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INDICADORES\Revisión Indicadores\Matriz final\Seguimiento\Reporte 4to tri 2018\"/>
    </mc:Choice>
  </mc:AlternateContent>
  <bookViews>
    <workbookView xWindow="120" yWindow="60" windowWidth="15240" windowHeight="9390"/>
  </bookViews>
  <sheets>
    <sheet name="Resultados" sheetId="4" r:id="rId1"/>
    <sheet name="Indicadores 4to-2018 UAECOB" sheetId="1" r:id="rId2"/>
    <sheet name="Tablas 4to tri" sheetId="6" r:id="rId3"/>
    <sheet name="tablas" sheetId="3" state="hidden" r:id="rId4"/>
    <sheet name="Indicadores eliminados" sheetId="5" state="hidden" r:id="rId5"/>
    <sheet name="Indi. eliminados" sheetId="2" state="hidden" r:id="rId6"/>
  </sheets>
  <definedNames>
    <definedName name="_xlnm._FilterDatabase" localSheetId="1" hidden="1">'Indicadores 4to-2018 UAECOB'!$A$7:$EC$69</definedName>
    <definedName name="_xlchart.0" hidden="1">'Tablas 4to tri'!$A$35:$A$39</definedName>
    <definedName name="_xlchart.1" hidden="1">'Tablas 4to tri'!$B$35:$B$39</definedName>
    <definedName name="_xlchart.2" hidden="1">'Tablas 4to tri'!$C$35:$C$39</definedName>
    <definedName name="_xlchart.3" hidden="1">'Tablas 4to tri'!$A$44:$A$48</definedName>
    <definedName name="_xlchart.4" hidden="1">'Tablas 4to tri'!$B$43</definedName>
    <definedName name="_xlchart.5" hidden="1">'Tablas 4to tri'!$B$44:$B$48</definedName>
    <definedName name="SegmentaciónDeDatos_Clasificación__Estratégico___De_Gestión">#N/A</definedName>
    <definedName name="SegmentaciónDeDatos_Dependencia1">#N/A</definedName>
    <definedName name="SegmentaciónDeDatos_Periodicidad">#N/A</definedName>
  </definedNames>
  <calcPr calcId="162913"/>
  <pivotCaches>
    <pivotCache cacheId="30" r:id="rId7"/>
    <pivotCache cacheId="108" r:id="rId8"/>
    <pivotCache cacheId="145"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AY41" i="1" l="1"/>
  <c r="AS40" i="1"/>
  <c r="AS39" i="1"/>
  <c r="AK40" i="1"/>
  <c r="AK39" i="1"/>
  <c r="AC40" i="1"/>
  <c r="AC39" i="1"/>
  <c r="AX39" i="1" s="1"/>
  <c r="AY39" i="1" s="1"/>
  <c r="AX40" i="1" l="1"/>
  <c r="AY40" i="1" s="1"/>
  <c r="AS68" i="1" l="1"/>
  <c r="AY68" i="1" s="1"/>
  <c r="AP68" i="1"/>
  <c r="AH68" i="1"/>
  <c r="Z68" i="1"/>
  <c r="AS67" i="1"/>
  <c r="AY67" i="1" s="1"/>
  <c r="AP67" i="1"/>
  <c r="AH67" i="1"/>
  <c r="Z67" i="1"/>
  <c r="AS66" i="1"/>
  <c r="AY66" i="1" s="1"/>
  <c r="AP66" i="1"/>
  <c r="AH66" i="1"/>
  <c r="Z66" i="1"/>
  <c r="AS65" i="1"/>
  <c r="AY65" i="1" s="1"/>
  <c r="AP65" i="1"/>
  <c r="AH65" i="1"/>
  <c r="Z65" i="1"/>
  <c r="AS64" i="1"/>
  <c r="AY64" i="1" s="1"/>
  <c r="AP64" i="1"/>
  <c r="AH64" i="1"/>
  <c r="Z64" i="1"/>
  <c r="AS63" i="1"/>
  <c r="AY63" i="1" s="1"/>
  <c r="AP63" i="1"/>
  <c r="AH63" i="1"/>
  <c r="Z63" i="1"/>
  <c r="AS62" i="1"/>
  <c r="AP62" i="1"/>
  <c r="AK62" i="1"/>
  <c r="AH62" i="1"/>
  <c r="AC62" i="1"/>
  <c r="Z62" i="1"/>
  <c r="AS61" i="1"/>
  <c r="AY61" i="1" s="1"/>
  <c r="AP61" i="1"/>
  <c r="AH61" i="1"/>
  <c r="Z61" i="1"/>
  <c r="AS60" i="1"/>
  <c r="AP60" i="1"/>
  <c r="AK60" i="1"/>
  <c r="AH60" i="1"/>
  <c r="AC60" i="1"/>
  <c r="Z60" i="1"/>
  <c r="AS59" i="1"/>
  <c r="AP59" i="1"/>
  <c r="AK59" i="1"/>
  <c r="AH59" i="1"/>
  <c r="AC59" i="1"/>
  <c r="Z59" i="1"/>
  <c r="AS58" i="1"/>
  <c r="AP58" i="1"/>
  <c r="AK58" i="1"/>
  <c r="AH58" i="1"/>
  <c r="AC58" i="1"/>
  <c r="Z58" i="1"/>
  <c r="AS57" i="1"/>
  <c r="AP57" i="1"/>
  <c r="AK57" i="1"/>
  <c r="AH57" i="1"/>
  <c r="AC57" i="1"/>
  <c r="Z57" i="1"/>
  <c r="AS56" i="1"/>
  <c r="AY56" i="1" s="1"/>
  <c r="AP56" i="1"/>
  <c r="AH56" i="1"/>
  <c r="Z56" i="1"/>
  <c r="AS55" i="1"/>
  <c r="AP55" i="1"/>
  <c r="AK55" i="1"/>
  <c r="AH55" i="1"/>
  <c r="AC55" i="1"/>
  <c r="Z55" i="1"/>
  <c r="AS54" i="1"/>
  <c r="AP54" i="1"/>
  <c r="AK54" i="1"/>
  <c r="AH54" i="1"/>
  <c r="AC54" i="1"/>
  <c r="Z54" i="1"/>
  <c r="AS53" i="1"/>
  <c r="AY53" i="1" s="1"/>
  <c r="AP53" i="1"/>
  <c r="AH53" i="1"/>
  <c r="Z53" i="1"/>
  <c r="AS52" i="1"/>
  <c r="AP52" i="1"/>
  <c r="AK52" i="1"/>
  <c r="AH52" i="1"/>
  <c r="AC52" i="1"/>
  <c r="Z52" i="1"/>
  <c r="AP51" i="1"/>
  <c r="AK51" i="1"/>
  <c r="AH51" i="1"/>
  <c r="AC51" i="1"/>
  <c r="Z51" i="1"/>
  <c r="AS50" i="1"/>
  <c r="AY50" i="1" s="1"/>
  <c r="AP50" i="1"/>
  <c r="AH50" i="1"/>
  <c r="Z50" i="1"/>
  <c r="AS49" i="1"/>
  <c r="AY49" i="1" s="1"/>
  <c r="AP49" i="1"/>
  <c r="AH49" i="1"/>
  <c r="Z49" i="1"/>
  <c r="AS48" i="1"/>
  <c r="AP48" i="1"/>
  <c r="AK48" i="1"/>
  <c r="AH48" i="1"/>
  <c r="AC48" i="1"/>
  <c r="Z48" i="1"/>
  <c r="AR47" i="1"/>
  <c r="AS47" i="1" s="1"/>
  <c r="AP47" i="1"/>
  <c r="AK47" i="1"/>
  <c r="AH47" i="1"/>
  <c r="AC47" i="1"/>
  <c r="Z47" i="1"/>
  <c r="AS46" i="1"/>
  <c r="AY46" i="1" s="1"/>
  <c r="AP46" i="1"/>
  <c r="AH46" i="1"/>
  <c r="AC46" i="1"/>
  <c r="Z46" i="1"/>
  <c r="AS45" i="1"/>
  <c r="AY45" i="1" s="1"/>
  <c r="AP45" i="1"/>
  <c r="AH45" i="1"/>
  <c r="AC45" i="1"/>
  <c r="Z45" i="1"/>
  <c r="AP44" i="1"/>
  <c r="AK44" i="1"/>
  <c r="AY44" i="1" s="1"/>
  <c r="AH44" i="1"/>
  <c r="Z44" i="1"/>
  <c r="AY43" i="1"/>
  <c r="AQ43" i="1"/>
  <c r="AP43" i="1"/>
  <c r="AH43" i="1"/>
  <c r="Z43" i="1"/>
  <c r="AQ42" i="1"/>
  <c r="AS42" i="1" s="1"/>
  <c r="AY42" i="1" s="1"/>
  <c r="AP42" i="1"/>
  <c r="AH42" i="1"/>
  <c r="Z42" i="1"/>
  <c r="AP41" i="1"/>
  <c r="AH41" i="1"/>
  <c r="Z41" i="1"/>
  <c r="AP40" i="1"/>
  <c r="AH40" i="1"/>
  <c r="Z40" i="1"/>
  <c r="AP39" i="1"/>
  <c r="AH39" i="1"/>
  <c r="Z39" i="1"/>
  <c r="AY38" i="1"/>
  <c r="AP38" i="1"/>
  <c r="AH38" i="1"/>
  <c r="Z38" i="1"/>
  <c r="AS37" i="1"/>
  <c r="AP37" i="1"/>
  <c r="AK37" i="1"/>
  <c r="AH37" i="1"/>
  <c r="AC37" i="1"/>
  <c r="Z37" i="1"/>
  <c r="AX36" i="1"/>
  <c r="AY36" i="1" s="1"/>
  <c r="AP36" i="1"/>
  <c r="AH36" i="1"/>
  <c r="Z36" i="1"/>
  <c r="AS35" i="1"/>
  <c r="AP35" i="1"/>
  <c r="AK35" i="1"/>
  <c r="AH35" i="1"/>
  <c r="AC35" i="1"/>
  <c r="Z35" i="1"/>
  <c r="AP34" i="1"/>
  <c r="AK34" i="1"/>
  <c r="AX34" i="1" s="1"/>
  <c r="AY34" i="1" s="1"/>
  <c r="AH34" i="1"/>
  <c r="Z34" i="1"/>
  <c r="AS33" i="1"/>
  <c r="AP33" i="1"/>
  <c r="AK33" i="1"/>
  <c r="AH33" i="1"/>
  <c r="AC33" i="1"/>
  <c r="Z33" i="1"/>
  <c r="AS32" i="1"/>
  <c r="AY32" i="1" s="1"/>
  <c r="AP32" i="1"/>
  <c r="AH32" i="1"/>
  <c r="Z32" i="1"/>
  <c r="AS31" i="1"/>
  <c r="AY31" i="1" s="1"/>
  <c r="AP31" i="1"/>
  <c r="AH31" i="1"/>
  <c r="Z31" i="1"/>
  <c r="AS30" i="1"/>
  <c r="AP30" i="1"/>
  <c r="AK30" i="1"/>
  <c r="AH30" i="1"/>
  <c r="AC30" i="1"/>
  <c r="Z30" i="1"/>
  <c r="AS29" i="1"/>
  <c r="AP29" i="1"/>
  <c r="AK29" i="1"/>
  <c r="AH29" i="1"/>
  <c r="AC29" i="1"/>
  <c r="Z29" i="1"/>
  <c r="AS28" i="1"/>
  <c r="AP28" i="1"/>
  <c r="AK28" i="1"/>
  <c r="AH28" i="1"/>
  <c r="AC28" i="1"/>
  <c r="Z28" i="1"/>
  <c r="AS27" i="1"/>
  <c r="AP27" i="1"/>
  <c r="AK27" i="1"/>
  <c r="AH27" i="1"/>
  <c r="AC27" i="1"/>
  <c r="Z27" i="1"/>
  <c r="AS26" i="1"/>
  <c r="AP26" i="1"/>
  <c r="AK26" i="1"/>
  <c r="AH26" i="1"/>
  <c r="AC26" i="1"/>
  <c r="Z26" i="1"/>
  <c r="AS25" i="1"/>
  <c r="AP25" i="1"/>
  <c r="AK25" i="1"/>
  <c r="AH25" i="1"/>
  <c r="AC25" i="1"/>
  <c r="Z25" i="1"/>
  <c r="AY24" i="1"/>
  <c r="AP24" i="1"/>
  <c r="AH24" i="1"/>
  <c r="Z24" i="1"/>
  <c r="AX23" i="1"/>
  <c r="AY23" i="1" s="1"/>
  <c r="AP23" i="1"/>
  <c r="AH23" i="1"/>
  <c r="Z23" i="1"/>
  <c r="AY22" i="1"/>
  <c r="AP22" i="1"/>
  <c r="AH22" i="1"/>
  <c r="Z22" i="1"/>
  <c r="AY21" i="1"/>
  <c r="AP21" i="1"/>
  <c r="AH21" i="1"/>
  <c r="Z21" i="1"/>
  <c r="AY20" i="1"/>
  <c r="AP20" i="1"/>
  <c r="AH20" i="1"/>
  <c r="Z20" i="1"/>
  <c r="AS19" i="1"/>
  <c r="AY19" i="1" s="1"/>
  <c r="AP19" i="1"/>
  <c r="AH19" i="1"/>
  <c r="Z19" i="1"/>
  <c r="AY18" i="1"/>
  <c r="AP18" i="1"/>
  <c r="AH18" i="1"/>
  <c r="Z18" i="1"/>
  <c r="AY17" i="1"/>
  <c r="AP17" i="1"/>
  <c r="AH17" i="1"/>
  <c r="Z17" i="1"/>
  <c r="AY16" i="1"/>
  <c r="AP16" i="1"/>
  <c r="AH16" i="1"/>
  <c r="Z16" i="1"/>
  <c r="AY15" i="1"/>
  <c r="AZ15" i="1" s="1"/>
  <c r="AP15" i="1"/>
  <c r="AH15" i="1"/>
  <c r="Z15" i="1"/>
  <c r="AS14" i="1"/>
  <c r="AP14" i="1"/>
  <c r="AK14" i="1"/>
  <c r="AH14" i="1"/>
  <c r="AC14" i="1"/>
  <c r="Z14" i="1"/>
  <c r="AS13" i="1"/>
  <c r="AP13" i="1"/>
  <c r="AK13" i="1"/>
  <c r="AH13" i="1"/>
  <c r="AC13" i="1"/>
  <c r="Z13" i="1"/>
  <c r="AY12" i="1"/>
  <c r="AZ12" i="1" s="1"/>
  <c r="AP12" i="1"/>
  <c r="AH12" i="1"/>
  <c r="Z12" i="1"/>
  <c r="AY11" i="1"/>
  <c r="AP11" i="1"/>
  <c r="AH11" i="1"/>
  <c r="Z11" i="1"/>
  <c r="AS10" i="1"/>
  <c r="AY10" i="1" s="1"/>
  <c r="AP10" i="1"/>
  <c r="AH10" i="1"/>
  <c r="Z10" i="1"/>
  <c r="AS9" i="1"/>
  <c r="AY9" i="1" s="1"/>
  <c r="AP9" i="1"/>
  <c r="AH9" i="1"/>
  <c r="Z9" i="1"/>
  <c r="AY8" i="1"/>
  <c r="AP8" i="1"/>
  <c r="AH8" i="1"/>
  <c r="Z8" i="1"/>
  <c r="AX62" i="1" l="1"/>
  <c r="AY62" i="1" s="1"/>
  <c r="AX48" i="1"/>
  <c r="AY48" i="1" s="1"/>
  <c r="AX33" i="1"/>
  <c r="AY33" i="1" s="1"/>
  <c r="AX37" i="1"/>
  <c r="AY37" i="1" s="1"/>
  <c r="AX52" i="1"/>
  <c r="AY52" i="1" s="1"/>
  <c r="AX54" i="1"/>
  <c r="AY54" i="1" s="1"/>
  <c r="AX14" i="1"/>
  <c r="AY14" i="1" s="1"/>
  <c r="AX26" i="1"/>
  <c r="AY26" i="1" s="1"/>
  <c r="AX28" i="1"/>
  <c r="AY28" i="1" s="1"/>
  <c r="AX30" i="1"/>
  <c r="AY30" i="1" s="1"/>
  <c r="AX35" i="1"/>
  <c r="AY35" i="1" s="1"/>
  <c r="AX25" i="1"/>
  <c r="AY25" i="1" s="1"/>
  <c r="AX27" i="1"/>
  <c r="AY27" i="1" s="1"/>
  <c r="AX29" i="1"/>
  <c r="AY29" i="1" s="1"/>
  <c r="AX51" i="1"/>
  <c r="AY51" i="1" s="1"/>
  <c r="AX58" i="1"/>
  <c r="AY58" i="1" s="1"/>
  <c r="AX60" i="1"/>
  <c r="AY60" i="1" s="1"/>
  <c r="AX13" i="1"/>
  <c r="AY13" i="1" s="1"/>
  <c r="AX55" i="1"/>
  <c r="AY55" i="1" s="1"/>
  <c r="AX57" i="1"/>
  <c r="AY57" i="1" s="1"/>
  <c r="AX59" i="1"/>
  <c r="AY59" i="1" s="1"/>
  <c r="AX47" i="1"/>
  <c r="AY47" i="1" s="1"/>
  <c r="CA68" i="1"/>
  <c r="CA67" i="1"/>
  <c r="CA66" i="1"/>
  <c r="CA65" i="1"/>
  <c r="CA64" i="1"/>
  <c r="CA63" i="1"/>
  <c r="CA61" i="1"/>
  <c r="CA56" i="1"/>
  <c r="CA50" i="1"/>
  <c r="CA49" i="1"/>
  <c r="CA43" i="1"/>
  <c r="CA42" i="1"/>
  <c r="CA41" i="1"/>
  <c r="CA40" i="1"/>
  <c r="CA39" i="1"/>
  <c r="CA34" i="1"/>
  <c r="CA24" i="1"/>
  <c r="CA22" i="1"/>
  <c r="CA21" i="1"/>
  <c r="CA20" i="1"/>
  <c r="CA19" i="1"/>
  <c r="CA18" i="1"/>
  <c r="CA17" i="1"/>
  <c r="CA16" i="1"/>
  <c r="CA8" i="1"/>
  <c r="BZ67" i="1"/>
  <c r="BZ64" i="1"/>
  <c r="BZ63" i="1"/>
  <c r="BZ43" i="1"/>
  <c r="BZ41" i="1"/>
  <c r="BZ24" i="1"/>
  <c r="BZ22" i="1"/>
  <c r="BZ21" i="1"/>
  <c r="BZ20" i="1"/>
  <c r="BZ18" i="1"/>
  <c r="BZ17" i="1"/>
  <c r="BZ16" i="1"/>
  <c r="DC2" i="5"/>
  <c r="CT2" i="5"/>
  <c r="CV2" i="5" s="1"/>
  <c r="DB2" i="5" s="1"/>
  <c r="CB2" i="5"/>
  <c r="CA2" i="5"/>
  <c r="BU2" i="5"/>
  <c r="AP2" i="5"/>
  <c r="AH2" i="5"/>
  <c r="Z2" i="5"/>
  <c r="BY23" i="1"/>
  <c r="BZ23" i="1" s="1"/>
  <c r="BD46" i="1"/>
  <c r="BL46" i="1"/>
  <c r="DA23" i="1"/>
  <c r="BT47" i="1"/>
  <c r="BL47" i="1"/>
  <c r="BD47" i="1"/>
  <c r="BY36" i="1"/>
  <c r="BZ36" i="1" s="1"/>
  <c r="BY46" i="1" l="1"/>
  <c r="BZ46" i="1" s="1"/>
  <c r="BT68" i="1"/>
  <c r="BZ68" i="1" s="1"/>
  <c r="BT66" i="1"/>
  <c r="BZ66" i="1" s="1"/>
  <c r="BT65" i="1"/>
  <c r="BZ65" i="1" s="1"/>
  <c r="BT19" i="1" l="1"/>
  <c r="BZ19" i="1" s="1"/>
  <c r="BI15" i="1" l="1"/>
  <c r="BT14" i="1"/>
  <c r="BT13" i="1"/>
  <c r="BL14" i="1"/>
  <c r="BL13" i="1"/>
  <c r="BD14" i="1"/>
  <c r="BD13" i="1"/>
  <c r="BY13" i="1" l="1"/>
  <c r="BZ13" i="1" s="1"/>
  <c r="BY14" i="1"/>
  <c r="BZ14" i="1" s="1"/>
  <c r="BT62" i="1"/>
  <c r="BT60" i="1"/>
  <c r="BT59" i="1"/>
  <c r="BT58" i="1"/>
  <c r="BT57" i="1"/>
  <c r="BL62" i="1"/>
  <c r="BL60" i="1"/>
  <c r="BL59" i="1"/>
  <c r="BL58" i="1"/>
  <c r="BL57" i="1"/>
  <c r="BD62" i="1"/>
  <c r="BD60" i="1"/>
  <c r="BD59" i="1"/>
  <c r="BD58" i="1"/>
  <c r="BD57" i="1"/>
  <c r="BT61" i="1"/>
  <c r="BZ61" i="1" s="1"/>
  <c r="BY57" i="1" l="1"/>
  <c r="BZ57" i="1" s="1"/>
  <c r="BY62" i="1"/>
  <c r="BZ62" i="1" s="1"/>
  <c r="BY58" i="1"/>
  <c r="BZ58" i="1" s="1"/>
  <c r="BY59" i="1"/>
  <c r="BZ59" i="1" s="1"/>
  <c r="BY60" i="1"/>
  <c r="BZ60" i="1" s="1"/>
  <c r="BT34" i="1"/>
  <c r="BZ34" i="1" s="1"/>
  <c r="BT37" i="1"/>
  <c r="BQ37" i="1"/>
  <c r="BL37" i="1"/>
  <c r="BI37" i="1"/>
  <c r="BD37" i="1"/>
  <c r="BQ36" i="1"/>
  <c r="BI36" i="1"/>
  <c r="BT35" i="1"/>
  <c r="BQ35" i="1"/>
  <c r="BL35" i="1"/>
  <c r="BI35" i="1"/>
  <c r="BD35" i="1"/>
  <c r="BY35" i="1" l="1"/>
  <c r="BZ35" i="1" s="1"/>
  <c r="BY37" i="1"/>
  <c r="BZ37" i="1" s="1"/>
  <c r="BT33" i="1"/>
  <c r="BQ33" i="1"/>
  <c r="BL33" i="1"/>
  <c r="BI33" i="1"/>
  <c r="BD33" i="1"/>
  <c r="BT30" i="1"/>
  <c r="BQ30" i="1"/>
  <c r="BL30" i="1"/>
  <c r="BI30" i="1"/>
  <c r="BD30" i="1"/>
  <c r="BT29" i="1"/>
  <c r="BQ29" i="1"/>
  <c r="BL29" i="1"/>
  <c r="BI29" i="1"/>
  <c r="BD29" i="1"/>
  <c r="BT28" i="1"/>
  <c r="BQ28" i="1"/>
  <c r="BL28" i="1"/>
  <c r="BI28" i="1"/>
  <c r="BD28" i="1"/>
  <c r="BT27" i="1"/>
  <c r="BQ27" i="1"/>
  <c r="BL27" i="1"/>
  <c r="BI27" i="1"/>
  <c r="BD27" i="1"/>
  <c r="BT26" i="1"/>
  <c r="BQ26" i="1"/>
  <c r="BL26" i="1"/>
  <c r="BI26" i="1"/>
  <c r="BD26" i="1"/>
  <c r="BT25" i="1"/>
  <c r="BQ25" i="1"/>
  <c r="BL25" i="1"/>
  <c r="BI25" i="1"/>
  <c r="BD25" i="1"/>
  <c r="BY28" i="1" l="1"/>
  <c r="BZ28" i="1" s="1"/>
  <c r="BY25" i="1"/>
  <c r="BZ25" i="1" s="1"/>
  <c r="BY29" i="1"/>
  <c r="BZ29" i="1" s="1"/>
  <c r="BY26" i="1"/>
  <c r="BZ26" i="1" s="1"/>
  <c r="BY30" i="1"/>
  <c r="BZ30" i="1" s="1"/>
  <c r="BY27" i="1"/>
  <c r="BZ27" i="1" s="1"/>
  <c r="BY33" i="1"/>
  <c r="BZ33" i="1" s="1"/>
  <c r="BR8" i="1"/>
  <c r="BT8" i="1" s="1"/>
  <c r="BZ8" i="1" s="1"/>
  <c r="BL45" i="1" l="1"/>
  <c r="BD45" i="1"/>
  <c r="BT44" i="1"/>
  <c r="BD44" i="1"/>
  <c r="BT55" i="1"/>
  <c r="BT54" i="1"/>
  <c r="BL55" i="1"/>
  <c r="BL54" i="1"/>
  <c r="BD55" i="1"/>
  <c r="BD54" i="1"/>
  <c r="BT52" i="1"/>
  <c r="BL52" i="1"/>
  <c r="BD52" i="1"/>
  <c r="BT51" i="1"/>
  <c r="BL51" i="1"/>
  <c r="BD51" i="1"/>
  <c r="BT48" i="1"/>
  <c r="BL48" i="1"/>
  <c r="BD48" i="1"/>
  <c r="BT56" i="1"/>
  <c r="BZ56" i="1" s="1"/>
  <c r="BT50" i="1"/>
  <c r="BZ50" i="1" s="1"/>
  <c r="BT49" i="1"/>
  <c r="BZ49" i="1" s="1"/>
  <c r="BT42" i="1"/>
  <c r="BZ42" i="1" s="1"/>
  <c r="BT40" i="1"/>
  <c r="BZ40" i="1" s="1"/>
  <c r="BT39" i="1"/>
  <c r="BZ39" i="1" s="1"/>
  <c r="BY44" i="1" l="1"/>
  <c r="BZ44" i="1" s="1"/>
  <c r="BY45" i="1"/>
  <c r="BZ45" i="1" s="1"/>
  <c r="BY47" i="1"/>
  <c r="BZ47" i="1" s="1"/>
  <c r="BY54" i="1"/>
  <c r="BZ54" i="1" s="1"/>
  <c r="BY48" i="1"/>
  <c r="BZ48" i="1" s="1"/>
  <c r="BY52" i="1"/>
  <c r="BZ52" i="1" s="1"/>
  <c r="BY55" i="1"/>
  <c r="BZ55" i="1" s="1"/>
  <c r="BY51" i="1"/>
  <c r="BZ51" i="1" s="1"/>
  <c r="BQ9" i="1"/>
  <c r="BQ10" i="1"/>
  <c r="BQ11" i="1"/>
  <c r="BQ12" i="1"/>
  <c r="BQ13" i="1"/>
  <c r="BQ14" i="1"/>
  <c r="BQ15" i="1"/>
  <c r="BQ16" i="1"/>
  <c r="BQ17" i="1"/>
  <c r="BQ18" i="1"/>
  <c r="BQ19" i="1"/>
  <c r="BQ20" i="1"/>
  <c r="BQ21" i="1"/>
  <c r="BQ22" i="1"/>
  <c r="BQ23" i="1"/>
  <c r="BQ24" i="1"/>
  <c r="BQ31" i="1"/>
  <c r="BQ32" i="1"/>
  <c r="BQ34"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8" i="1"/>
  <c r="BI9" i="1"/>
  <c r="BI10" i="1"/>
  <c r="BI11" i="1"/>
  <c r="BI12" i="1"/>
  <c r="BI13" i="1"/>
  <c r="BI14" i="1"/>
  <c r="BI16" i="1"/>
  <c r="BI17" i="1"/>
  <c r="BI18" i="1"/>
  <c r="BI19" i="1"/>
  <c r="BI20" i="1"/>
  <c r="BI21" i="1"/>
  <c r="BI22" i="1"/>
  <c r="BI23" i="1"/>
  <c r="BI24" i="1"/>
  <c r="BI31" i="1"/>
  <c r="BI32" i="1"/>
  <c r="BI34"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8" i="1"/>
  <c r="DA8" i="1" l="1"/>
  <c r="CU19" i="1"/>
  <c r="DA19" i="1" s="1"/>
  <c r="CU48" i="1"/>
  <c r="CU47" i="1"/>
  <c r="CT64" i="1"/>
  <c r="CS64" i="1"/>
  <c r="CU64" i="1" s="1"/>
  <c r="CU24" i="1"/>
  <c r="CU21" i="1"/>
  <c r="DA21" i="1" s="1"/>
  <c r="CU20" i="1"/>
  <c r="DB39" i="1"/>
  <c r="DB21" i="1"/>
  <c r="DB20" i="1"/>
  <c r="DA20" i="1"/>
  <c r="DA67" i="1"/>
  <c r="DB66" i="1"/>
  <c r="DA66" i="1"/>
  <c r="DB65" i="1"/>
  <c r="DA65" i="1"/>
  <c r="DB64" i="1"/>
  <c r="DA63" i="1"/>
  <c r="DB61" i="1"/>
  <c r="DB56" i="1"/>
  <c r="DB53" i="1"/>
  <c r="DA53" i="1"/>
  <c r="DB50" i="1"/>
  <c r="DB49" i="1"/>
  <c r="DB43" i="1"/>
  <c r="DA43" i="1"/>
  <c r="DB42" i="1"/>
  <c r="DA42" i="1"/>
  <c r="DB41" i="1"/>
  <c r="DA41" i="1"/>
  <c r="DB40" i="1"/>
  <c r="CZ37" i="1"/>
  <c r="DA37" i="1" s="1"/>
  <c r="CZ36" i="1"/>
  <c r="DA36" i="1" s="1"/>
  <c r="CZ35" i="1"/>
  <c r="DA35" i="1" s="1"/>
  <c r="DB34" i="1"/>
  <c r="DB24" i="1"/>
  <c r="DA24" i="1"/>
  <c r="DB23" i="1"/>
  <c r="DA22" i="1"/>
  <c r="DB19" i="1"/>
  <c r="DB18" i="1"/>
  <c r="DA18" i="1"/>
  <c r="DB17" i="1"/>
  <c r="DA17" i="1"/>
  <c r="DB16" i="1"/>
  <c r="DA16" i="1"/>
  <c r="DA15" i="1"/>
  <c r="DA11" i="1"/>
  <c r="CU56" i="1"/>
  <c r="DA56" i="1" s="1"/>
  <c r="CU50" i="1"/>
  <c r="DA50" i="1" s="1"/>
  <c r="CU49" i="1"/>
  <c r="DA49" i="1" s="1"/>
  <c r="CS43" i="1"/>
  <c r="CU40" i="1"/>
  <c r="DA40" i="1" s="1"/>
  <c r="CU39" i="1"/>
  <c r="DA39" i="1" s="1"/>
  <c r="CU38" i="1"/>
  <c r="DA38" i="1" s="1"/>
  <c r="CM55" i="1"/>
  <c r="CE55" i="1"/>
  <c r="CU54" i="1"/>
  <c r="CM54" i="1"/>
  <c r="CE54" i="1"/>
  <c r="CU52" i="1"/>
  <c r="CM52" i="1"/>
  <c r="CE52" i="1"/>
  <c r="CU51" i="1"/>
  <c r="CM51" i="1"/>
  <c r="CE51" i="1"/>
  <c r="CM48" i="1"/>
  <c r="CE48" i="1"/>
  <c r="CM47" i="1"/>
  <c r="CE47" i="1"/>
  <c r="CM46" i="1"/>
  <c r="DA46" i="1" s="1"/>
  <c r="CM45" i="1"/>
  <c r="DA45" i="1" s="1"/>
  <c r="CM44" i="1"/>
  <c r="DA44" i="1" s="1"/>
  <c r="CZ55" i="1" l="1"/>
  <c r="DA55" i="1" s="1"/>
  <c r="DA64" i="1"/>
  <c r="CZ52" i="1"/>
  <c r="DA52" i="1" s="1"/>
  <c r="CZ51" i="1"/>
  <c r="DA51" i="1" s="1"/>
  <c r="CZ48" i="1"/>
  <c r="DA48" i="1" s="1"/>
  <c r="CZ47" i="1"/>
  <c r="DA47" i="1" s="1"/>
  <c r="CZ54" i="1"/>
  <c r="DA54" i="1" s="1"/>
  <c r="CU34" i="1" l="1"/>
  <c r="DA34" i="1" s="1"/>
  <c r="CU10" i="1" l="1"/>
  <c r="DA10" i="1" s="1"/>
  <c r="CU9" i="1"/>
  <c r="DA9" i="1" s="1"/>
  <c r="CU68" i="1" l="1"/>
  <c r="DA68" i="1" s="1"/>
  <c r="CR33" i="1" l="1"/>
  <c r="CR32" i="1"/>
  <c r="CR31" i="1"/>
  <c r="CR29" i="1"/>
  <c r="CR26" i="1"/>
  <c r="CR25" i="1"/>
  <c r="CJ33" i="1"/>
  <c r="CJ32" i="1"/>
  <c r="CJ31" i="1"/>
  <c r="CJ29" i="1"/>
  <c r="CJ26" i="1"/>
  <c r="CJ25" i="1"/>
  <c r="CB33" i="1"/>
  <c r="CB32" i="1"/>
  <c r="CB31" i="1"/>
  <c r="CB29" i="1"/>
  <c r="CB26" i="1"/>
  <c r="CB25" i="1"/>
  <c r="CU33" i="1"/>
  <c r="CM33" i="1"/>
  <c r="CE33" i="1"/>
  <c r="CU32" i="1"/>
  <c r="DA32" i="1" s="1"/>
  <c r="CU31" i="1"/>
  <c r="DA31" i="1" s="1"/>
  <c r="CU30" i="1"/>
  <c r="CM30" i="1"/>
  <c r="CE30" i="1"/>
  <c r="CU29" i="1"/>
  <c r="CM29" i="1"/>
  <c r="CE29" i="1"/>
  <c r="CU28" i="1"/>
  <c r="CM28" i="1"/>
  <c r="CE28" i="1"/>
  <c r="CU27" i="1"/>
  <c r="CM27" i="1"/>
  <c r="CE27" i="1"/>
  <c r="CU26" i="1"/>
  <c r="CM26" i="1"/>
  <c r="CE26" i="1"/>
  <c r="CU25" i="1"/>
  <c r="CM25" i="1"/>
  <c r="CE25" i="1"/>
  <c r="CZ28" i="1" l="1"/>
  <c r="DA28" i="1" s="1"/>
  <c r="CZ27" i="1"/>
  <c r="DA27" i="1" s="1"/>
  <c r="CZ26" i="1"/>
  <c r="DA26" i="1" s="1"/>
  <c r="CZ30" i="1"/>
  <c r="DA30" i="1" s="1"/>
  <c r="CZ25" i="1"/>
  <c r="DA25" i="1" s="1"/>
  <c r="CZ29" i="1"/>
  <c r="DA29" i="1" s="1"/>
  <c r="CZ33" i="1"/>
  <c r="DA33" i="1" s="1"/>
  <c r="CM14" i="1"/>
  <c r="CU13" i="1"/>
  <c r="CM13" i="1"/>
  <c r="CU12" i="1"/>
  <c r="CM12" i="1"/>
  <c r="CE14" i="1"/>
  <c r="CE13" i="1"/>
  <c r="CE12" i="1"/>
  <c r="DF12" i="1"/>
  <c r="DF13" i="1"/>
  <c r="DF14" i="1"/>
  <c r="CZ13" i="1" l="1"/>
  <c r="DA13" i="1" s="1"/>
  <c r="CZ14" i="1"/>
  <c r="DA14" i="1" s="1"/>
  <c r="CZ12" i="1"/>
  <c r="DA12" i="1" s="1"/>
  <c r="CU62" i="1"/>
  <c r="CM62" i="1"/>
  <c r="CE62" i="1"/>
  <c r="CU61" i="1"/>
  <c r="DA61" i="1" s="1"/>
  <c r="CU60" i="1"/>
  <c r="CM60" i="1"/>
  <c r="CE60" i="1"/>
  <c r="CU59" i="1"/>
  <c r="CM59" i="1"/>
  <c r="CE59" i="1"/>
  <c r="CU58" i="1"/>
  <c r="CM58" i="1"/>
  <c r="CE58" i="1"/>
  <c r="CU57" i="1"/>
  <c r="CM57" i="1"/>
  <c r="CE57" i="1"/>
  <c r="CZ57" i="1" l="1"/>
  <c r="DA57" i="1" s="1"/>
  <c r="CZ60" i="1"/>
  <c r="DA60" i="1" s="1"/>
  <c r="CZ62" i="1"/>
  <c r="DA62" i="1" s="1"/>
  <c r="CZ59" i="1"/>
  <c r="DA59" i="1" s="1"/>
  <c r="CZ58" i="1"/>
  <c r="DA58" i="1" s="1"/>
  <c r="EC68" i="1"/>
  <c r="EC67" i="1"/>
  <c r="EC66" i="1"/>
  <c r="EC64" i="1"/>
  <c r="EC63" i="1"/>
  <c r="EC61" i="1"/>
  <c r="EC56" i="1"/>
  <c r="EC41" i="1"/>
  <c r="EC40" i="1"/>
  <c r="EC39" i="1"/>
  <c r="EC23" i="1"/>
  <c r="J56" i="3" l="1"/>
  <c r="DV68" i="1" l="1"/>
  <c r="EB68" i="1" s="1"/>
  <c r="DV67" i="1"/>
  <c r="EB67" i="1" s="1"/>
  <c r="EB66" i="1"/>
  <c r="EC65" i="1"/>
  <c r="DV65" i="1"/>
  <c r="EB65" i="1" s="1"/>
  <c r="EB64" i="1"/>
  <c r="EB63" i="1"/>
  <c r="DV62" i="1"/>
  <c r="DN62" i="1"/>
  <c r="DF62" i="1"/>
  <c r="DV61" i="1"/>
  <c r="EB61" i="1" s="1"/>
  <c r="DV60" i="1"/>
  <c r="DN60" i="1"/>
  <c r="DF60" i="1"/>
  <c r="DV59" i="1"/>
  <c r="DN59" i="1"/>
  <c r="DF59" i="1"/>
  <c r="DV58" i="1"/>
  <c r="DN58" i="1"/>
  <c r="DF58" i="1"/>
  <c r="DV57" i="1"/>
  <c r="DN57" i="1"/>
  <c r="DF57" i="1"/>
  <c r="DV56" i="1"/>
  <c r="EB56" i="1" s="1"/>
  <c r="DN55" i="1"/>
  <c r="DF55" i="1"/>
  <c r="DV54" i="1"/>
  <c r="DN54" i="1"/>
  <c r="DF54" i="1"/>
  <c r="EC53" i="1"/>
  <c r="EB53" i="1"/>
  <c r="DV52" i="1"/>
  <c r="DN52" i="1"/>
  <c r="DF52" i="1"/>
  <c r="DV51" i="1"/>
  <c r="DN51" i="1"/>
  <c r="DF51" i="1"/>
  <c r="EC50" i="1"/>
  <c r="DV50" i="1"/>
  <c r="EB50" i="1" s="1"/>
  <c r="EC49" i="1"/>
  <c r="DV49" i="1"/>
  <c r="EB49" i="1" s="1"/>
  <c r="DV48" i="1"/>
  <c r="DN48" i="1"/>
  <c r="DF48" i="1"/>
  <c r="DV47" i="1"/>
  <c r="DN47" i="1"/>
  <c r="DF47" i="1"/>
  <c r="DN46" i="1"/>
  <c r="EB46" i="1" s="1"/>
  <c r="T46" i="1"/>
  <c r="DN45" i="1"/>
  <c r="EB45" i="1" s="1"/>
  <c r="T45" i="1"/>
  <c r="DN44" i="1"/>
  <c r="EB44" i="1" s="1"/>
  <c r="T44" i="1"/>
  <c r="EC43" i="1"/>
  <c r="EB43" i="1"/>
  <c r="EC42" i="1"/>
  <c r="DV42" i="1"/>
  <c r="EB42" i="1" s="1"/>
  <c r="EB41" i="1"/>
  <c r="DV40" i="1"/>
  <c r="EB40" i="1" s="1"/>
  <c r="DV39" i="1"/>
  <c r="EB39" i="1" s="1"/>
  <c r="EC38" i="1"/>
  <c r="EB38" i="1"/>
  <c r="DV37" i="1"/>
  <c r="DN37" i="1"/>
  <c r="DF37" i="1"/>
  <c r="EA36" i="1"/>
  <c r="EB36" i="1" s="1"/>
  <c r="DV35" i="1"/>
  <c r="DN35" i="1"/>
  <c r="DF35" i="1"/>
  <c r="EC34" i="1"/>
  <c r="DV34" i="1"/>
  <c r="EB34" i="1" s="1"/>
  <c r="DV33" i="1"/>
  <c r="DN33" i="1"/>
  <c r="DF33" i="1"/>
  <c r="EC32" i="1"/>
  <c r="EB32" i="1"/>
  <c r="EC31" i="1"/>
  <c r="EB31" i="1"/>
  <c r="DV30" i="1"/>
  <c r="DN30" i="1"/>
  <c r="DF30" i="1"/>
  <c r="DV29" i="1"/>
  <c r="DN29" i="1"/>
  <c r="DF29" i="1"/>
  <c r="DV28" i="1"/>
  <c r="DN28" i="1"/>
  <c r="DF28" i="1"/>
  <c r="DV27" i="1"/>
  <c r="DN27" i="1"/>
  <c r="DF27" i="1"/>
  <c r="DV26" i="1"/>
  <c r="DN26" i="1"/>
  <c r="DF26" i="1"/>
  <c r="DV25" i="1"/>
  <c r="DN25" i="1"/>
  <c r="DF25" i="1"/>
  <c r="EC24" i="1"/>
  <c r="DV24" i="1"/>
  <c r="EB24" i="1" s="1"/>
  <c r="EB23" i="1"/>
  <c r="EC22" i="1"/>
  <c r="EB22" i="1"/>
  <c r="EC21" i="1"/>
  <c r="DV21" i="1"/>
  <c r="EB21" i="1" s="1"/>
  <c r="EC20" i="1"/>
  <c r="DV20" i="1"/>
  <c r="EB20" i="1" s="1"/>
  <c r="EC19" i="1"/>
  <c r="DT19" i="1"/>
  <c r="DV19" i="1" s="1"/>
  <c r="EB19" i="1" s="1"/>
  <c r="EC18" i="1"/>
  <c r="EB18" i="1"/>
  <c r="DS18" i="1"/>
  <c r="EC17" i="1"/>
  <c r="EB17" i="1"/>
  <c r="DS17" i="1"/>
  <c r="EC16" i="1"/>
  <c r="EB16" i="1"/>
  <c r="DS16" i="1"/>
  <c r="EB15" i="1"/>
  <c r="DN14" i="1"/>
  <c r="DV13" i="1"/>
  <c r="DN13" i="1"/>
  <c r="DV12" i="1"/>
  <c r="DN12" i="1"/>
  <c r="EC11" i="1"/>
  <c r="EB11" i="1"/>
  <c r="EC10" i="1"/>
  <c r="EB10" i="1"/>
  <c r="EC9" i="1"/>
  <c r="EB9" i="1"/>
  <c r="EC8" i="1"/>
  <c r="EB8" i="1"/>
  <c r="EA12" i="1" l="1"/>
  <c r="EB12" i="1" s="1"/>
  <c r="EA30" i="1"/>
  <c r="EB30" i="1" s="1"/>
  <c r="EA14" i="1"/>
  <c r="EB14" i="1" s="1"/>
  <c r="EA62" i="1"/>
  <c r="EB62" i="1" s="1"/>
  <c r="EA27" i="1"/>
  <c r="EB27" i="1" s="1"/>
  <c r="EA60" i="1"/>
  <c r="EB60" i="1" s="1"/>
  <c r="EA25" i="1"/>
  <c r="EB25" i="1" s="1"/>
  <c r="EA37" i="1"/>
  <c r="EB37" i="1" s="1"/>
  <c r="EA47" i="1"/>
  <c r="EB47" i="1" s="1"/>
  <c r="EA13" i="1"/>
  <c r="EB13" i="1" s="1"/>
  <c r="EA55" i="1"/>
  <c r="EB55" i="1" s="1"/>
  <c r="EA26" i="1"/>
  <c r="EB26" i="1" s="1"/>
  <c r="EA33" i="1"/>
  <c r="EB33" i="1" s="1"/>
  <c r="EA59" i="1"/>
  <c r="EB59" i="1" s="1"/>
  <c r="EA29" i="1"/>
  <c r="EB29" i="1" s="1"/>
  <c r="EA52" i="1"/>
  <c r="EB52" i="1" s="1"/>
  <c r="EA58" i="1"/>
  <c r="EB58" i="1" s="1"/>
  <c r="EA28" i="1"/>
  <c r="EB28" i="1" s="1"/>
  <c r="EA35" i="1"/>
  <c r="EB35" i="1" s="1"/>
  <c r="EA48" i="1"/>
  <c r="EB48" i="1" s="1"/>
  <c r="EA51" i="1"/>
  <c r="EB51" i="1" s="1"/>
  <c r="EA54" i="1"/>
  <c r="EB54" i="1" s="1"/>
  <c r="EA57" i="1"/>
  <c r="EB57" i="1" s="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DB7" authorId="0" shapeId="0">
      <text>
        <r>
          <rPr>
            <sz val="9"/>
            <color indexed="81"/>
            <rFont val="Tahoma"/>
            <family val="2"/>
          </rPr>
          <t xml:space="preserve">Incluye la evaluación del desempeño mensual y bimetsral
</t>
        </r>
      </text>
    </comment>
    <comment ref="EC7" authorId="0" shapeId="0">
      <text>
        <r>
          <rPr>
            <sz val="9"/>
            <color indexed="81"/>
            <rFont val="Tahoma"/>
            <family val="2"/>
          </rPr>
          <t xml:space="preserve">Incluye la evaluación del desempeño mensual y bimetsral
</t>
        </r>
      </text>
    </comment>
    <comment ref="J23" authorId="1" shapeId="0">
      <text>
        <r>
          <rPr>
            <b/>
            <sz val="9"/>
            <color indexed="81"/>
            <rFont val="Tahoma"/>
            <family val="2"/>
          </rPr>
          <t>Dias calendario</t>
        </r>
        <r>
          <rPr>
            <sz val="9"/>
            <color indexed="81"/>
            <rFont val="Tahoma"/>
            <family val="2"/>
          </rPr>
          <t xml:space="preserve">
</t>
        </r>
      </text>
    </comment>
    <comment ref="J36" authorId="1" shapeId="0">
      <text>
        <r>
          <rPr>
            <b/>
            <sz val="9"/>
            <color indexed="81"/>
            <rFont val="Tahoma"/>
            <family val="2"/>
          </rPr>
          <t>&lt;=8:30 minutos</t>
        </r>
      </text>
    </comment>
    <comment ref="F39" authorId="1" shapeId="0">
      <text>
        <r>
          <rPr>
            <b/>
            <sz val="9"/>
            <color indexed="81"/>
            <rFont val="Tahoma"/>
            <family val="2"/>
          </rPr>
          <t>Modificado, solicitud 2018IE5706 11/04/2018</t>
        </r>
        <r>
          <rPr>
            <sz val="9"/>
            <color indexed="81"/>
            <rFont val="Tahoma"/>
            <family val="2"/>
          </rPr>
          <t xml:space="preserve">
</t>
        </r>
      </text>
    </comment>
    <comment ref="F40" authorId="1" shapeId="0">
      <text>
        <r>
          <rPr>
            <b/>
            <sz val="9"/>
            <color indexed="81"/>
            <rFont val="Tahoma"/>
            <family val="2"/>
          </rPr>
          <t>Modificado, solicitud 2018IE5706 11/04/2018</t>
        </r>
        <r>
          <rPr>
            <sz val="9"/>
            <color indexed="81"/>
            <rFont val="Tahoma"/>
            <family val="2"/>
          </rPr>
          <t xml:space="preserve">
</t>
        </r>
      </text>
    </comment>
    <comment ref="J58" authorId="1" shapeId="0">
      <text>
        <r>
          <rPr>
            <b/>
            <sz val="9"/>
            <color indexed="81"/>
            <rFont val="Tahoma"/>
            <family val="2"/>
          </rPr>
          <t>dias</t>
        </r>
        <r>
          <rPr>
            <sz val="9"/>
            <color indexed="81"/>
            <rFont val="Tahoma"/>
            <family val="2"/>
          </rPr>
          <t xml:space="preserve">
</t>
        </r>
      </text>
    </comment>
    <comment ref="J60" authorId="1" shapeId="0">
      <text>
        <r>
          <rPr>
            <sz val="9"/>
            <color indexed="81"/>
            <rFont val="Tahoma"/>
            <family val="2"/>
          </rPr>
          <t xml:space="preserve">5 dias habiles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<sst xmlns="http://schemas.openxmlformats.org/spreadsheetml/2006/main" count="3802" uniqueCount="1214">
  <si>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</si>
  <si>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</si>
  <si>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</si>
  <si>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</si>
  <si>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</si>
  <si>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</si>
  <si>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</si>
  <si>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</si>
  <si>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</si>
  <si>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</si>
  <si>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</si>
  <si>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</si>
  <si>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</si>
  <si>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</si>
  <si>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</si>
  <si>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</si>
  <si>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</si>
  <si>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</si>
  <si>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</si>
  <si>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</si>
  <si>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</si>
  <si>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</si>
  <si>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</si>
  <si>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</si>
  <si>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</si>
  <si>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</si>
  <si>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</si>
  <si>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</si>
  <si>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</si>
  <si>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</si>
  <si>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</si>
  <si>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</si>
  <si>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</si>
  <si>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</si>
  <si>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</si>
  <si>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</si>
  <si>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</si>
  <si>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</si>
  <si>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</si>
  <si>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</si>
  <si>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</si>
  <si>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</si>
  <si>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</si>
  <si>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</si>
  <si>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</si>
  <si>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</si>
  <si>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</si>
  <si>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</si>
  <si>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</si>
  <si>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</si>
  <si>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</si>
  <si>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</si>
  <si>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</si>
  <si>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</si>
  <si>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</si>
  <si>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</si>
  <si>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</si>
  <si>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</si>
  <si>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</si>
  <si>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</si>
  <si>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</si>
  <si>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</si>
  <si>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</si>
  <si>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</si>
  <si>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</si>
  <si>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</si>
  <si>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</si>
  <si>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</si>
  <si>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</si>
  <si>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</si>
  <si>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</si>
  <si>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</si>
  <si>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</si>
  <si>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</si>
  <si>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</si>
  <si>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</si>
  <si>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</si>
  <si>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</si>
  <si>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</si>
  <si>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</si>
  <si>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</si>
  <si>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</si>
  <si>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</si>
  <si>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</si>
  <si>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</si>
  <si>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Medir el cumplimiento en la atención de incidentes reportados a la mesa de ayuda mediante el aplicativo ARANDA</t>
  </si>
  <si>
    <t>*Reportes Aplicativo Aranda.
*Personal Mesa de Ayuda</t>
  </si>
  <si>
    <t>Final del proceso de atención a incidentes</t>
  </si>
  <si>
    <t>(Casos atendidos a satisfacción/ No. de casos reportados)*100</t>
  </si>
  <si>
    <t>Aplicativo ARANDA</t>
  </si>
  <si>
    <t>Diaria</t>
  </si>
  <si>
    <t>&lt; 75%</t>
  </si>
  <si>
    <t>(&gt;= 75% y &lt; 85%)</t>
  </si>
  <si>
    <t>(&gt;= 85% y &lt; 100%)</t>
  </si>
  <si>
    <t>(= 100%)</t>
  </si>
  <si>
    <t>Mesa de ayuda, Área de tecnología OAP</t>
  </si>
  <si>
    <t>Andrés Veloza Garibello</t>
  </si>
  <si>
    <t>Mariano Garrido</t>
  </si>
  <si>
    <t>Oficina Asesora de Planeación</t>
  </si>
  <si>
    <t>Disponibilidad de servidores -Infraestructura-</t>
  </si>
  <si>
    <t>Medir la disponibilidad de las herramientas de alojamiento e infraestructura relacionada con los servidores de la Entidad</t>
  </si>
  <si>
    <t>*Reportes de los propios servidores (logs,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</si>
  <si>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</si>
  <si>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</si>
  <si>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</si>
  <si>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</si>
  <si>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</si>
  <si>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</si>
  <si>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Medir la disponibilidad de los canales de acceso a internet</t>
  </si>
  <si>
    <t>*Informes mensuales de desempeño del servicio
*Informe de desempeño del ISP</t>
  </si>
  <si>
    <t>(Tiempo total de disponibilidad de servicio / Tiempo total de operación) *100</t>
  </si>
  <si>
    <t>Cumplimiento en la atención a requerimientos de software de la Entidad</t>
  </si>
  <si>
    <t>Medir el cumplimiento en la atención a requerimientos sobre los aplicativos existentes o a desarrollar</t>
  </si>
  <si>
    <t>*Informe mensual de requerimientos solicitados</t>
  </si>
  <si>
    <t>Final del proceso</t>
  </si>
  <si>
    <t>Informe mensual + Aplicación Aranda</t>
  </si>
  <si>
    <t>(&gt; 75% y &lt; 85%)</t>
  </si>
  <si>
    <t>(&gt; 85% y &lt; 100%)</t>
  </si>
  <si>
    <t>GRT</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</si>
  <si>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</si>
  <si>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</si>
  <si>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</si>
  <si>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</si>
  <si>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</si>
  <si>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</si>
  <si>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</si>
  <si>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</si>
  <si>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</si>
  <si>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</si>
  <si>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</si>
  <si>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</si>
  <si>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</si>
  <si>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</si>
  <si>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</si>
  <si>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</si>
  <si>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</si>
  <si>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</si>
  <si>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</si>
  <si>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</si>
  <si>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</si>
  <si>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</si>
  <si>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</si>
  <si>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</si>
  <si>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</si>
  <si>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</si>
  <si>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</si>
  <si>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</si>
  <si>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</si>
  <si>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</si>
  <si>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</si>
  <si>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</si>
  <si>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</si>
  <si>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</si>
  <si>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</si>
  <si>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</si>
  <si>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</si>
  <si>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</si>
  <si>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</si>
  <si>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</si>
  <si>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</si>
  <si>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</si>
  <si>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</si>
  <si>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</si>
  <si>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</si>
  <si>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</si>
  <si>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</si>
  <si>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</si>
  <si>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</si>
  <si>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</si>
  <si>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</si>
  <si>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</si>
  <si>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</si>
  <si>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</si>
  <si>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</si>
  <si>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</si>
  <si>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</si>
  <si>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</si>
  <si>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</si>
  <si>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</si>
  <si>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</si>
  <si>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</si>
  <si>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</si>
  <si>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</si>
  <si>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</si>
  <si>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</si>
  <si>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</si>
  <si>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</si>
  <si>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</si>
  <si>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</si>
  <si>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</si>
  <si>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</si>
  <si>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</si>
  <si>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</si>
  <si>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</si>
  <si>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</si>
  <si>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</si>
  <si>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Cordis de Derechos de Petición
</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</si>
  <si>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</si>
  <si>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</si>
  <si>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</si>
  <si>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</si>
  <si>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</si>
  <si>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</si>
  <si>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</si>
  <si>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</si>
  <si>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</si>
  <si>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</si>
  <si>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</si>
  <si>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</si>
  <si>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</si>
  <si>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</si>
  <si>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</si>
  <si>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</si>
  <si>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</si>
  <si>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</si>
  <si>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</si>
  <si>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</si>
  <si>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</si>
  <si>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</si>
  <si>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</si>
  <si>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</si>
  <si>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</si>
  <si>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</si>
  <si>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</si>
  <si>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</si>
  <si>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</si>
  <si>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</si>
  <si>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</si>
  <si>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</si>
  <si>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</si>
  <si>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</si>
  <si>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</si>
  <si>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</si>
  <si>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</si>
  <si>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</si>
  <si>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</si>
  <si>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</si>
  <si>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</si>
  <si>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</si>
  <si>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</si>
  <si>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</si>
  <si>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</si>
  <si>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</si>
  <si>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</si>
  <si>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</si>
  <si>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</si>
  <si>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</si>
  <si>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</si>
  <si>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</si>
  <si>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</si>
  <si>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</si>
  <si>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</si>
  <si>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</si>
  <si>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</si>
  <si>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</si>
  <si>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</si>
  <si>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</si>
  <si>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</si>
  <si>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</si>
  <si>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</si>
  <si>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</si>
  <si>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</si>
  <si>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</si>
  <si>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</si>
  <si>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</si>
  <si>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</si>
  <si>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</si>
  <si>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</si>
  <si>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</si>
  <si>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</si>
  <si>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</si>
  <si>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</si>
  <si>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</si>
  <si>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</si>
  <si>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</si>
  <si>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</si>
  <si>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</si>
  <si>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</si>
  <si>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</si>
  <si>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</si>
  <si>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</si>
  <si>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</si>
  <si>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</si>
  <si>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 xml:space="preserve"> &lt;=44%</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</si>
  <si>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</si>
  <si>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</si>
  <si>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</si>
  <si>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</si>
  <si>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</si>
  <si>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</si>
  <si>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</si>
  <si>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</si>
  <si>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</si>
  <si>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</si>
  <si>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</si>
  <si>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</si>
  <si>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</si>
  <si>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</si>
  <si>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</si>
  <si>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</si>
  <si>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</si>
  <si>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</si>
  <si>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</si>
  <si>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</si>
  <si>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</si>
  <si>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</si>
  <si>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</si>
  <si>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</si>
  <si>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</si>
  <si>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</si>
  <si>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</si>
  <si>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</si>
  <si>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</si>
  <si>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Medir el cumplimiento de las acciones planteadas por los subsistemas</t>
  </si>
  <si>
    <t>Final de cada periodo, después de que los subsistemas hayan realizado su gestión</t>
  </si>
  <si>
    <t>(% del promedio de cumplimiento de las acciones reportadas por los subsistemas)</t>
  </si>
  <si>
    <t>Registros evidenciados de las acciones planteadas por los subsistemas</t>
  </si>
  <si>
    <t>&lt;60 %</t>
  </si>
  <si>
    <r>
      <rPr>
        <u/>
        <sz val="11"/>
        <color indexed="8"/>
        <rFont val="Calibri"/>
        <family val="2"/>
        <scheme val="minor"/>
      </rPr>
      <t>&gt;</t>
    </r>
    <r>
      <rPr>
        <sz val="11"/>
        <color indexed="8"/>
        <rFont val="Calibri"/>
        <family val="2"/>
        <scheme val="minor"/>
      </rPr>
      <t>60 y &lt; 80</t>
    </r>
  </si>
  <si>
    <t xml:space="preserve"> =80 Y &lt;95</t>
  </si>
  <si>
    <t>&gt; 95 %</t>
  </si>
  <si>
    <t>Subsistemas del SIG  que cuenten con indicadores</t>
  </si>
  <si>
    <t>Apoyo SIG</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</si>
  <si>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</si>
  <si>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</si>
  <si>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</si>
  <si>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</si>
  <si>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</si>
  <si>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</si>
  <si>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</si>
  <si>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</si>
  <si>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</si>
  <si>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</si>
  <si>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</si>
  <si>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</si>
  <si>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</si>
  <si>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</si>
  <si>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</si>
  <si>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</si>
  <si>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</si>
  <si>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</si>
  <si>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</si>
  <si>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</si>
  <si>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</si>
  <si>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</si>
  <si>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</si>
  <si>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</si>
  <si>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</si>
  <si>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</si>
  <si>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</si>
  <si>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</si>
  <si>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</si>
  <si>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</si>
  <si>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</si>
  <si>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</si>
  <si>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</si>
  <si>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</si>
  <si>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</si>
  <si>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</si>
  <si>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</si>
  <si>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</si>
  <si>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</si>
  <si>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</si>
  <si>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</si>
  <si>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</si>
  <si>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</si>
  <si>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</si>
  <si>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</si>
  <si>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</si>
  <si>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</si>
  <si>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</si>
  <si>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</si>
  <si>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</si>
  <si>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</si>
  <si>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</si>
  <si>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</si>
  <si>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</si>
  <si>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</si>
  <si>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</si>
  <si>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</si>
  <si>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</si>
  <si>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Cuanto reduzco en consumo de agua en las instalaciones de las UAECOB</t>
  </si>
  <si>
    <t>reportes empresas prestadoras de servicios</t>
  </si>
  <si>
    <t>Final de mes según reporte de consumo</t>
  </si>
  <si>
    <t>Empresa de acueducto y alcantarillado mediante el reporte bimestral</t>
  </si>
  <si>
    <t>bimestral</t>
  </si>
  <si>
    <t>&lt;1%</t>
  </si>
  <si>
    <t>(&gt; 1% y &lt;2%)</t>
  </si>
  <si>
    <t>&gt;2%</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</si>
  <si>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</si>
  <si>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</si>
  <si>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</si>
  <si>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</si>
  <si>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</si>
  <si>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Cuanto reduzco en consumo de energía en las instalaciones de las UAECOB</t>
  </si>
  <si>
    <t>Codensa
Reporte Mensual</t>
  </si>
  <si>
    <t xml:space="preserve">Reducción en el Consumo de gas </t>
  </si>
  <si>
    <t>Cuanto reduzco en consumo de gases las instalaciones de las UAECOB</t>
  </si>
  <si>
    <t>Gas Natural
Reporte Mensual</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</si>
  <si>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</si>
  <si>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</si>
  <si>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</si>
  <si>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</si>
  <si>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</si>
  <si>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</si>
  <si>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</si>
  <si>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</si>
  <si>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</si>
  <si>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</si>
  <si>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</si>
  <si>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</si>
  <si>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</si>
  <si>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</si>
  <si>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</si>
  <si>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</si>
  <si>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</si>
  <si>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</si>
  <si>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</si>
  <si>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</si>
  <si>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</si>
  <si>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</si>
  <si>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</si>
  <si>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</si>
  <si>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</si>
  <si>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</si>
  <si>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</si>
  <si>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</si>
  <si>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</si>
  <si>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</si>
  <si>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</si>
  <si>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</si>
  <si>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</si>
  <si>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</si>
  <si>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</si>
  <si>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</si>
  <si>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</si>
  <si>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</si>
  <si>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</si>
  <si>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</si>
  <si>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</si>
  <si>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</si>
  <si>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</si>
  <si>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</si>
  <si>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</si>
  <si>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</si>
  <si>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</si>
  <si>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</si>
  <si>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</si>
  <si>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</si>
  <si>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</si>
  <si>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</si>
  <si>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</si>
  <si>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</si>
  <si>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</si>
  <si>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</si>
  <si>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</si>
  <si>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</si>
  <si>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</si>
  <si>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</si>
  <si>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</si>
  <si>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</si>
  <si>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</si>
  <si>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</si>
  <si>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</si>
  <si>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</si>
  <si>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</si>
  <si>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</si>
  <si>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</si>
  <si>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</si>
  <si>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</si>
  <si>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</si>
  <si>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</si>
  <si>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</si>
  <si>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</si>
  <si>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</si>
  <si>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</si>
  <si>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</si>
  <si>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</si>
  <si>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</si>
  <si>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</si>
  <si>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</si>
  <si>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</si>
  <si>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</si>
  <si>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</si>
  <si>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</si>
  <si>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Evaluar el incumplimiento en el manejo de inventarios del personal retirado</t>
  </si>
  <si>
    <t>Servidores retirados con inventario a cargo</t>
  </si>
  <si>
    <t>Humanos y tecnológicos</t>
  </si>
  <si>
    <t xml:space="preserve">Final de cada período, después del retiro de funcionarios con  inventario a cargo. </t>
  </si>
  <si>
    <t>(Número de personas retiradas en el periodo con inventario a cargo / Número personas retiradas en el periodo)*100</t>
  </si>
  <si>
    <t>Sistema PCT</t>
  </si>
  <si>
    <t>Área de Compras seguros e inventarios</t>
  </si>
  <si>
    <t>Apoyo profesional</t>
  </si>
  <si>
    <t>Coordinador de Compras Seguros e Inventarios</t>
  </si>
  <si>
    <t>Área de Compras Seguros e Inventarios, la Subdirección de Gestión Corporativa, Oficina asesora de Planeación  y Dirección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</si>
  <si>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</si>
  <si>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</si>
  <si>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</si>
  <si>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</si>
  <si>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</si>
  <si>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</si>
  <si>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</si>
  <si>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</si>
  <si>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</si>
  <si>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</si>
  <si>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</si>
  <si>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</si>
  <si>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</si>
  <si>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</si>
  <si>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</si>
  <si>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</si>
  <si>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</si>
  <si>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</si>
  <si>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</si>
  <si>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</si>
  <si>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</si>
  <si>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Tiempo (Días)</t>
  </si>
  <si>
    <t>Informe diario enviado por el residente del taller  y base de datos del líder parque automotor.</t>
  </si>
  <si>
    <r>
      <rPr>
        <u/>
        <sz val="11"/>
        <color theme="1"/>
        <rFont val="Calibri"/>
        <family val="2"/>
        <scheme val="minor"/>
      </rPr>
      <t>&gt;</t>
    </r>
    <r>
      <rPr>
        <sz val="11"/>
        <color theme="1"/>
        <rFont val="Calibri"/>
        <family val="2"/>
        <scheme val="minor"/>
      </rPr>
      <t xml:space="preserve"> 21 DIAS</t>
    </r>
  </si>
  <si>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</si>
  <si>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</si>
  <si>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</si>
  <si>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</si>
  <si>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</si>
  <si>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</si>
  <si>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</si>
  <si>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atención/ total de equipo menor (mayor frecuencia y/o rotación). para la atención)*100</t>
    </r>
  </si>
  <si>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</si>
  <si>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</si>
  <si>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</si>
  <si>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</si>
  <si>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</si>
  <si>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</si>
  <si>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</si>
  <si>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</si>
  <si>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</si>
  <si>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</si>
  <si>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</si>
  <si>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Identificar el tiempo promedio para atención de actividades de mantenimiento correctivos del equipo menor de la UAECOB.</t>
  </si>
  <si>
    <t>Al final del proceso</t>
  </si>
  <si>
    <r>
      <rPr>
        <b/>
        <sz val="11"/>
        <color theme="1"/>
        <rFont val="Calibri"/>
        <family val="2"/>
        <scheme val="minor"/>
      </rPr>
      <t>Promedio</t>
    </r>
    <r>
      <rPr>
        <sz val="11"/>
        <color theme="1"/>
        <rFont val="Calibri"/>
        <family val="2"/>
        <scheme val="minor"/>
      </rPr>
      <t xml:space="preserve"> </t>
    </r>
    <r>
      <rPr>
        <b/>
        <sz val="11"/>
        <color theme="1"/>
        <rFont val="Calibri"/>
        <family val="2"/>
        <scheme val="minor"/>
      </rPr>
      <t>mensual</t>
    </r>
    <r>
      <rPr>
        <sz val="11"/>
        <color theme="1"/>
        <rFont val="Calibri"/>
        <family val="2"/>
        <scheme val="minor"/>
      </rPr>
      <t xml:space="preserve"> (suma de los días Equipo menor atendido por mantenimiento correctivo / el numero de equipo menor del taller interno B3 y talleres externos )  
</t>
    </r>
    <r>
      <rPr>
        <i/>
        <sz val="11"/>
        <color theme="1"/>
        <rFont val="Calibri"/>
        <family val="2"/>
        <scheme val="minor"/>
      </rPr>
      <t>Ref.(</t>
    </r>
    <r>
      <rPr>
        <i/>
        <u/>
        <sz val="11"/>
        <color theme="1"/>
        <rFont val="Calibri"/>
        <family val="2"/>
        <scheme val="minor"/>
      </rPr>
      <t>Fecha de entrada al taller-fecha de salida del taller)</t>
    </r>
  </si>
  <si>
    <t>Taller interno Informe semanal enviado a logística.
Taller externos, los informes se solicitan cuando se hacen los mantenimientos</t>
  </si>
  <si>
    <t>Monitoreo mensual</t>
  </si>
  <si>
    <r>
      <t>(</t>
    </r>
    <r>
      <rPr>
        <u/>
        <sz val="11"/>
        <color theme="1"/>
        <rFont val="Calibri"/>
        <family val="2"/>
        <scheme val="minor"/>
      </rPr>
      <t>&gt;</t>
    </r>
    <r>
      <rPr>
        <sz val="11"/>
        <color theme="1"/>
        <rFont val="Calibri"/>
        <family val="2"/>
        <scheme val="minor"/>
      </rPr>
      <t xml:space="preserve">10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</si>
  <si>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t>
    </r>
    <r>
      <rPr>
        <sz val="11"/>
        <color theme="1"/>
        <rFont val="Calibri"/>
        <family val="2"/>
        <scheme val="minor"/>
      </rPr>
      <t xml:space="preserve"> 6 DIAS   Y   </t>
    </r>
    <r>
      <rPr>
        <u/>
        <sz val="11"/>
        <color theme="1"/>
        <rFont val="Calibri"/>
        <family val="2"/>
        <scheme val="minor"/>
      </rPr>
      <t>&lt;</t>
    </r>
    <r>
      <rPr>
        <sz val="11"/>
        <color theme="1"/>
        <rFont val="Calibri"/>
        <family val="2"/>
        <scheme val="minor"/>
      </rPr>
      <t xml:space="preserve"> 9 DIAS)</t>
    </r>
  </si>
  <si>
    <r>
      <rPr>
        <u/>
        <sz val="11"/>
        <color theme="1"/>
        <rFont val="Calibri"/>
        <family val="2"/>
        <scheme val="minor"/>
      </rPr>
      <t>&lt;</t>
    </r>
    <r>
      <rPr>
        <sz val="11"/>
        <color theme="1"/>
        <rFont val="Calibri"/>
        <family val="2"/>
        <scheme val="minor"/>
      </rPr>
      <t xml:space="preserve">  5 DIAS</t>
    </r>
  </si>
  <si>
    <t>Gestión Logística en Emergencias</t>
  </si>
  <si>
    <t>Contratos de suministros en Ejecución (de Consumo y Controlados) de la Subdirección Logística</t>
  </si>
  <si>
    <t>Garantizar Suscripción y Ejecución de contratos de suministros (de Consumo y Controlados) según la programación del Plan Anual de Adquisiciones de la UAECOB.</t>
  </si>
  <si>
    <t xml:space="preserve">Personal  administrativo
Físicos
Tecnológicos </t>
  </si>
  <si>
    <t>En las etapas del proceso</t>
  </si>
  <si>
    <t xml:space="preserve">No. de contratos de suministros en ejecución en el trimestre/ No. de contratos de suministros programados en el PAA </t>
  </si>
  <si>
    <t>Validación y seguimiento al Plan Anual de Adquisiciones en el tema de suministros.
Información histórica de comportamiento de contratos  de suministros</t>
  </si>
  <si>
    <r>
      <rPr>
        <u/>
        <sz val="11"/>
        <color indexed="8"/>
        <rFont val="Calibri"/>
        <family val="2"/>
        <scheme val="minor"/>
      </rPr>
      <t>&lt;</t>
    </r>
    <r>
      <rPr>
        <sz val="11"/>
        <color indexed="8"/>
        <rFont val="Calibri"/>
        <family val="2"/>
        <scheme val="minor"/>
      </rPr>
      <t>49%</t>
    </r>
  </si>
  <si>
    <r>
      <t>(</t>
    </r>
    <r>
      <rPr>
        <u/>
        <sz val="11"/>
        <color indexed="8"/>
        <rFont val="Calibri"/>
        <family val="2"/>
        <scheme val="minor"/>
      </rPr>
      <t>&gt;</t>
    </r>
    <r>
      <rPr>
        <sz val="11"/>
        <color indexed="8"/>
        <rFont val="Calibri"/>
        <family val="2"/>
        <scheme val="minor"/>
      </rPr>
      <t xml:space="preserve"> 50% y </t>
    </r>
    <r>
      <rPr>
        <u/>
        <sz val="11"/>
        <color indexed="8"/>
        <rFont val="Calibri"/>
        <family val="2"/>
        <scheme val="minor"/>
      </rPr>
      <t>&lt;</t>
    </r>
    <r>
      <rPr>
        <sz val="11"/>
        <color indexed="8"/>
        <rFont val="Calibri"/>
        <family val="2"/>
        <scheme val="minor"/>
      </rPr>
      <t>64%)</t>
    </r>
  </si>
  <si>
    <r>
      <t>(</t>
    </r>
    <r>
      <rPr>
        <u/>
        <sz val="11"/>
        <color indexed="8"/>
        <rFont val="Calibri"/>
        <family val="2"/>
        <scheme val="minor"/>
      </rPr>
      <t>&gt;</t>
    </r>
    <r>
      <rPr>
        <sz val="11"/>
        <color indexed="8"/>
        <rFont val="Calibri"/>
        <family val="2"/>
        <scheme val="minor"/>
      </rPr>
      <t xml:space="preserve"> 65% y </t>
    </r>
    <r>
      <rPr>
        <u/>
        <sz val="11"/>
        <color indexed="8"/>
        <rFont val="Calibri"/>
        <family val="2"/>
        <scheme val="minor"/>
      </rPr>
      <t>&lt;</t>
    </r>
    <r>
      <rPr>
        <sz val="11"/>
        <color indexed="8"/>
        <rFont val="Calibri"/>
        <family val="2"/>
        <scheme val="minor"/>
      </rPr>
      <t>89%)</t>
    </r>
  </si>
  <si>
    <t>PROCESOS 
CONTRACTUALES</t>
  </si>
  <si>
    <t>PROFESIONAL 
CONTRACTUAL</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</si>
  <si>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</si>
  <si>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</si>
  <si>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</si>
  <si>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</si>
  <si>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</si>
  <si>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</si>
  <si>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</si>
  <si>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</si>
  <si>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</si>
  <si>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</si>
  <si>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</si>
  <si>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</si>
  <si>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</si>
  <si>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</si>
  <si>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</si>
  <si>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</si>
  <si>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</si>
  <si>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</si>
  <si>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</si>
  <si>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</si>
  <si>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</si>
  <si>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</si>
  <si>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</si>
  <si>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</si>
  <si>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</si>
  <si>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</si>
  <si>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</si>
  <si>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</si>
  <si>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</si>
  <si>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</si>
  <si>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</si>
  <si>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</si>
  <si>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</si>
  <si>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</si>
  <si>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</si>
  <si>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</si>
  <si>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</si>
  <si>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</si>
  <si>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</si>
  <si>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</si>
  <si>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</si>
  <si>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</si>
  <si>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</si>
  <si>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</si>
  <si>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</si>
  <si>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</si>
  <si>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</si>
  <si>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</si>
  <si>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</si>
  <si>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</si>
  <si>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</si>
  <si>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</si>
  <si>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</si>
  <si>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</si>
  <si>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</si>
  <si>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</si>
  <si>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</si>
  <si>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</si>
  <si>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</si>
  <si>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</si>
  <si>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</si>
  <si>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</si>
  <si>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</si>
  <si>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</si>
  <si>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</si>
  <si>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</si>
  <si>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</si>
  <si>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</si>
  <si>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</si>
  <si>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</si>
  <si>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</si>
  <si>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</si>
  <si>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</si>
  <si>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</si>
  <si>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</si>
  <si>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 xml:space="preserve"> (1-( sumatoria del consumo de las estaciones  actual/ sumatoria del consumo del periodo anterior))</t>
  </si>
  <si>
    <t>Autos impulsados por abogados</t>
  </si>
  <si>
    <t>Número de procesos impulsados/Número de abogados</t>
  </si>
  <si>
    <t>Numero</t>
  </si>
  <si>
    <t>&lt;=7</t>
  </si>
  <si>
    <t>&gt;8 - &lt;11</t>
  </si>
  <si>
    <t>(=)11 y &lt;13</t>
  </si>
  <si>
    <t>(=)13</t>
  </si>
  <si>
    <r>
      <t xml:space="preserve">Número total de procesos/ Promedio dias </t>
    </r>
    <r>
      <rPr>
        <i/>
        <sz val="11"/>
        <rFont val="Calibri"/>
        <family val="2"/>
        <scheme val="minor"/>
      </rPr>
      <t>(fecha de apertura-fecha de acta de reparto</t>
    </r>
    <r>
      <rPr>
        <sz val="11"/>
        <rFont val="Calibri"/>
        <family val="2"/>
        <scheme val="minor"/>
      </rPr>
      <t>)</t>
    </r>
  </si>
  <si>
    <t>&gt;15</t>
  </si>
  <si>
    <t>&lt;=15 y &gt;=13</t>
  </si>
  <si>
    <t>&lt;=12 y &gt;=11</t>
  </si>
  <si>
    <t>&lt;=10</t>
  </si>
  <si>
    <t>&lt;</t>
  </si>
  <si>
    <t>mayo</t>
  </si>
  <si>
    <t>En el primer Trimestre del año 2018, se realizarón 314 piezas, cumpliendo con el objetivo planteado para el periodo.</t>
  </si>
  <si>
    <t>No aplica</t>
  </si>
  <si>
    <t>&gt;</t>
  </si>
  <si>
    <t xml:space="preserve"> BUENO</t>
  </si>
  <si>
    <t>Todos los casos fueron calificados como Excelente (531) y como Bueno (21), cabe resaltar que NINGÚN servicio fue calificado como regular o malo</t>
  </si>
  <si>
    <t>Mejoramiento contínuo en aras de llegar al 100%</t>
  </si>
  <si>
    <t>Todos los casos fueron calificados como Excelente (587) y como Bueno (15), cabe resaltar que NINGÚN servicio fue calificado como regular o malo</t>
  </si>
  <si>
    <t>Todos los casos fueron calificados como Excelente (388) y como Bueno (9), cabe resaltar que NINGÚN servicio fue calificado como regular o malo</t>
  </si>
  <si>
    <t>Indicador dentro de los límites permitidos</t>
  </si>
  <si>
    <t>Meta cumplida</t>
  </si>
  <si>
    <t>Mantenimiento del servicio</t>
  </si>
  <si>
    <t>=</t>
  </si>
  <si>
    <t>Pendiente reporte de ETB en el mes de abril.</t>
  </si>
  <si>
    <t>No hay requerimientos registrados en el mes</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</si>
  <si>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</si>
  <si>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</si>
  <si>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Durante el primer mes no se contaba con la información actualizada y completa para generar las viabilidades.</t>
  </si>
  <si>
    <t>Las actas de comité de contratación deben ser entregadas de manera inmediata para proceder a la actualización de los planes de contratación.</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</si>
  <si>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</si>
  <si>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</si>
  <si>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</si>
  <si>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Durante el I Trimestre del año 2018, se brindo asistencia a veinte (20) audiencias.</t>
  </si>
  <si>
    <t>Durante el I Trimestre del año 2018, fueron analizadas doce (12) fichas en Comité</t>
  </si>
  <si>
    <t>Durante el I Trimestre del año 2018, la Oficina Asesora Jurídica brindo asesoria a las Diferentes Oficinas y Subdirecciones de la UAECOB en los relacionado con estudios previos</t>
  </si>
  <si>
    <t>Durante los dos primeros meses del año 2018 la Oficina Asesora Jurídica expidio y suscribio las minutas de contratos de prestación de servicios en promedio de un (1) día</t>
  </si>
  <si>
    <t>La oficina Asesora Jurídica dio respuesta a ochenta y cuatro (84) solicitudes de certificados por correo institucional  y radicados los cuales fueron tramitados en su totalidad</t>
  </si>
  <si>
    <t>Excelente</t>
  </si>
  <si>
    <t>Se emitieron para el mes de enero 67 contancias solictadas por los usuarios</t>
  </si>
  <si>
    <t>Se emitieron para el mes de Febrero 67 contancias solictadas por los usuarios</t>
  </si>
  <si>
    <t>Se emitieron para el mes de Marzo 52 contancias solictadas por los usuarios</t>
  </si>
  <si>
    <t>Para la vigencia se realizaron  24 investigaciones en la cuales se determinaron las causas a todas</t>
  </si>
  <si>
    <t>Para la vigencia se realizaron  14 investigaciones debido a las activaciones realizadasen la cuales se determinaron las causas a todas</t>
  </si>
  <si>
    <t>Para la vigencia se realizaron  22 investigaciones en la cuales se determinaron las causas3 a todas</t>
  </si>
  <si>
    <t>Se capacitaron en el periodo 4 grupo de brigadas correspondientes a 86 personas de las cuales 10 no aprobaron el curso.</t>
  </si>
  <si>
    <t>para el mes de febrero se capacitaron las brigadas de la universidad jorge tadeo lozano y open group en la  cual se dio un desempeño superior al exgido por la normatividad vigente</t>
  </si>
  <si>
    <t xml:space="preserve">en le mes de marzo se capacitaron 61 personas que corresponde a 9 brigradas empresariales ya que se conformo una capacitacion con pymes </t>
  </si>
  <si>
    <t>para el mes de enero se realizan 2 visitas debido a las pocas solicitudes para la capacitacion de riesgo bajo realizadas.</t>
  </si>
  <si>
    <t>se realizan 2 visitas de verificacion en el mes de febrero a las culaes se ratifican los conceptos emitidos.</t>
  </si>
  <si>
    <t>las visitas de verificacion realizadas correponden al 1% de las capacitaciones dadas en riego bajo para el mes de marzo</t>
  </si>
  <si>
    <t xml:space="preserve">Para el mes de enero se presentaron pocos eventos alta complejidad en la ciudad </t>
  </si>
  <si>
    <t>se incremetan los eventos de alta complejidad en la ciudad debido al inicio del futbol colombiano y temporada taurina</t>
  </si>
  <si>
    <t>Se incrementa el nuemro de eventos debido al inicio del festival iberoamericano de teatro, estereo picnik y concientos de gran magnitud, asi mismo se registro los eventos de seman santa.</t>
  </si>
  <si>
    <t>Se realizaron las revisiones tecnicas en los tiempos establecidos en los procedimientos  de acuerdo con las disponibilidad de las estaciones.</t>
  </si>
  <si>
    <t>Se dieron tramite a las solicitudes allegadas por los usuarios para el periodo de medición</t>
  </si>
  <si>
    <t>El proceso de capacitacion comunitaria esta diseñado para atender la demanda de los usuarios, para el periodo se dio trmite a todas las solictudes allegadas a la SGR</t>
  </si>
  <si>
    <t>Se realizaron acciones para  actualizar uno de los tres procedimientos relativos a la atención de incendios, tal procedimiento  es: la atención de incendios estructurales de gran altura, el cual esta listo y se publicara en la ruta de calidad, para la consulta respectiva.</t>
  </si>
  <si>
    <t>Actualización y publicación.</t>
  </si>
  <si>
    <t>La disponibilidad de personal durante enero de 2018 fue del 547 unidades para la atención de emergencias.</t>
  </si>
  <si>
    <t>La disponibilidad de personal durante febrero de 2018 fue del 560 unidades para la atención de emergencias.</t>
  </si>
  <si>
    <t>La disponibilidad de personal durante marzo de 2018 fue del 585 unidades para la atención de emergencias.</t>
  </si>
  <si>
    <t>N/A</t>
  </si>
  <si>
    <t>El tiempo de atención de los servicios IMER fue un poco alta comparada con la meta, debido a que algunos de los servicios atendidos tuvieron un tiempo de servicio mayor, lo cual afecto el tiempo meta.</t>
  </si>
  <si>
    <t>Se espera que  con la puesta en servicios de las máquinas nuevas que ingresaron en enero de 2018, se reduzca el tiempo a la meta establecida.</t>
  </si>
  <si>
    <t xml:space="preserve">El tiempo de atencion de servicios se vio afectado en 1:70 por encima de la meta. </t>
  </si>
  <si>
    <t>Se reducira el tiempo de servicios con la puesta en marcha de todas las máquinas nuevas.</t>
  </si>
  <si>
    <t>El tiempo de atención de los servicios se redujo con respecto al mes anterior.</t>
  </si>
  <si>
    <t>Se espera poder contar con todas las máquinas nuevas en servicios para el trimestres siguiente.</t>
  </si>
  <si>
    <t>Se realizo la atención de los servicios de emergencia por tipo durante enero de 2018.</t>
  </si>
  <si>
    <t>Se realizo la atención de los servicios de emergencia por tipo durante febrero de 2018.</t>
  </si>
  <si>
    <t>Se realizo la atención de los servicios de emergencia por tipo durante marzo de 2018.</t>
  </si>
  <si>
    <t>&gt;=13</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</si>
  <si>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t>
  </si>
  <si>
    <t>Mantener el impulso procesal de las actuaciones disciplinarias</t>
  </si>
  <si>
    <t>Las quejas allegadas a la OCDI se atendieron dentro de los términos fijados por la Dirección Distrital de Asuntos Disciplinarios (10 días) y sin exceder el término máximo que otorga la Ley 1755, logro alcanzado gracias al seguimiento permanente a la gestión.</t>
  </si>
  <si>
    <t>Mantener las acciones adelantadas</t>
  </si>
  <si>
    <t>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t>
  </si>
  <si>
    <t xml:space="preserve">Se cumple con las respuestas en términos de Ley, quedando por responder 7 requerimientos que se encuentran en los tiempos de oportunidad según lo que contempla la norma </t>
  </si>
  <si>
    <t>Seguir generando el seguimiento respectivo a la áreas, que deben dar respuesta a través del correo quejasysoluciones@bomberosbogota.gov.co</t>
  </si>
  <si>
    <t>Se cumple con la meta establecida durante el periodo de reporte, de acuerdo a lo que respondieron los ciudadanos, es decir, los encuenstados con respuesta positiva constituye a 31,7, respondiendo a satisfacción con un 96% de favorabilidad durante este trimestre de reporte.</t>
  </si>
  <si>
    <t>(&gt;=)</t>
  </si>
  <si>
    <t>Malo</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</si>
  <si>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septiembre a noviembre de 2017 y el periodo de noviembre de 2017 a enero de 2018.  Para los meses posteriores no  se han generado facturas.</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</si>
  <si>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</si>
  <si>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t>
  </si>
  <si>
    <t xml:space="preserve">Actualizar el inventario de los sistemas ahorradores  del sistema de luminarias de la UAECOB, para solicitar al área de infraestructura el cambio  e instalación  en aquellos que se requieran.
Fortalecer la campaña de ahorro y uso eficiente de energía.
</t>
  </si>
  <si>
    <t>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t>
  </si>
  <si>
    <t>&lt;1</t>
  </si>
  <si>
    <t>En el mes de enero no se presentaron rechazos por parte del área Financiera, lo anterior teniendo en cuenta que en este mes no se tramitan cuentas por cuanto las reservas se aprueban a final de mes</t>
  </si>
  <si>
    <t>En este mes no se presentó devoluciones por escrito por parte del área, teniendo en cuenta que las correciones solicitadas por correo fuerón tramitadas en su momento.</t>
  </si>
  <si>
    <t>En el mes marzo no se presentó devolución por escrito por parte del área, teniendo en cuenta que las correciones solicitadas por correo no fue tramitada en su momento.</t>
  </si>
  <si>
    <t>No se presentó ningun rechazo por parte de la Tesoreria en enero</t>
  </si>
  <si>
    <t>Se presentaron tres rechazos por parte de la Tesoreria en febrero, por cuentas inactivas.</t>
  </si>
  <si>
    <t>En marzo no se presentó rechazos por parte de la Tesoreria Distrital</t>
  </si>
  <si>
    <t xml:space="preserve"> &gt; 51% y &lt; 79%</t>
  </si>
  <si>
    <t>En el primer trimestre se giró el 62,92% de los compromisos del mismo periodo, estos pagos corresponden basicamente a nómina y aportes, servicios públicos y contratistas</t>
  </si>
  <si>
    <t>Por tratarse de pagos correspondientes a nómina y aportes, servicios públicos y contratistas, no es posible generar una acción de mejora toda vez que a medida que se cumplen los tiempos definidos para pago se genera de manera inmediata el giro.</t>
  </si>
  <si>
    <t>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t>
  </si>
  <si>
    <t xml:space="preserve">Se espera que en el segundo trimestre del año se cancele más del 80% toda vez que la periocidad de los contratos de las dependencias de la Unidad no supera ese corte. </t>
  </si>
  <si>
    <r>
      <rPr>
        <u/>
        <sz val="10"/>
        <color indexed="8"/>
        <rFont val="Calibri"/>
        <family val="2"/>
        <scheme val="minor"/>
      </rPr>
      <t>&lt;</t>
    </r>
    <r>
      <rPr>
        <sz val="10"/>
        <color indexed="8"/>
        <rFont val="Calibri"/>
        <family val="2"/>
        <scheme val="minor"/>
      </rPr>
      <t>15%</t>
    </r>
  </si>
  <si>
    <t>Con corte al mes de enero esta pendiente de comprometer el 13,78% de las disponibilidades solicitadas, esto corresponde adiciones de prestaciones de servicios que se encuentran en tramite.</t>
  </si>
  <si>
    <t>Al mes de febrero esta pendiente por comprometer el 11,40% de las disponibilidades solicitadas, corresponde algunas prestaciones de servicios, instalación de vidrios y disposición final de polvora entre otros.</t>
  </si>
  <si>
    <t>25% y &lt;16</t>
  </si>
  <si>
    <t>Con corte a marzo esta pendiente de comprometer el 25,12% de las disponibilidades solicitadas, la mayor parte corresponde a los procesos que estan en curso como Instalación vidrios, disposición final polvora, control de acceso y vehiculo de incendios.</t>
  </si>
  <si>
    <t>Cumplir con los plazos establecidos en los procesos de contratación.</t>
  </si>
  <si>
    <t>En este mes la totalidad de la ejecución corresponde a nómina, servicios públicos y prestaciones de servicios.</t>
  </si>
  <si>
    <t xml:space="preserve">La ejecución presupuestal a febrero corresponde la mayor parte a los gastos de nómina, servicios públicos y prestación de servicios. </t>
  </si>
  <si>
    <t>En el primer trimestre se ha ejecutado apenas el 16,78% del presupuesto, esto corresponde a contratación de prestación de servicios, nómina y aportes, servicios públicos y unos contratos de apoyo.</t>
  </si>
  <si>
    <t>Dar estricto cumplimiento al Plan Anual de Adquisiciones.</t>
  </si>
  <si>
    <t>Se evidencia una tendencia a mejorar el desempeño y seguir con este record normal de nuestra área.</t>
  </si>
  <si>
    <t>Se está cumpliendo con la mayoría de las solicitudes hechas</t>
  </si>
  <si>
    <t>Realizar análisis de solicitudes</t>
  </si>
  <si>
    <r>
      <rPr>
        <u/>
        <sz val="10"/>
        <color indexed="8"/>
        <rFont val="Calibri"/>
        <family val="2"/>
        <scheme val="minor"/>
      </rPr>
      <t>&gt;</t>
    </r>
    <r>
      <rPr>
        <sz val="10"/>
        <color indexed="8"/>
        <rFont val="Calibri"/>
        <family val="2"/>
        <scheme val="minor"/>
      </rPr>
      <t>50% Y &lt;70%</t>
    </r>
  </si>
  <si>
    <t xml:space="preserve">Se presentan solicitudes que aún se están desarrollando </t>
  </si>
  <si>
    <t xml:space="preserve">Completar las solicitudes que están pendientes para lograr un mejor indicador </t>
  </si>
  <si>
    <t>&lt;80%</t>
  </si>
  <si>
    <t>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t>
  </si>
  <si>
    <t xml:space="preserve">Antes de la repartición, verificar  dirección de correspondencia para no presentar tantas  devoluciones </t>
  </si>
  <si>
    <t>&gt;80%</t>
  </si>
  <si>
    <t>Para el mes de febrero del año 2018, las entregas de la empresa REDEX S.A.S. con tres motorizados fueron 934; se presento una disminución en el volumen de documentos producidos del 158% con respecto al mes inmediatamente anterior.
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t>
  </si>
  <si>
    <t>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</si>
  <si>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r>
      <rPr>
        <u/>
        <sz val="10"/>
        <color indexed="8"/>
        <rFont val="Calibri"/>
        <family val="2"/>
        <scheme val="minor"/>
      </rPr>
      <t>&gt;</t>
    </r>
    <r>
      <rPr>
        <sz val="10"/>
        <color indexed="8"/>
        <rFont val="Calibri"/>
        <family val="2"/>
        <scheme val="minor"/>
      </rPr>
      <t>95%</t>
    </r>
  </si>
  <si>
    <t>Se logra el 100% debido a que se generan todos los paz y salvo requeridos por los funcionarios en estado de retiro.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</si>
  <si>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49 vehículos de primera respuesta; Dentro del análisis no se tiene presente una maquina de altura que se encuentra en el proceso de matricula y la unidad de rescate animal que no cuenta con Bomba extintora.
</t>
    </r>
    <r>
      <rPr>
        <b/>
        <sz val="12"/>
        <color indexed="8"/>
        <rFont val="Calibri"/>
        <family val="2"/>
        <scheme val="minor"/>
      </rPr>
      <t xml:space="preserve">El 68% </t>
    </r>
    <r>
      <rPr>
        <sz val="12"/>
        <color indexed="8"/>
        <rFont val="Calibri"/>
        <family val="2"/>
        <scheme val="minor"/>
      </rPr>
      <t xml:space="preserve">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Por otra parte,  la disponibilidad vehicular siempre ha estado brindando la atención oportuna a las emergencias presentadas en cumplimiento de la misionalidad de la UAECOB. La entidad tiene programada para el siguiente mes la entrega de los vehiculos nuevos. 
</t>
    </r>
    <r>
      <rPr>
        <b/>
        <sz val="12"/>
        <color indexed="8"/>
        <rFont val="Calibri"/>
        <family val="2"/>
        <scheme val="minor"/>
      </rPr>
      <t>Nota:</t>
    </r>
    <r>
      <rPr>
        <sz val="12"/>
        <color indexed="8"/>
        <rFont val="Calibri"/>
        <family val="2"/>
        <scheme val="minor"/>
      </rPr>
      <t xml:space="preserve"> Es de tener en cuenta que el Parque Automotor lo componen 115 vehículos.</t>
    </r>
  </si>
  <si>
    <t>Se daran las recomendaciones a los maquinistas desde el taller del cuidado y manejo  del vehiculo.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</si>
  <si>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
</t>
    </r>
    <r>
      <rPr>
        <b/>
        <sz val="12"/>
        <color indexed="8"/>
        <rFont val="Calibri"/>
        <family val="2"/>
        <scheme val="minor"/>
      </rPr>
      <t>El 63%</t>
    </r>
    <r>
      <rPr>
        <sz val="12"/>
        <color indexed="8"/>
        <rFont val="Calibri"/>
        <family val="2"/>
        <scheme val="minor"/>
      </rPr>
      <t xml:space="preserve"> 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Por otra parte,  la disponibilidad vehicular siempre ha estado brindando la atención oportuna a las emergencias presentadas en cumplimiento de la misionalidad de la UAECOB.
</t>
    </r>
    <r>
      <rPr>
        <b/>
        <sz val="12"/>
        <color indexed="8"/>
        <rFont val="Calibri"/>
        <family val="2"/>
        <scheme val="minor"/>
      </rPr>
      <t>Nota:</t>
    </r>
    <r>
      <rPr>
        <sz val="12"/>
        <color indexed="8"/>
        <rFont val="Calibri"/>
        <family val="2"/>
        <scheme val="minor"/>
      </rPr>
      <t xml:space="preserve">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</si>
  <si>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de la misionalidad de la Entidad.
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t>
    </r>
    <r>
      <rPr>
        <b/>
        <sz val="12"/>
        <color indexed="8"/>
        <rFont val="Calibri"/>
        <family val="2"/>
        <scheme val="minor"/>
      </rPr>
      <t>El 56%</t>
    </r>
    <r>
      <rPr>
        <sz val="12"/>
        <color indexed="8"/>
        <rFont val="Calibri"/>
        <family val="2"/>
        <scheme val="minor"/>
      </rPr>
      <t xml:space="preserve"> de los vehículos de primera respuesta estuvieron  disponibles con un indicador de </t>
    </r>
    <r>
      <rPr>
        <b/>
        <sz val="12"/>
        <color indexed="8"/>
        <rFont val="Calibri"/>
        <family val="2"/>
        <scheme val="minor"/>
      </rPr>
      <t>Desempeño Regular.</t>
    </r>
    <r>
      <rPr>
        <sz val="12"/>
        <color indexed="8"/>
        <rFont val="Calibri"/>
        <family val="2"/>
        <scheme val="minor"/>
      </rPr>
      <t xml:space="preserve">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
</t>
    </r>
    <r>
      <rPr>
        <b/>
        <sz val="12"/>
        <color indexed="8"/>
        <rFont val="Calibri"/>
        <family val="2"/>
        <scheme val="minor"/>
      </rPr>
      <t>Nota:</t>
    </r>
    <r>
      <rPr>
        <sz val="12"/>
        <color indexed="8"/>
        <rFont val="Calibri"/>
        <family val="2"/>
        <scheme val="minor"/>
      </rPr>
      <t xml:space="preserve"> Es de tener en cuenta que el Parque Automotor lo componen 123 vehículos.</t>
    </r>
  </si>
  <si>
    <t>15 DIAS</t>
  </si>
  <si>
    <r>
      <t xml:space="preserve">El tiempo de respuesta en la ejecución de mantenimientos correctivos frecuentes en taller a los vehículos de la UAECOB en el mes de enero  fue en promedio 5,41 dias,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</si>
  <si>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4,67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</si>
  <si>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5,09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</si>
  <si>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t xml:space="preserve">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</si>
  <si>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Febrero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</si>
  <si>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Marzo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</si>
  <si>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5 DIAS</t>
  </si>
  <si>
    <r>
      <t xml:space="preserve">En el mes de enero, el tiempo promedio del mantenimiento correctivo del equipo menor de mayor rotacion  en el taller interno de logistica y taller externo fue de 3,5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</si>
  <si>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Febrero, el tiempo promedio del mantenimiento correctivo del equipo menor de mayor rotacion  en el taller interno de logistica y taller externo fue de 4,56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</si>
  <si>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Marzo, el tiempo promedio del mantenimiento correctivo del equipo menor de mayor rotacion  en el taller interno de logistica y taller externo fue de 3,24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</si>
  <si>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100% de los contratos de suministros de la Subdireccion Logistica se encuentran vigentes y en ejecucion para garantizar la misionalidad de la UAECOB. Generando un indicador con desempeño </t>
    </r>
    <r>
      <rPr>
        <b/>
        <sz val="12"/>
        <color indexed="8"/>
        <rFont val="Calibri"/>
        <family val="2"/>
        <scheme val="minor"/>
      </rPr>
      <t>Excelente.</t>
    </r>
    <r>
      <rPr>
        <sz val="12"/>
        <color indexed="8"/>
        <rFont val="Calibri"/>
        <family val="2"/>
        <scheme val="minor"/>
      </rPr>
      <t xml:space="preserve">
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t>
    </r>
  </si>
  <si>
    <t>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
Resultado del indicador EXCELENTE en un 100%; puesto que todas las solicitudes requeridas fueron atendidas oportunamente.</t>
  </si>
  <si>
    <t>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
Resultado del indicador EXCELENTE en un 100%; puesto que todas las solicitudes requeridas fueron atendidas oportunamente.</t>
  </si>
  <si>
    <t>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
Resultado del indicador EXCELENTE en un 100%; puesto que todas las solicitudes requeridas fueron atendidas oportunamente.</t>
  </si>
  <si>
    <t>Para el primer trimestre se programó la actividad Encuentro  de Familias y se realizaron dos salidas con funcionarios de la Compañía 1 y 2</t>
  </si>
  <si>
    <t>La actividad se llevó a cabo en dos fechas Febrero 24 y 25 y marzo 3 y 4.</t>
  </si>
  <si>
    <t>Durante la ejecución del proceso de capacitación y entrenamiento 10 uniformados de la UAECOB no alcanzaron a cumplir satisfactoriamente los objetivos planteados en las evaluaciones de los cursos razon por la cual no fueron certificados en este proceso.</t>
  </si>
  <si>
    <t xml:space="preserve">
En el primer trimestre se plantearon 5 proceso de formación al personal operativo de la entidad, los cuales fueron ejecutados en las fechas planeadas.
</t>
  </si>
  <si>
    <t>Los eventos relacionados con acondicionamiento físico y Operativos Generales (Activación, Movilización y corte de árboles), fueron los que aportaron la mayoría de días perdidos.</t>
  </si>
  <si>
    <t>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</si>
  <si>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</si>
  <si>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</si>
  <si>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</si>
  <si>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</si>
  <si>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</si>
  <si>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</si>
  <si>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</si>
  <si>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</si>
  <si>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</si>
  <si>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</si>
  <si>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</si>
  <si>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</si>
  <si>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</si>
  <si>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</si>
  <si>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</si>
  <si>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</si>
  <si>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El  63,1 % de los vehículos de primera respuesta estuvieron  disponibles en Abril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Nota: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</si>
  <si>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El 64,5 % de los vehículos de primera respuesta estuvieron  disponibles en el mes de mayo con un indicador de </t>
    </r>
    <r>
      <rPr>
        <b/>
        <sz val="12"/>
        <color theme="1"/>
        <rFont val="Calibri"/>
        <family val="2"/>
        <scheme val="minor"/>
      </rPr>
      <t>Desempeño Bueno</t>
    </r>
    <r>
      <rPr>
        <sz val="12"/>
        <color theme="1"/>
        <rFont val="Calibri"/>
        <family val="2"/>
        <scheme val="minor"/>
      </rPr>
      <t>. No se logró alcanzar la meta propuesta del 75% debido a que constantemente el Parque Automotor presenta daños imprevistos en sus vehiculos, que requieren de mantenimientos correctivos de caracter urgente, los cuales, afectan directamente la disponibilidad.
 El indicador mejoró para este periodo con relacion al mes anterior sin embargo se presenta intermitencia enla prestacion del servicio de los vehiculos nuevos por problemas tecnicos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</si>
  <si>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*Los vehiculos:  1- ME17 Fuera de servicio por investigacion disciplinaria. 3) ME02, ME18 y ME19 fuera de servicio por costo muy elevado de las reparaciones.  y 3 Equipos que estan en tratamiento de Siniestros. TOTAL VEHICULOS MES JUNIO: 50
El </t>
    </r>
    <r>
      <rPr>
        <b/>
        <sz val="12"/>
        <color theme="1"/>
        <rFont val="Calibri"/>
        <family val="2"/>
        <scheme val="minor"/>
      </rPr>
      <t>78 %</t>
    </r>
    <r>
      <rPr>
        <sz val="12"/>
        <color theme="1"/>
        <rFont val="Calibri"/>
        <family val="2"/>
        <scheme val="minor"/>
      </rPr>
      <t xml:space="preserve"> de los vehículos de primera respuesta estuvieron  disponibles en el mes de Junio con un indicador de </t>
    </r>
    <r>
      <rPr>
        <b/>
        <sz val="12"/>
        <color theme="1"/>
        <rFont val="Calibri"/>
        <family val="2"/>
        <scheme val="minor"/>
      </rPr>
      <t>Desempeño Bueno</t>
    </r>
    <r>
      <rPr>
        <sz val="12"/>
        <color theme="1"/>
        <rFont val="Calibri"/>
        <family val="2"/>
        <scheme val="minor"/>
      </rPr>
      <t xml:space="preserve">.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
El indicador mejoró para este periodo con relación al mes anterior cerca de 13 puntos porcentuales, sin embargo se presenta intermitencia en la prestación del servicio de los vehículos nuevos por problemas técnicos lo que afecta el indicador.
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t>
    </r>
  </si>
  <si>
    <r>
      <t>El tiempo de respuesta en la ejecución de mantenimientos correctivos frecuentes en taller a los vehículos de la UAECOB en el periodo fue Bueno de acuerdo con FACTURA ABRIL  se tuvo un promedio de estadía en taller de</t>
    </r>
    <r>
      <rPr>
        <b/>
        <sz val="12"/>
        <color indexed="8"/>
        <rFont val="Calibri"/>
        <family val="2"/>
        <scheme val="minor"/>
      </rPr>
      <t xml:space="preserve"> 6,86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</si>
  <si>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El tiempo de respuesta en la ejecución de mantenimientos correctivos frecuentes en taller a los vehículos de la UAECOB en el periodo fue Bueno de acuerdo con FACTURA MAYO  se tuvo un promedio de estadía en taller de</t>
    </r>
    <r>
      <rPr>
        <b/>
        <sz val="12"/>
        <color indexed="8"/>
        <rFont val="Calibri"/>
        <family val="2"/>
        <scheme val="minor"/>
      </rPr>
      <t xml:space="preserve"> 7 días</t>
    </r>
    <r>
      <rPr>
        <sz val="12"/>
        <color indexed="8"/>
        <rFont val="Calibri"/>
        <family val="2"/>
        <scheme val="minor"/>
      </rPr>
      <t xml:space="preserve"> para 59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t>
    </r>
  </si>
  <si>
    <r>
      <t xml:space="preserve">El tiempo de respuesta en la ejecución de mantenimientos correctivos frecuentes en taller a los vehículos de la UAECOB en el mes de Junio fue Bueno; en el mes de FACTURA JUNIO se tuvo un promedio de estadía en taller de </t>
    </r>
    <r>
      <rPr>
        <b/>
        <sz val="12"/>
        <color indexed="8"/>
        <rFont val="Calibri"/>
        <family val="2"/>
        <scheme val="minor"/>
      </rPr>
      <t>11,9</t>
    </r>
    <r>
      <rPr>
        <sz val="12"/>
        <color indexed="8"/>
        <rFont val="Calibri"/>
        <family val="2"/>
        <scheme val="minor"/>
      </rPr>
      <t xml:space="preserve"> días para 83 casos,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preciso manifestar que algunos vehículo se pueden considerar antiguos por tanto sus repuestos en algunas oportunidades son de difícil adquisición y deben ser importados lo que genera retrasos y una estadía mayor en  taller.</t>
    </r>
  </si>
  <si>
    <t xml:space="preserve">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</si>
  <si>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t xml:space="preserve">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</si>
  <si>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Junio se encuentra disponible el </t>
    </r>
    <r>
      <rPr>
        <b/>
        <sz val="12"/>
        <color indexed="8"/>
        <rFont val="Calibri"/>
        <family val="2"/>
        <scheme val="minor"/>
      </rPr>
      <t xml:space="preserve">97% </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</si>
  <si>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Abril el tiempo promedio del mantenimiento correctivo del equipo menor de mayor rotacion  en el taller interno de logistica y taller externo fue de 4,5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</si>
  <si>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Mayo el tiempo promedio del mantenimiento correctivo del equipo menor de mayor rotacion  en el taller interno de logistica y taller externo fue de 1,7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</si>
  <si>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Junio el tiempo promedio del mantenimiento correctivo del equipo menor de mayor rotacion  en el taller interno de logistica y taller externo fue de 1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</si>
  <si>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88% de los contratos de suministros de la Subdireccion Logistica se encuentran vigentes y en ejecucion para garantizar la misionalidad de la UAECOB. Generando un indicador trimestral con desempeño </t>
    </r>
    <r>
      <rPr>
        <b/>
        <sz val="12"/>
        <color indexed="8"/>
        <rFont val="Calibri"/>
        <family val="2"/>
        <scheme val="minor"/>
      </rPr>
      <t>Bueno</t>
    </r>
    <r>
      <rPr>
        <sz val="12"/>
        <color indexed="8"/>
        <rFont val="Calibri"/>
        <family val="2"/>
        <scheme val="minor"/>
      </rPr>
      <t xml:space="preserve">
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t>
    </r>
  </si>
  <si>
    <t>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
Resultado del indicador EXCELENTE en un 100%; puesto que todas las solicitudes requeridas fueron atendidas oportunamente.</t>
  </si>
  <si>
    <t>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
Resultado del indicador EXCELENTE en un 100%; puesto que todas las solicitudes requeridas fueron atendidas oportunamente.</t>
  </si>
  <si>
    <t>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
Resultado del indicador EXCELENTE en un 100%; puesto que todas las solicitudes requeridas fueron atendidas oportunamente.</t>
  </si>
  <si>
    <t>Alto</t>
  </si>
  <si>
    <t>Durante el II trimestre del año en curso el área de Prensa y Comunicaciones realizó entre Videos y piezas gráficas un total de 433.</t>
  </si>
  <si>
    <t>Todos los casos fueron calificados como Excelente (349) y como Bueno (28), cabe resaltar que NINGÚN servicio fue calificado como regular o malo</t>
  </si>
  <si>
    <t>Todos los casos fueron calificados como Excelente (289) y como Bueno (12), cabe resaltar que NINGÚN servicio fue calificado como regular o malo</t>
  </si>
  <si>
    <t>Todos los casos fueron calificados como Excelente (182) y como Bueno (10), cabe resaltar que NINGÚN servicio fue calificado como regular o malo</t>
  </si>
  <si>
    <t>El ISP aún no provee información sobre el mes de junio</t>
  </si>
  <si>
    <t>No hubo requerimientos de software en este periodo</t>
  </si>
  <si>
    <t>Se emitieron para el mes de Abril 63 contancias solictadas por los usuarios</t>
  </si>
  <si>
    <t>Se emitieron para el mes de Mayo 49 contancias solictadas por los usuarios</t>
  </si>
  <si>
    <t>Se emitieron para el mes de Junio 42 contancias solictadas por los usuarios</t>
  </si>
  <si>
    <t>Para la vigencia se realizaron  15 investigaciones debido a las activaciones realizadasen la cuales se determinaron las causas a todas</t>
  </si>
  <si>
    <t>Debido a la rotacion del pèrsonal en el manejo interno de cada empresa, y el tipo de empresas que se capacitaron para el mes de mayo (logisdticas) se presentan dificultades para continuar con la persona que se incribe y culmina el proceso de capacitacion.</t>
  </si>
  <si>
    <t>De acuerdo con las empresas inscritas para el mes de mayo como son del sector educativo, comercial y Pymes, estas manejan un niven de organización que se refleja en la diciplina del personal asistente para la culminacion del mismo.</t>
  </si>
  <si>
    <t>Para el mes de junio la participacion de Pymes y sector educativo mantuvo una tendencia creciente en la aprobacion del curso de brigadas contra incendio clase I.</t>
  </si>
  <si>
    <t>Se ratifico el numero de conceptos emitidos correspondiente al 1% de los generados en el mes de abril</t>
  </si>
  <si>
    <t>Se ratifico el numero de conceptos emitidos correspondiente al 1% de los generados en el mes de mayo</t>
  </si>
  <si>
    <t>Se ratifico el numero de conceptos emitidos correspondiente al 1% de los generados en el mes de junio</t>
  </si>
  <si>
    <t>El nuemro de eventos corresponde a concientos (enanitos verdes y hombres G, jumbo concierto) asi mismo se contiuaron con obras de teatro y clausura del festibal iberoamericano de teatro, lel tour de la fifa (copa del mundo) entre otros.</t>
  </si>
  <si>
    <t>Disminuye el numero de eventos debido a las elecciones presidenciales que afecta la realizacion de eventos.</t>
  </si>
  <si>
    <t xml:space="preserve">1. Presentar a la Comisión Intersectorial de Gestión de Riesgos y Cambio Climático, el informe anual de gestión de la CDPMIF, como mecanismo para facilitar la articulación con el SDGR-CC.
2. Reportar trimestralmente los incendios forestales ocurridos en el Distrito Capital a: la UNGRD, al IDEAM y a las autoridades ambientales.
3. Determinar las necesidades para el fortalecimiento del equipo de investigación de causas de incendios forestales y buscar la forma de suplirlas.
4. Apoyar la tipificación de incidentes forestales en la plataforma a desarrollar por el NUSE.
5. Investigar las causas de los incendios forestales de gran complejidad.
6. Contar con un grupo de vigías forestales, para la detección y vigilancia de columnas de humo, especialmente en las temporadas secas.
7. Reportar mensualmente los incidentes forestales atendidos en Bogotá D.C. y realizar la georeferenciación de los incendios forestales.
</t>
  </si>
  <si>
    <t>Se atendieron todas las solcitudes allegadas para los simulacros y simulaciones soclicitadas.</t>
  </si>
  <si>
    <t>Se incrementa el numero de solcitudes ya que lo jardines infantiles para esta temporada solicitan la capacitacion para cumplir con la normatividad asociada.</t>
  </si>
  <si>
    <t>Corresponde el nivel promedio de solicitudes allegadas para el mes de mayo.</t>
  </si>
  <si>
    <t>Por el final de la temporada de vacaciones los jardines solicitan nuevamente la  capacitacion  en prevencion de  emergencias y comportamiento del fuego.</t>
  </si>
  <si>
    <t>Para el segundo trimestre se programó la actividad Encuentro  de Familias para la cual se realizaron cinco salidas con funcionarios de las Compañías 3, 4 y 5, la actividad de entrenamiento del  grupo de atletismo y participación en una carrera de atletismo</t>
  </si>
  <si>
    <t xml:space="preserve">Participación de los funcionarios con sus familias en la actividad del día de la familia en cinco fechas durante los meses de abril y mayo.
El equipo de atletismo participó en la carrera allianz y 11 de los integrantes asistieron a una jornada de entrenamiento.  </t>
  </si>
  <si>
    <t xml:space="preserve">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t>
  </si>
  <si>
    <t>NO APLICA</t>
  </si>
  <si>
    <t xml:space="preserve">Durante el mes de Mayo se impartieron dos cursos para la conducción de vehículos de Emergencias con una participación de 43 servidores públicos los cuales cumplieron satisfactoriamente y de manera sobresaliente con las evaluaciones planteadas durante el desarrollo del curso </t>
  </si>
  <si>
    <t xml:space="preserve">Durante el mes de Junio se impartio un curso Sistema Comando de Incidentes Nivel Intermedio con una participación de 14 servidores públicos los cuales cumplieron satisfactoriamente y de manera sobresaliente con las evaluaciones planteadas durante el desarrollo del curso </t>
  </si>
  <si>
    <t>Durante el mes de abril se impartieron (3) Tres procesos de capacitación y entrenamiento con una participación de 56 servidores públicos de la UAECOB.</t>
  </si>
  <si>
    <t>Durante el mes de Mayo se impartieron seis procesos de capacitación y entrenamiento con una participación de 130 servidores públicos de la UAECOB.</t>
  </si>
  <si>
    <t>Durante el mes de Junio impartieron seis procesos de capacitación y entrenamiento con una participación de 167 servidores públicos de la UAECOB.</t>
  </si>
  <si>
    <t xml:space="preserve">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t>
  </si>
  <si>
    <t>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</si>
  <si>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Para el primer semestre la OCI realizó sensibilización en el uso de la herramienta plan de mejoramiento institucional, se publicaron dos sopas de letras en   el hidrante una en el mes de abril y la otra en el mes de mayo con temas para fortalecer la cultura del control.</t>
  </si>
  <si>
    <t>Regular</t>
  </si>
  <si>
    <t>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t>
  </si>
  <si>
    <t xml:space="preserve">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t>
  </si>
  <si>
    <t>Incentivar la cultura de control con el propósito de tomar acciones preventivas y correctivas en lo relacionado con la Gestión del Riesgo en los procesos de la Entidad.</t>
  </si>
  <si>
    <t>No se realizaron actividades de actualización durante el segundo trimestre, a los dos procedimientos de incendios  que hace falta actualizar.</t>
  </si>
  <si>
    <t>Envio de  solicitud de compromiso a los responsables de la actividad por parte del Subdirector Operativo, para que se siga con la actualización de los dos procedimientos que hace falta actualizar.</t>
  </si>
  <si>
    <t>A partir la recopilación de información suministrada por la Central de radio y a la recepción de novedades de permisos, se realiza un análisis de las diferentes variables, donde los 618 empleados empleados en las correspondientes compañías el ausentismo con un alto indice.
Otro factor importante que se ha estado presentando es la solicitud y aprobación de las licencias no remuneradas, donde se ha visto que ha disminuido el desempeño laboral de los empleados de la UAECOB.</t>
  </si>
  <si>
    <t xml:space="preserve">Concientizar al personal administrativo y operativo el objetivo y la funcionalidad de los permisos; Asi mismo, se esta desarrollando la alternativa de implementar los tres turnos, lo cual, reduciria el porcentaje de ausetismo. </t>
  </si>
  <si>
    <t xml:space="preserve">MALO </t>
  </si>
  <si>
    <t>El tiempo de atencion de servicios se vio afectado en 1:85´  por encima de la meta, dadas las condiciones de mantenimiento presentadas por algunas de las nuevas máquinas, lo cual redunda en la operatividad.</t>
  </si>
  <si>
    <t>Realizar el mantenimiento a las máquinas que lo ameritan,lo antes posible para ponerlas todasen funcionamiento.</t>
  </si>
  <si>
    <t>El tiempo de atencion de servicios se vio afectado en 1:25 por encima de la meta, dadas las condiciones de mantenimiento presentadas por algunas de las nuevas máquinas, lo cual redunda en la operatividad.</t>
  </si>
  <si>
    <t>El tiempo de atencion de servicios se vio afectado en 0:89´ por encima de la meta, sin embargo, con respecto al mes anterior redujo 0:36 esa reducción se debe a que algunas de las máquinas fueron puestas en operación nuevamente.</t>
  </si>
  <si>
    <t>Realizar el mantenimiento a las máquinas que lo ameritan,  lo antes posible para poner la totalidad en funcionamiento.</t>
  </si>
  <si>
    <t>Se realizó la atención de todos  los servicios de emergencia de acuerdo a la tipologia establecida.</t>
  </si>
  <si>
    <t>Durante el II Trimestre del año 2018, se brindo asistencia a Noventa (90) audiencias, se observa un incremento significativo con relación al Primer Trimestre</t>
  </si>
  <si>
    <t>Durante el II Trimestre del año 2018, fueron analizadas cuarenta y ocho (48) fichas en Comité</t>
  </si>
  <si>
    <t>Durante el II Trimestre del año 2018, la Oficina Asesora Jurídica brindo asesoria a las Diferentes Oficinas y Subdirecciones de la UAECOB en los relacionado con estudios previos</t>
  </si>
  <si>
    <t>0 días calendario</t>
  </si>
  <si>
    <t>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t>
  </si>
  <si>
    <t>La oficina Asesora Jurídica dio respuesta a Noventa y un (91) solicitudes de certificados por correo   y radicados los cuales fueron tramitados en su totalidad</t>
  </si>
  <si>
    <t>Durante el segundo trimestre del año se tramitaron 94 viabilidades en un tiempo no mayor a 2 dias</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</si>
  <si>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</si>
  <si>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enero a marzo y marzo mayo de 2018.
Se presentó un ahorro del 4% en el consumo de agua, lo anterior corresponde al reforzamiento de la campaña de ahorro y uso eficiente del agua, así como el mantenimiento y control de fugas y goteos en la baterías de baños y sanitarios.
</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</si>
  <si>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</si>
  <si>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Debido al cambio de computadores e impresoras en el edificio comando y la mala práctica de no apagar los equipos después de la jornada, laboral por parte de los funcionarios y contratistas, reporte dado por la empresa de vigilancia</t>
  </si>
  <si>
    <t>Fortalecer la campaña de ahorro y uso eficiente de energía.
Se van a apagar las luces en los sectores que la luz natural, permita.</t>
  </si>
  <si>
    <t>El consumo de gas para este periodo, la ejecución del contrato No.  419 de 2017, contempló más estaciones, lo cual incide directamente en el aumento del consumo, esperando se estabilice una vez finalice el contrato.</t>
  </si>
  <si>
    <t>Fortalecer la campaña para incentivar el ahorro y uso eficiente del gas natural, con una correcta utilización de los gasodomésticos en cada una de las estaciones.</t>
  </si>
  <si>
    <t>En lo que respecta al mes de abril se efectuó dos devoluciones por escrito por parte del área, teniendo en cuenta que la corrección solicitada no fue tramitada en su momento.</t>
  </si>
  <si>
    <t>Para el mes de mayo no se efectuaron devoluciones por escrito por parte del área, las correciones solicitadas por correo fueron tramitadas en su momento.</t>
  </si>
  <si>
    <t>En junio fue necesario efectuar una devolución por escrito por parte del área, las demas correcciones solicitadas por correo se tramitaron en su momento.</t>
  </si>
  <si>
    <t>Para el mes de abril se presentó un rechazo por parte de la Tesoreria Distrital, por cuenta erronea.</t>
  </si>
  <si>
    <t>En mayo no se presentó rechazos por parte de la Tesoreria Distrital.</t>
  </si>
  <si>
    <t>Respecto al mes de junio se presentó un rechazo por parte de la Tesoreria Distrital por cuenta cancelada.</t>
  </si>
  <si>
    <t>En abril esta pendiente de comprometer el 17,67% de las disponibilidades solicitadas, la mayor parte corresponde a los procesos que estan en curso como Instalación vidrios, servicio de vigilancia, aseo y cafeteria, seguros, control de acceso, suminstro de redes Bosa y capacitación PIC.</t>
  </si>
  <si>
    <t>Con corte al mes de mayo esta pendiente por comprometer el 17,30% de lo solicitado, la mayor parte corresponde a los procesos que estan en curso como aseo y cafeteria, seguros, control de acceso, capacitación PIC y Dotación.</t>
  </si>
  <si>
    <t xml:space="preserve">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t>
  </si>
  <si>
    <r>
      <rPr>
        <u/>
        <sz val="10"/>
        <color indexed="8"/>
        <rFont val="Calibri"/>
        <family val="2"/>
        <scheme val="minor"/>
      </rPr>
      <t>&lt;</t>
    </r>
    <r>
      <rPr>
        <sz val="10"/>
        <color indexed="8"/>
        <rFont val="Calibri"/>
        <family val="2"/>
        <scheme val="minor"/>
      </rPr>
      <t>50%</t>
    </r>
  </si>
  <si>
    <t>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t>
  </si>
  <si>
    <t>Al mes de mayo se ha ejecutado el 26,56% del presupueso, la mayor parte corresponde a la contratación de prestación de servicios, nómina y aportes, servicios públicos, disposición final polvora, vehiculo de incendios, vigilancia y suministro de redes Bosa.</t>
  </si>
  <si>
    <t>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t>
  </si>
  <si>
    <r>
      <rPr>
        <u/>
        <sz val="10"/>
        <color indexed="8"/>
        <rFont val="Calibri"/>
        <family val="2"/>
        <scheme val="minor"/>
      </rPr>
      <t>&gt;</t>
    </r>
    <r>
      <rPr>
        <sz val="10"/>
        <color indexed="8"/>
        <rFont val="Calibri"/>
        <family val="2"/>
        <scheme val="minor"/>
      </rPr>
      <t>70% Y &lt;=80%</t>
    </r>
  </si>
  <si>
    <t>Realizar análisis de las solicitudes faltantes</t>
  </si>
  <si>
    <t xml:space="preserve">completar las solicitudes que están pendientes para lograr un mejor indicador </t>
  </si>
  <si>
    <t>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t>
  </si>
  <si>
    <t xml:space="preserve">Realizar seguimiento a cada una de las actividades propuestas por el área de Gestión Ambiental, para reducir el consumo de servicios públicos.
</t>
  </si>
  <si>
    <t>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t>
  </si>
  <si>
    <t>Se cumple con las respuestas en términos de Ley, donde se recibió en el trimestre 121 peticiones quedando por responder 3 requerimientos que se encuentran en los tiempos de oportunidad según lo que contempla la norma, cumpliendo con el 98% de las respuestas en mención.</t>
  </si>
  <si>
    <t>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t>
  </si>
  <si>
    <r>
      <t xml:space="preserve"> </t>
    </r>
    <r>
      <rPr>
        <u/>
        <sz val="10"/>
        <color indexed="8"/>
        <rFont val="Calibri"/>
        <family val="2"/>
        <scheme val="minor"/>
      </rPr>
      <t>&gt;</t>
    </r>
    <r>
      <rPr>
        <sz val="10"/>
        <color indexed="8"/>
        <rFont val="Calibri"/>
        <family val="2"/>
        <scheme val="minor"/>
      </rPr>
      <t xml:space="preserve"> 51% y </t>
    </r>
    <r>
      <rPr>
        <u/>
        <sz val="10"/>
        <color indexed="8"/>
        <rFont val="Calibri"/>
        <family val="2"/>
        <scheme val="minor"/>
      </rPr>
      <t>&lt;</t>
    </r>
    <r>
      <rPr>
        <sz val="10"/>
        <color indexed="8"/>
        <rFont val="Calibri"/>
        <family val="2"/>
        <scheme val="minor"/>
      </rPr>
      <t xml:space="preserve"> 79%</t>
    </r>
  </si>
  <si>
    <t>Para el segundo semestre se giró el 77,79% de los compromisos del mismo periodo, que corresponde al normal funcionamiento de la Entidad.</t>
  </si>
  <si>
    <t xml:space="preserve">En este primer semestre se ha pagado el 62,88% de las reservas, se espera que en el tercer trimestre del año se cancelé la mayor parte. </t>
  </si>
  <si>
    <t>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t>
  </si>
  <si>
    <t>PROMEDIO MENSUAL 2do TRIMESTRE</t>
  </si>
  <si>
    <t>RESULTADO 2do TRIMESTRE</t>
  </si>
  <si>
    <t>DESEMPEÑO FINAL 2do TRIMESTRE</t>
  </si>
  <si>
    <t>Cuenta de DESEMPEÑO FINAL 2do TRIMESTRE</t>
  </si>
  <si>
    <t>META 2DO TRIMESTRE</t>
  </si>
  <si>
    <t>JULIO</t>
  </si>
  <si>
    <t>AGOSTO</t>
  </si>
  <si>
    <t>SEPTIEMEBRE</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</si>
  <si>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t>
  </si>
  <si>
    <t>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t>
  </si>
  <si>
    <t>Se cumple con las respuestas en términos de Ley, donde se recibió en el trimestre 98 peticiones quedando por responder 10 requerimientos que se encuentran en los tiempos de oportunidad según lo que contempla la norma, cumpliendo con el 90% de las respuestas en mención.</t>
  </si>
  <si>
    <t>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t>
  </si>
  <si>
    <t>Con corte a este trimestre se giró el 75,16% de los compromisos del mismo periodo, esto corresponde a la dinamica de los contratos suscritos.</t>
  </si>
  <si>
    <t xml:space="preserve">Al termino del tercer trimestre se ha cancelado el 93,69% de las reservas presupuestadas, se espera que en lo que resta del año los pagos superen el 96%. </t>
  </si>
  <si>
    <t xml:space="preserve">En el mes de Julio se presentaron dos rechazos por parte del área Financiera en este mes, las demas correciones solicitadas via correo fueron tramitadas en su momento.   </t>
  </si>
  <si>
    <t>En este mes no se presentó ningun rechazo por parte de la Tesoreria.</t>
  </si>
  <si>
    <t>En agosto no se presentó devoluciones por escrito por parte del área, las correciones solicitadas via correo fueron tramitadas en su momento.</t>
  </si>
  <si>
    <t>En lo que respecta a este mes de agosto no se presentó ningun rechazo por parte de la Tesoreria Distrital.</t>
  </si>
  <si>
    <t>En este mes se presentó una devolución por escrito por parte del área, teniendo en cuenta que esta correción solicitada por correo no fue tramitada en su momento.</t>
  </si>
  <si>
    <t>En septiembre no se presentó rechazos por parte de la Tesoreria Distrital.</t>
  </si>
  <si>
    <t xml:space="preserve">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t>
  </si>
  <si>
    <t xml:space="preserve">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t>
  </si>
  <si>
    <t xml:space="preserve">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t>
  </si>
  <si>
    <t>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t>
  </si>
  <si>
    <t xml:space="preserve">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t>
  </si>
  <si>
    <t xml:space="preserve">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t>
  </si>
  <si>
    <t>Se da atencion  a emergencias prioritarias, ya que los contratos del personal  de infraestructura finalizan, por tal motivo se atiendes las solicitudes mas urgentes con el personal que aun cuenta con contrato.</t>
  </si>
  <si>
    <t>se informa a  la subdireccion de gestion corporativa sobre los contratos que finalizan, para dar prioridad sobre estos y agilizar nuevamente la contratacion.</t>
  </si>
  <si>
    <t>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</si>
  <si>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 xml:space="preserve">Antes de la repartición, verificar  dirección de correspondencia para no presentar tantas  devoluciones,aunque al final toda la correspondencia fue entregada, previas correcciones de lo descrito anteriormente. </t>
  </si>
  <si>
    <t>Se da atencion  a emergencias prioritarias, por tal motivo se atienden as solicitudes mas urgentes con el personal que aun cuenta con contrato.</t>
  </si>
  <si>
    <t>La contratacion de personal que se encarga de la atencion de solicitudes locativas baja al 80%, por tal motivo se da prioridad a solicitudes de mayor urgencia.</t>
  </si>
  <si>
    <t>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</si>
  <si>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Antes de la repartición, verificar  dirección de correspondencia para no presentar tantas  devoluciones ,aunque al final toda la correspondencia fue entregada, previas correcciones de lo descrito anteriormente.</t>
  </si>
  <si>
    <t>Se da atencion  a emergencias prioritarias, por tal motivo se atienden las solicitudes mas urgentes con el personal que aun cuenta con contrato.</t>
  </si>
  <si>
    <t>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</si>
  <si>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Mayo – Julio de 2018 (actual) y el Marzo – mayo de 2018 (anterior), teniendo como resultado una disminución del 5%, frente al consumo anterior.
</t>
  </si>
  <si>
    <t xml:space="preserve">Solicitar a las diferentes estaciones, el oportuno reporte de fugas y goteos presentados en las instalaciones hidráulicas en cada estación, al área de infraestructura a través del correo locativas@bomberosbogota.gov.co.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</si>
  <si>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2018 (actual) y el Mayo – Julio de 2018 (anterior), teniendo como resultado un aumento del 7%, frente al consumo anterior.
</t>
  </si>
  <si>
    <t>Las fugas reportadas, en algunas de las estaciones, las cuales se informaron al área de infraestructura para su corrección.</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</si>
  <si>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julio de 2018 (actual) y junio de 2018 (anterior), teniendo como resultado una disminución del 3%, frente al consumo anterior.
</t>
  </si>
  <si>
    <t>Continuar  con la sesibilización, frente al ahorro y consumo.</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</si>
  <si>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julio de 2018 (actual) y mayo de 2018 (anterior), teniendo como resultado una disminución del 2%, frente al consumo anterior.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</si>
  <si>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</si>
  <si>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
</t>
  </si>
  <si>
    <t>Se emitieron para el mes de Julio 64 contancias solictadas por los usuarios</t>
  </si>
  <si>
    <t>Se emitieron para el mes de Agosto 49 contancias solictadas por los usuarios</t>
  </si>
  <si>
    <t>Para la vigencia se realizaron  30 investigaciones debido a las activaciones realizadasen la cuales se determinaron las causas a todas</t>
  </si>
  <si>
    <t>Para la vigencia se realizaron  18 investigaciones debido a las activaciones realizadasen la cuales se determinaron las causas a todas</t>
  </si>
  <si>
    <t xml:space="preserve">Para el mes de julio se capacito una sola brigada debido a que las demas brigadas culminan en el siguente mes, y  solo se capacitaron 23 personas que por ausencia en los cursos no alcazaron la nota requerida </t>
  </si>
  <si>
    <t>para el mes de agosto se capacitaron 92 personas correspondiente a  4 brigadas como son cajas de compensacion familiar, centros comericales y empresas logisticas.</t>
  </si>
  <si>
    <t>Se realizar la verificacion del 1% de las revisiones clasifcadas como riesgo bajo ratificando en su totalidad  los establecimientor aprobados.</t>
  </si>
  <si>
    <t>para el mes de Agosto se realizan mas  verificaciones a establecimientos debido a que se incremento el numero de conceptos de riesgo bajo dados.</t>
  </si>
  <si>
    <t>Por motivo de la celebracion del mundial de futbol 2018 los eventos para el mes de julio no representaron un numero significativo en el distiro capital</t>
  </si>
  <si>
    <t>Se observa un incremento en la realizacion de eventos masivos de alta complejidad en el distrito debido a que lo empresarios empiezan a retomar las actividades pendientes por el mundial de futbol 2018</t>
  </si>
  <si>
    <t>Se reduce el numero de solicitudes debido a la temporada de vacaciones en los jardines y colegios.</t>
  </si>
  <si>
    <t>Se incrementa el numero de solcitudes debido a que en los jardines y colegios retoman actividades y solicitan capacitacion para cumplir con la normatividd asociada</t>
  </si>
  <si>
    <t>Los jardines procuran cumplir con la normatividad  asociada a la capacitacion relacionada con los temas de prevencion y solcitan por lo regular 2 capacitaciones al año.</t>
  </si>
  <si>
    <t>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t>
  </si>
  <si>
    <t>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t>
  </si>
  <si>
    <t xml:space="preserve">A partir la recopilación de información suministrada por la Central de radio y a la recepción de novedades de permisos, se realiza un análisis de las diferentes variables, donde los 309  empleados del turno en las correspondientes compañías el ausentismo BAJO. </t>
  </si>
  <si>
    <t>&gt;=</t>
  </si>
  <si>
    <t>A partir la recopilación de información suministrada por la Central de radio y a la recepción de novedades de permisos, se realiza un análisis de las diferentes variables, donde los 309 empleados en un turno en las correspondientes compañías bajo el ausentismo.</t>
  </si>
  <si>
    <t>El tiempo de atención de servicios se vio afectado en 1:03´ por encima de la meta, dado que existen factores externos que afectan la movilización a las emergencias, dentro de ellos se puede resaltar el aumento del parque automotor de la ciudad.</t>
  </si>
  <si>
    <t>El tiempo de atención de servicios se vio afectado en 1:08´ por encima de la meta, dado que existen factores externos que afectan la movilización a las emergencias, dentro de ellos se puede resaltar el aumento del parque automotor de la ciudad.</t>
  </si>
  <si>
    <t>El tiempo de atención de servicios se vio afectado en 1:48´ por encima de la meta, dado que existen factores externos que afectan la movilización a las emergencias, dentro de ellos se puede resaltar el aumento del parque automotor de la ciudad.</t>
  </si>
  <si>
    <t>Revisar y depurar los servicios IMER del primer nivel de respuesta que requiere oportunidad en la atención.</t>
  </si>
  <si>
    <t xml:space="preserve"> </t>
  </si>
  <si>
    <t>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t>
  </si>
  <si>
    <t>A pesar que se realizo actualización de 2 procedimientos del proceso de atención de incendios, durante el ultimo trimestre se comtinuara con la actualización de mas procedimientos del mencionado proceso.</t>
  </si>
  <si>
    <t xml:space="preserve">Se evidencia que el  89% de los contratos de suministros de la Subdireccion Logistica se encuentran vigentes y en ejecucion para garantizar la misionalidad de la UAECOB. Generando un indicador con desempeño Bueno.
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</si>
  <si>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El  </t>
    </r>
    <r>
      <rPr>
        <b/>
        <sz val="12"/>
        <color theme="1"/>
        <rFont val="Calibri"/>
        <family val="2"/>
        <scheme val="minor"/>
      </rPr>
      <t xml:space="preserve">75 % </t>
    </r>
    <r>
      <rPr>
        <sz val="12"/>
        <color theme="1"/>
        <rFont val="Calibri"/>
        <family val="2"/>
        <scheme val="minor"/>
      </rPr>
      <t xml:space="preserve">de los vehículos de primera respuesta estuvieron  disponibles en </t>
    </r>
    <r>
      <rPr>
        <b/>
        <sz val="12"/>
        <color theme="1"/>
        <rFont val="Calibri"/>
        <family val="2"/>
        <scheme val="minor"/>
      </rPr>
      <t>Julio</t>
    </r>
    <r>
      <rPr>
        <sz val="12"/>
        <color theme="1"/>
        <rFont val="Calibri"/>
        <family val="2"/>
        <scheme val="minor"/>
      </rPr>
      <t xml:space="preserve"> con un indicador de </t>
    </r>
    <r>
      <rPr>
        <b/>
        <sz val="12"/>
        <color theme="1"/>
        <rFont val="Calibri"/>
        <family val="2"/>
        <scheme val="minor"/>
      </rPr>
      <t>Desempeño Bueno</t>
    </r>
    <r>
      <rPr>
        <sz val="12"/>
        <color theme="1"/>
        <rFont val="Calibri"/>
        <family val="2"/>
        <scheme val="minor"/>
      </rPr>
      <t xml:space="preserve">. Es preciso reforzar los temas de los vehiculos en los talleres por parte de las aseguradoras ya que en promedio al mes se tienen tres (3) vehiuclos para reparacion por este concepto.
El indicador  se mantinene estable para este periodo cumpliendo con relacion al periodo anterior.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t>
    </r>
  </si>
  <si>
    <r>
      <t>El tiempo de respuesta en la ejecución de mantenimientos correctivos frecuentes en taller a los vehículos de la UAECOB en el periodo fue Excelente de acuerdo con FACTURA JULIO  se tuvo un promedio de estadía en taller de</t>
    </r>
    <r>
      <rPr>
        <b/>
        <sz val="12"/>
        <color indexed="8"/>
        <rFont val="Calibri"/>
        <family val="2"/>
        <scheme val="minor"/>
      </rPr>
      <t xml:space="preserve"> 4,62 días</t>
    </r>
    <r>
      <rPr>
        <sz val="12"/>
        <color indexed="8"/>
        <rFont val="Calibri"/>
        <family val="2"/>
        <scheme val="minor"/>
      </rPr>
      <t xml:space="preserve"> para 86 casos,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</si>
  <si>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Julio se encuentra disponible el </t>
    </r>
    <r>
      <rPr>
        <b/>
        <sz val="12"/>
        <color indexed="8"/>
        <rFont val="Calibri"/>
        <family val="2"/>
        <scheme val="minor"/>
      </rPr>
      <t>98%</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t>
    </r>
  </si>
  <si>
    <r>
      <t xml:space="preserve">En el mes de Julio el tiempo promedio del mantenimiento correctivo del equipo menor de mayor rotacion  en el taller interno de logistica y taller externo fue de </t>
    </r>
    <r>
      <rPr>
        <b/>
        <sz val="12"/>
        <color indexed="8"/>
        <rFont val="Calibri"/>
        <family val="2"/>
        <scheme val="minor"/>
      </rPr>
      <t>4</t>
    </r>
    <r>
      <rPr>
        <sz val="12"/>
        <color indexed="8"/>
        <rFont val="Calibri"/>
        <family val="2"/>
        <scheme val="minor"/>
      </rPr>
      <t xml:space="preserve">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t>
    </r>
  </si>
  <si>
    <t>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
Resultado del indicador EXCELENTE en un 100%; puesto que la solicitud requerida fue atendida oportunamente.</t>
  </si>
  <si>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52 vehículos de primera respuesta y a disposicion de la Subdireccion Logistica / Subdireccion operativa .
El 73,4 % 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teniendo en cuenta que la meta es de un minimo del 75% de Disponibilidad.  Es preciso reforzar los temas de los vehiculos en los talleres por parte de las aseguradoras ya que en promedio al mes se tienen tres (3) vehiculos para reparacion por este concepto.
El indicador  se mantinene estable para este periodo en consideración a los meses anteriores cumpliendo con relacion al periodo anterior.
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
</t>
    </r>
  </si>
  <si>
    <r>
      <t xml:space="preserve">El tiempo de respuesta en la ejecución de mantenimientos correctivos frecuentes en taller a los vehículos de la UAECOB en el periodo fue </t>
    </r>
    <r>
      <rPr>
        <b/>
        <sz val="12"/>
        <color indexed="8"/>
        <rFont val="Calibri"/>
        <family val="2"/>
        <scheme val="minor"/>
      </rPr>
      <t>EXCELENTE</t>
    </r>
    <r>
      <rPr>
        <sz val="12"/>
        <color indexed="8"/>
        <rFont val="Calibri"/>
        <family val="2"/>
        <scheme val="minor"/>
      </rPr>
      <t xml:space="preserve"> de acuerdo con FACTURA AGOSTO  se tuvo un promedio de estadía en taller de</t>
    </r>
    <r>
      <rPr>
        <b/>
        <sz val="12"/>
        <color indexed="8"/>
        <rFont val="Calibri"/>
        <family val="2"/>
        <scheme val="minor"/>
      </rPr>
      <t xml:space="preserve"> 4,33 días</t>
    </r>
    <r>
      <rPr>
        <sz val="12"/>
        <color indexed="8"/>
        <rFont val="Calibri"/>
        <family val="2"/>
        <scheme val="minor"/>
      </rPr>
      <t xml:space="preserve"> para 73 casos presentados,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</si>
  <si>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Agosto se encuentra disponible el 96%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</si>
  <si>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Agosto el tiempo promedio del mantenimiento correctivo del equipo menor de mayor rotacion  en el taller interno de logistica y taller externo fue de 2,8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</si>
  <si>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
Resultado del indicador EXCELENTE en un 100%; puesto que todas las solicitudes requeridas fueron atendidas oportunamente.</t>
  </si>
  <si>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52 vehículos de primera respuesta y a disposicion de la Subdireccion Logistica / Subdireccion operativa .
El 74,8 % 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teniendo en cuenta que la meta es de un minimo del 75% de Disponibilidad.  Es preciso reforzar los temas de los vehiculos en los talleres por parte de las aseguradoras ya que en promedio al mes se tienen tres (3) vehiculos para reparacion por este concepto.
El indicador  se mantinene estable para este periodo en consideración a los meses anteriores cumpliendo con relacion al periodo anterior.
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r>
  </si>
  <si>
    <r>
      <t xml:space="preserve">El tiempo de respuesta en la ejecución de mantenimientos correctivos frecuentes en taller a los vehículos de la UAECOB en el periodo fue </t>
    </r>
    <r>
      <rPr>
        <b/>
        <sz val="12"/>
        <color indexed="8"/>
        <rFont val="Calibri"/>
        <family val="2"/>
        <scheme val="minor"/>
      </rPr>
      <t>BUENO</t>
    </r>
    <r>
      <rPr>
        <sz val="12"/>
        <color indexed="8"/>
        <rFont val="Calibri"/>
        <family val="2"/>
        <scheme val="minor"/>
      </rPr>
      <t xml:space="preserve"> de acuerdo con FACTURA SEPTIEMBRE  se tuvo un promedio de estadía en taller de</t>
    </r>
    <r>
      <rPr>
        <b/>
        <sz val="12"/>
        <color indexed="8"/>
        <rFont val="Calibri"/>
        <family val="2"/>
        <scheme val="minor"/>
      </rPr>
      <t xml:space="preserve"> 9,06 días</t>
    </r>
    <r>
      <rPr>
        <sz val="12"/>
        <color indexed="8"/>
        <rFont val="Calibri"/>
        <family val="2"/>
        <scheme val="minor"/>
      </rPr>
      <t xml:space="preserve"> para 39 casos presentados, con un indicador de </t>
    </r>
    <r>
      <rPr>
        <b/>
        <sz val="12"/>
        <color indexed="8"/>
        <rFont val="Calibri"/>
        <family val="2"/>
        <scheme val="minor"/>
      </rPr>
      <t>Desempeño BUENO</t>
    </r>
    <r>
      <rPr>
        <sz val="12"/>
        <color indexed="8"/>
        <rFont val="Calibri"/>
        <family val="2"/>
        <scheme val="minor"/>
      </rPr>
      <t xml:space="preserve">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</si>
  <si>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Septiembre se encuentra disponible el </t>
    </r>
    <r>
      <rPr>
        <b/>
        <sz val="12"/>
        <color indexed="8"/>
        <rFont val="Calibri"/>
        <family val="2"/>
        <scheme val="minor"/>
      </rPr>
      <t xml:space="preserve">97,88 </t>
    </r>
    <r>
      <rPr>
        <sz val="12"/>
        <color indexed="8"/>
        <rFont val="Calibri"/>
        <family val="2"/>
        <scheme val="minor"/>
      </rPr>
      <t xml:space="preserve">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t>
    </r>
  </si>
  <si>
    <r>
      <t xml:space="preserve">En el mes de Septiembre el tiempo promedio del mantenimiento correctivo del equipo menor de mayor rotacion  en el taller interno de logistica y taller externo fue de 3,3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t>
    </r>
  </si>
  <si>
    <t>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
Resultado del indicador EXCELENTE en un 100%; puesto que todas las solicitudes requeridas fueron atendidas oportunamente.</t>
  </si>
  <si>
    <t>La falta de información para poder calcular el indicador obedece a que hubo un traslado de la aplicación a otro servidor.</t>
  </si>
  <si>
    <t>Encuesta embebida dentro del aplicativo ARANDA para que se pueda continuar con la calificación del servicio por parte del cliente interno</t>
  </si>
  <si>
    <t>En el 3er trimestre se expidieron 254 viabilidades, en un tiempo promesio de 1 día, cumpliendo asi con la meta</t>
  </si>
  <si>
    <t xml:space="preserve">Durante el III Trimestre del año 2018, fueron asistidas sesenta y cinco (65) conciliaciones judiciales y prejudiciales </t>
  </si>
  <si>
    <t>Durante el III Trimestre del año 2018, fueron estudiados (3) solicitudes de conciliación</t>
  </si>
  <si>
    <t>Durante el III Trimestre del año 2018, la Oficina Asesora Jurídica brindo asesoria a las Diferentes Oficinas y Subdirecciones de la UAECOB en los relacionado con estudios previos</t>
  </si>
  <si>
    <t>La oficina Asesora Jurídica dio respuesta a Ochenta y tres (83) solicitudes de certificados por correo   y radicados los cuales fueron tramitados en su totalidad</t>
  </si>
  <si>
    <t>Durante los meses de julio y agosto del año 2018 la Oficina Asesora Jurídica expidio y suscribio 146 minutas de contratos de prestación de servicios en promedio de cuatro (4) días</t>
  </si>
  <si>
    <t>PROMEDIO MENSUAL 3er TRIMESTRE</t>
  </si>
  <si>
    <t>RESULTADO 3er TRIMESTRE</t>
  </si>
  <si>
    <t>DESEMPEÑO FINAL 3er TRIMESTRE</t>
  </si>
  <si>
    <t xml:space="preserve"> Bienestar en este trimestre no se reportan indicadores debido a que el contrato para el desarrollo de las actividades se terminó el 19 de julio de 2018 y el nuevo contrato se suscribió el el 14 de septiembre de 2018.
Durante este trimestre se llevo a cabo toda la etapa precontractual.</t>
  </si>
  <si>
    <t xml:space="preserve">Durante el trimestre se impartio un curso de capacitacion para instructores  con una participación de 75 servidores públicos los cuales cumplieron satisfactoriamente y de manera sobresaliente 71 de ellos, con las evaluaciones planteadas durante el desarrollo del curso </t>
  </si>
  <si>
    <t>Durante el trimestre se impartieron 23 procesos de capacitación y entrenamiento con una participación de  465 servidores públicos de la UAECOB.</t>
  </si>
  <si>
    <t xml:space="preserve">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t>
  </si>
  <si>
    <t>En el segundo trimestre las incapacidades por E.G  se  presentaron principalmente por los siguentes diagnosticos: M545-Lumbagos, J029-Enfermedades Respiratorias y A09-Enfermedades Gastrointestinales.</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</si>
  <si>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</si>
  <si>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</si>
  <si>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</si>
  <si>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</si>
  <si>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</si>
  <si>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</si>
  <si>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</si>
  <si>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</si>
  <si>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</si>
  <si>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</si>
  <si>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</si>
  <si>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</si>
  <si>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</si>
  <si>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</si>
  <si>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</si>
  <si>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</si>
  <si>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META (per.)18</t>
  </si>
  <si>
    <t>Valor numerador19</t>
  </si>
  <si>
    <t>Valor denominador20</t>
  </si>
  <si>
    <t>RESULTADO 21</t>
  </si>
  <si>
    <t>TENDENCIA
(&gt;=) (&lt;=)22</t>
  </si>
  <si>
    <t>DESEMPEÑO23</t>
  </si>
  <si>
    <t>ANALISIS Y OBSERVACIONES24</t>
  </si>
  <si>
    <t>Acción 
Planteada25</t>
  </si>
  <si>
    <t>META (per.)26</t>
  </si>
  <si>
    <t>Valor numerador27</t>
  </si>
  <si>
    <t>Valor denominador28</t>
  </si>
  <si>
    <t>RESULTADO 29</t>
  </si>
  <si>
    <t>TENDENCIA
(&gt;=) (&lt;=)30</t>
  </si>
  <si>
    <t>DESEMPEÑO31</t>
  </si>
  <si>
    <t>ANALISIS Y OBSERVACIONES32</t>
  </si>
  <si>
    <t>Acción 
Planteada33</t>
  </si>
  <si>
    <t>META (per.)34</t>
  </si>
  <si>
    <t>Valor numerador35</t>
  </si>
  <si>
    <t>Valor denominador36</t>
  </si>
  <si>
    <t>RESULTADO 37</t>
  </si>
  <si>
    <t>TENDENCIA
(&gt;=) (&lt;=)38</t>
  </si>
  <si>
    <t>DESEMPEÑO39</t>
  </si>
  <si>
    <t>ANALISIS Y OBSERVACIONES40</t>
  </si>
  <si>
    <t>Acción 
Planteada41</t>
  </si>
  <si>
    <t>META (per.)42</t>
  </si>
  <si>
    <t>Valor numerador43</t>
  </si>
  <si>
    <t>Valor denominador44</t>
  </si>
  <si>
    <t>RESULTADO 45</t>
  </si>
  <si>
    <t>TENDENCIA
(&gt;=) (&lt;=)46</t>
  </si>
  <si>
    <t>DESEMPEÑO47</t>
  </si>
  <si>
    <t>ANALISIS Y OBSERVACIONES48</t>
  </si>
  <si>
    <t>Acción 
Planteada49</t>
  </si>
  <si>
    <t>META (per.)50</t>
  </si>
  <si>
    <t>Valor numerador51</t>
  </si>
  <si>
    <t>Valor denominador52</t>
  </si>
  <si>
    <t>RESULTADO 53</t>
  </si>
  <si>
    <t>TENDENCIA
(&gt;=) (&lt;=)54</t>
  </si>
  <si>
    <t>DESEMPEÑO55</t>
  </si>
  <si>
    <t>ANALISIS Y OBSERVACIONES56</t>
  </si>
  <si>
    <t>Acción 
Planteada57</t>
  </si>
  <si>
    <t>META (per.)58</t>
  </si>
  <si>
    <t>Valor numerador59</t>
  </si>
  <si>
    <t>Valor denominador60</t>
  </si>
  <si>
    <t>RESULTADO 61</t>
  </si>
  <si>
    <t>TENDENCIA
(&gt;=) (&lt;=)62</t>
  </si>
  <si>
    <t>DESEMPEÑO63</t>
  </si>
  <si>
    <t>ANALISIS Y OBSERVACIONES64</t>
  </si>
  <si>
    <t>Acción 
Planteada65</t>
  </si>
  <si>
    <t>OBJETIVOS ESTRATEGICOS</t>
  </si>
  <si>
    <t>DEPENDENCIA</t>
  </si>
  <si>
    <t>OCTUBRE</t>
  </si>
  <si>
    <t>NOVIEMBRE</t>
  </si>
  <si>
    <t>DICIEMBRE</t>
  </si>
  <si>
    <t>PROMEDIO MENSUAL 4to TRIMESTRE</t>
  </si>
  <si>
    <t>RESULTADO 4to TRIMESTRE</t>
  </si>
  <si>
    <t>DESEMPEÑO FINAL 4to TRIMESTRE</t>
  </si>
  <si>
    <t>Durante el II trimestre del año en curso el área de Prensa y Comunicaciones realizó entre Videos y piezas gráficas un total de 475.</t>
  </si>
  <si>
    <t>Para el segundo semestre se  publicaron  afiches en  las estaciones B1 y B3 s con tip´s relacionados con los roles , la  gestión y el objetivo de la OCI, publicado en el siguiente link:\\172.16.92.9\Control Interno\2018\1 Actividades de Autocontrol, Se publicó en el hidrante del 20/12/2018 nota sobre el propósito del MECI, Se realizó sensicbilización sobre MIPG con los referente de los procesos, se realizó grupo focal con los referentes de los procesos.</t>
  </si>
  <si>
    <t>La Oci programó para el cuarto trimestre  30 actividades de las cuales se ejecutaron en términos y al 100% , 21,  debido a demoras en la entrega de la información por parte de las dependencias en algunos casos y la visita del Ente  de Control (Contraloría de Bogotá) quien requiere permanente información, no obstante las 9 activides restantes se ejecutaron y cumplieron antes de finalizar el 2018.</t>
  </si>
  <si>
    <t xml:space="preserve">En el segundo semestre del año 2018, los líderes de los procesos no reportaron materialización de los riesgos identificados. Durante este período del año, los apoyos profesionales de mejora continua realizaron seguimientos a los procesos cuyo propósito fue identificar situaciones que obstaculizaran sus objetivos y por ende la gestión de la UAECOB. </t>
  </si>
  <si>
    <t>Se planea para el año 2019 unas jornadas de divulgación con cada unos de los colaboradores de los procesos, con el fin de continuar mostrando la importancia de realizar una identificación de los riesgos en pro de la consecución de los objetivos institucionales.</t>
  </si>
  <si>
    <t>Encuesta enviada dentro del aplicativo ARANDA para que se pueda continuar con la calificación del servicio por parte del cliente interno</t>
  </si>
  <si>
    <t xml:space="preserve">Se determina el resultado ponderado de las 9 Dependencias en el cumplimiento de las metas de los productos del Plan de Acción a 31 de diciembre de 2018 </t>
  </si>
  <si>
    <t xml:space="preserve">Se determina el resultado ponderado acumulado de las 9 Dependencias en el cumplimiento de las 226 actividades del Plan de Acción a 31 de diciembre de 2018 </t>
  </si>
  <si>
    <t xml:space="preserve">Se determina el resultado ponderado acumulado de las 9 Dependencias determinando el cumplimiento de las 69 actividades de acuerdo al avance de las actividades en el 4to trimestre vs el % programado para el periodo  del Plan de Acción a 31 de diciembre de 2018 </t>
  </si>
  <si>
    <t>Durante el segundo trimestre del año se tramitaron 89 viabilidades en un tiempo no mayor a 2 dias</t>
  </si>
  <si>
    <t xml:space="preserve">Durante el IV Trimestre del año 2018, fueron asistidas Treinta y dos (32) conciliaciones judiciales y prejudiciales </t>
  </si>
  <si>
    <t>Durante el IV Trimestre del año 2018, fueron estudiados (3) solicitudes de conciliación</t>
  </si>
  <si>
    <t>Durante los meses de septiembre y octubre del 2018 el promedio en la elaboración de la minutas de prestación de servicios por parte de la Oficina Asesora Jurídica fue de cuatro (4)días</t>
  </si>
  <si>
    <t>Durante los meses de noviembre y diciembre del 2018 el promedio en la elaboración de la minutas de prestación de servicios por parte de la Oficina Asesora Jurídica fue 0 días</t>
  </si>
  <si>
    <t>Durante el III Trimestre del año 2018, se tramitaron 61 solicitudes de certificaciones.</t>
  </si>
  <si>
    <t>Se emitieron para el mes de Julio 68 contancias solictadas por los usuarios</t>
  </si>
  <si>
    <t>Se emitieron para el mes de Julio 48 contancias solictadas por los usuarios</t>
  </si>
  <si>
    <t>Se emitieron para el mes de Julio 39 contancias solictadas por los usuarios</t>
  </si>
  <si>
    <t>Para la vigencia se realizaron  16 investigaciones debido a las activaciones realizadasen la cuales se determinaron las causas a todas</t>
  </si>
  <si>
    <t>Para la vigencia se realizaron  29 investigaciones debido a las activaciones realizadasen la cuales se determinaron las causas a todas</t>
  </si>
  <si>
    <t>Para el mes de Octubre se capcitaron 15 empresas y se desarrollaron en las instalaciones de la UAECOB como en las Instalaciones de las algunas empresas.</t>
  </si>
  <si>
    <t>Para el mes de Noviembre se capacitaron 8 empresas las cuales son producto de la programacion efectuada para este mes, de acuerdo a las solicitudes realizadas por los usuarios.</t>
  </si>
  <si>
    <t>En diciembre se capacitaron 6 empresas de brigadas logisticas y centros comerciales por lo cual se incrementa el nuemro de brigadistas.</t>
  </si>
  <si>
    <t>Se ratifico el numero de conceptos emitidos correspondiente al 1% de los generados en el mes de Octubre</t>
  </si>
  <si>
    <t>Se ratifico el numero de conceptos emitidos correspondiente al 1% de los generados en el mes de Noviembre</t>
  </si>
  <si>
    <t>Para Diciembre se incremento el numero de capacitaciones de riesgo bajo por lo cual se hicieron mas verificaciones aleatorias, de igual manera todas las visitas aprobaron la revision Tecnica.</t>
  </si>
  <si>
    <t>El número de eventos masivos con participación de la UAECOB para el mes de octubre corresponde a las solitudes realizadas por los usuarios para este mes y atendidas en su totalidad.</t>
  </si>
  <si>
    <t>El número de eventos masivos con participación de la UAECOB para el mes de Noviembre corresponde a las solitudes realizadas por los usuarios para este mes y atendidas en su totalidad. Se evidencia un incremento debido a que por temporada de cembrina se  incrementan los eventos en la capital.</t>
  </si>
  <si>
    <t>En diciembre se disminuyo el nuemro de eventos masivos con participacion de la UAECOB  debido a que se incremento el numero de solicitudes de conceptos pirotecnicos por la temporada de diciembre.</t>
  </si>
  <si>
    <t xml:space="preserve">Se desarrollarlo el 100% de las actividades planteadas en el marco del plan de acción de la comisión, que le corresponden a la entidad como responsable principal.  </t>
  </si>
  <si>
    <t>Durante la vigencia 2018, se actualizaron los tres (3) procedimientos de atención de incendios que se encontraban desactualizados con más de 2,5 años de vigencia.</t>
  </si>
  <si>
    <t>Se evidencia que la disponiblidad de personal está por encima de la meta planteada</t>
  </si>
  <si>
    <t>El tiempo de atención de servicios se vio afectado en 2:06´ por encima de la meta, dado que existen factores externos que afectan la movilización a las emergencias, dentro de ellos se puede resaltar el aumento del parque automotor de la ciudad.</t>
  </si>
  <si>
    <t>En los servicios de INCENDIOS no se tendrán  en cuenta la tipologia forestal, dada la complejidad de la atención de este tipo de servicios.</t>
  </si>
  <si>
    <t>&lt;60</t>
  </si>
  <si>
    <t xml:space="preserve"> Basado en la fuente histórica para la medición del indicador, se tomó como base la cantidad de indicadores reportados por los subsistemas al SIG,  el indicador presenta un resultado del 57%, con tendencia a mantenerse con el mismo comportamiento y necesidad de mejora. Se obtiene manera: Gestión ambiental reporta 3 indicadores, de los cuales los tres presentan un resultado de decrecimiento respecto a la meta y el resultado del periodo anterior quedando 0/3, el proceso de gestión documental presenta 2 indicadores con un cumplimiento excelente debido a que las actividades para el indicador se deben ejecutar respecto a la normativa legl aplciable en cuestión de TRD y correspondencia y el proceso de seguridad y salud en el trabajo de los indicadores planteados presenta un excelente cumplimiento en los dos lo cual indica que no se han presentado y reportado accidentes incapacitantes que se vean reflejados en la operación y el bienestar del personal así como un mínimo índice de ausentismo lo que demuestra el compromiso del personal y sentido de pertenencia con la entidad. Se realiza la ssalvedad que se presenta esta medición sin concordancia con la métrica planteada por lo cual de plantea la mejora por medio del FOR-GE-04-02 con la propuesta para la modificación del mismo a la OAP.</t>
  </si>
  <si>
    <t>DESIGNACION DE ABOGADOS EXPERTOS EN DISCIPLINARIOS</t>
  </si>
  <si>
    <t>Para el IV trimestre se presentó una evolución en cuento a la mejora del servicio de atención a la ciudadanía, esta razón consta de que el equipo de trabajo del área se encuentra en condiciones de optimismo, en cuanto a las constantes mesas de trabajo, se tratan todos los temas relacionados con los protocolos de atención e inducción de los aplicativos con los que se atiende a la ciudadanía, de esta manera se cumple con un 100% de satisfacción en la labor desarrollada</t>
  </si>
  <si>
    <t>De acuerdo a la revisión de la base de datos que remite la Dirección de Calidad del Servicio de la Secretaría General,  se evidencia una particularidad en cuanto a la oportunidad de los requerimientos, en el caso sucede con la Subdirección Operativa quien cerro dos 2 peticiones por fuera de los términos,  durante el trimestre y esto afecta el indicador de oportunidad, razón por la cual se realizó mesa de trabajo con cada dependencia y operativa dando a conocer dicha situación, a fin de quien se mejore la operatividad del cierre de los requerimientos en el SDQS. 
por lo anterior se expresa un porcentaje del 89,13% de efectividad, sin embargo es de aclarar 5 de los actuales requerimientos por cierre se encuentran dentro de los términos legales para dar respuesta .</t>
  </si>
  <si>
    <t>Se realizó mesa de trabajo con los responsables para mejorar el indicador de oportunidad</t>
  </si>
  <si>
    <t>Teniendo en cuenta la satisfacción general que obtuvo las PQRS-SDQS, es de destacar que los meses de septiembre y noviembre, son los que representan mayor satisfacción con un 100%, el mes de octubre si tuvo una baja en cuento a la coherencia de la respuesta y esto generó una satisfacción del 75% de satisfacción, razón por la cual  al momento de calcular la satisfacción del trimestre la evolución arroja un 91,7%,  sin embargo sigue siendo un buen resultado al final del ejercicio</t>
  </si>
  <si>
    <t xml:space="preserve">(&gt;=)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</si>
  <si>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septiembre a noviembre de2018 (actual) y el mayo a julio de 2018 (anterior), teniendo como resultado un aumento del 6%, frente al consumo anterior.
</t>
  </si>
  <si>
    <t>Realizar mantenimiento preventivo y/o correctivo al sistema hidráulico de las estaciones</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</si>
  <si>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octubre de 2018 (actual) y agosto de 2018 (anterior), teniendo como resultado un aumento del 6%, frente al consumo anterior. Debido al cambio de computadores e impresoras en el edificio comando y la mala práctica de no apagar los equipos después de la jornada, laboral por parte de los funcionarios y contratistas, reporte dado por la empresa de vigilancia
</t>
  </si>
  <si>
    <t xml:space="preserve"> (&lt;=)</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</si>
  <si>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diciembre de 2018 (actual) y octubre de 2018 (anterior), teniendo como resultado una disminución del 8%, frente al consumo anterior.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</si>
  <si>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octubre de 2018 (actual) y agosto de 2018 (anterior), teniendo como resultado un incremento del 3% frente al consumo anterior, debido a que la caldera debido a que entro en funcionamiento parcial la caldera ubicada en la estación de Kennedy.
</t>
  </si>
  <si>
    <t xml:space="preserve">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diciembre de 2018 (actual) y octubre de 2018 (anterior), teniendo como resultado una disminución del 17% frente al consumo anterior, debido a que la caldera debido a que caldera ubicada en la estación de Kennedy está en mantenimiento.
</t>
  </si>
  <si>
    <t>En este mes no se presentaron devoluciones por escrito, dado que las correciones solicitadas por correo fueron tramitadas en su momento.</t>
  </si>
  <si>
    <t>En noviembre no se efectuó devoluciones por parte del área, las correciones solicitadas se efectuaron via correo y fueron tramitadas en su momento.</t>
  </si>
  <si>
    <t>Al cierre de la vigencia se efectuaron dos devoluciones por escrito por parte del área, las demas correciones solicitadas via correo fueron tramitadas en su momento.</t>
  </si>
  <si>
    <t>Para el mes de octubre se presentó cuatro rechazos por parte de la Tesoreria Distrital, por cambio de cuenta, por tope y por inexistencia.</t>
  </si>
  <si>
    <t>En noviembre se presentó un rechazo por parte de la Tesoreria Distrital, excede el tope maximo de la cuenta.</t>
  </si>
  <si>
    <t>La Tesoreria Distrital en el mes de diciembre generó dos rechazos por cuenta invalida y excede el tope maximo de la cuenta.</t>
  </si>
  <si>
    <t>Al termino del año se giró el 75,20% de los compromisos contraidos, teniendo en cuenta que el 40% de la inversión ejecutada se contrató en el mes de diciembre</t>
  </si>
  <si>
    <t>A 31 de diciembre se cancelarón el 95,80% de las reservas, por lo anterior se generaron $1,001´2 millones de pasivos exigibles.</t>
  </si>
  <si>
    <t xml:space="preserve">Con corte al mes de octubre esta pendiente de comprometer el 19,63% de las disponibilidades solicitadas, la mayor parte corresponde a los procesos que estan en curso como estudios y diseños de Ferias, adquisición planta electrica Bosa, mantenimiento de estaciones, construcción de Bellavista y algunos contratos de apoyo. </t>
  </si>
  <si>
    <t xml:space="preserve">Para el mes de noviembre esta pendiente de comprometer el 20,03% de las disponibilidades solicitadas, la mayor parte corresponde a los procesos que estan en curso como estudios y diseños de Ferias, adquisición planta electrica Bosa, mantenimiento de estaciones, construcción de Bellavista y algunos contratos de apoyo. </t>
  </si>
  <si>
    <t xml:space="preserve">Al finalizar el año las disponibilidades sin comprometer se anulan de oficio conforme a la norma presupuestal, por lo anterior no refleja saldos pendientes de comprometer.  </t>
  </si>
  <si>
    <t xml:space="preserve">Al mes de octubre se ha ejecutado el 61,61%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t>
  </si>
  <si>
    <t xml:space="preserve">Con corte al mes de noviembre se ha ejecutado el 67,14%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otros contratos de apoyo.   </t>
  </si>
  <si>
    <t>La ejecución presupuestal para la vigencia 2018 apenas alcanzó el 91.76%, una buena parte de los saldos se generaron en inversión, otra parte en gastos generales y una proporción alta por los cargos vacantes de planta.</t>
  </si>
  <si>
    <t>35</t>
  </si>
  <si>
    <r>
      <t xml:space="preserve">Las Transferencias  Documentales Primarias </t>
    </r>
    <r>
      <rPr>
        <b/>
        <sz val="11"/>
        <color theme="1"/>
        <rFont val="Calibri"/>
        <family val="2"/>
        <scheme val="minor"/>
      </rPr>
      <t xml:space="preserve">numero 9 </t>
    </r>
    <r>
      <rPr>
        <sz val="11"/>
        <color theme="1"/>
        <rFont val="Calibri"/>
        <family val="2"/>
        <scheme val="minor"/>
      </rPr>
      <t xml:space="preserve">  se adelantaron conforme al cronograma establecido para el  2018 y se dio cumplimiento con el  procedimiento establecido . 
Se cuenta con las actas de  reunión y memorando de transferencia de cada una de las Dependencias de la Entidad.
En total se transfirieron al </t>
    </r>
    <r>
      <rPr>
        <b/>
        <sz val="11"/>
        <color theme="1"/>
        <rFont val="Calibri"/>
        <family val="2"/>
        <scheme val="minor"/>
      </rPr>
      <t>Archivo Central 260 Cajas X-200 que contienen 1896 carpetas, lo que corresponde a  65 metros lineales de archivo.</t>
    </r>
  </si>
  <si>
    <t>Se cumple con la mayoria de solicitudes recibidas en el correo</t>
  </si>
  <si>
    <t>Completar las solicitudes faltantes para lograr un mayor desempeño.</t>
  </si>
  <si>
    <t>Se reduce las solicides atendiedas por falta de personal en el area de infraestructura</t>
  </si>
  <si>
    <t>Tratar de cumplir con las emergencias de tipo 1  de las solicitudes recibidas en locativas y atender de manera gradual las  pendientes.</t>
  </si>
  <si>
    <t>Se tiene una mayor atencion para las solicitudes recibidas, aun  con la falta de personal  se estan atendiendo   casi en su totalidad.</t>
  </si>
  <si>
    <t>Desplazar al personal de infraestructura para atencion de la totalidad de solicitudes recibidas.</t>
  </si>
  <si>
    <r>
      <t xml:space="preserve">Las comunicaciones oficiales entregadas por la empresa- 4-72 en el mes de  Octubre de 2018 fueron  1204 de las cuales se devolvieron 87  equivalentes a un 7.2 </t>
    </r>
    <r>
      <rPr>
        <sz val="10"/>
        <rFont val="Calibri"/>
        <family val="2"/>
        <scheme val="minor"/>
      </rPr>
      <t xml:space="preserve">%  la razón de estas devoluciones basicamente son: </t>
    </r>
    <r>
      <rPr>
        <sz val="10"/>
        <color indexed="8"/>
        <rFont val="Calibri"/>
        <family val="2"/>
        <scheme val="minor"/>
      </rPr>
      <t>cambios en direccion del destinatario, domicilio o direccion del establecimiento cerrados, direccion incorrecta o porque no se alcanzo a entregar en horarios de oficina por recorridos muy largos. Se entregaron efectivamente 1117 documentos, correspondientes a un 92.8 %.</t>
    </r>
  </si>
  <si>
    <t xml:space="preserve">Antes de planillar las entregas al motorizado verificar datos del destinatario con enfasis en la dirección. </t>
  </si>
  <si>
    <r>
      <t xml:space="preserve">Las comunicaciones oficiales entregadas por la empresa- 4-72 en el mes de  Noviembre de 2018 fueron  1207 se produjeron 146 devoluciones equivalentes a un </t>
    </r>
    <r>
      <rPr>
        <sz val="10"/>
        <rFont val="Calibri"/>
        <family val="2"/>
        <scheme val="minor"/>
      </rPr>
      <t>12% , la razón de estas devoluciones basicamente son:</t>
    </r>
    <r>
      <rPr>
        <sz val="10"/>
        <color indexed="8"/>
        <rFont val="Calibri"/>
        <family val="2"/>
        <scheme val="minor"/>
      </rPr>
      <t xml:space="preserve"> cambios en direccion del destinatario, domicilio o direccion del establecimiento cerrados, direccion incorrecta o porque no se alcanzo a entregar en horarios de oficina por recorridos muy largos. Se entregaron efectivamente 1061 documentos, correspondientes a un 88%.</t>
    </r>
  </si>
  <si>
    <r>
      <t>Las comunicaciones oficiales entregadas por la empresa- 4-72 en el mes de  Diciembre de 2018 fueron  1221 se produjeron 118 devoluciones equivalentes a un 10</t>
    </r>
    <r>
      <rPr>
        <sz val="10"/>
        <rFont val="Calibri"/>
        <family val="2"/>
        <scheme val="minor"/>
      </rPr>
      <t xml:space="preserve">% , la razón de estas devoluciones basicamente son: </t>
    </r>
    <r>
      <rPr>
        <sz val="10"/>
        <color indexed="8"/>
        <rFont val="Calibri"/>
        <family val="2"/>
        <scheme val="minor"/>
      </rPr>
      <t xml:space="preserve">cambios en direccion del destinatario, domicilio o direccion del establecimiento cerrados, direccion incorrecta o porque no se alcanzo a entregar en horarios de oficina por recorridos muy largos. Se entregaron efectivamente 1103 documentos, correspondientes a un 90%. </t>
    </r>
  </si>
  <si>
    <t xml:space="preserve"> Se genera paz y salvos cumpliendo en un 100% a los contratistas y funcionarios de la Entidad que tenían a su cargo bienes de inventarios.</t>
  </si>
  <si>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52 vehículos de primera respuesta y a disposicion de la Subdireccion Logistica / Subdireccion operativa .
El</t>
    </r>
    <r>
      <rPr>
        <b/>
        <sz val="12"/>
        <color theme="1"/>
        <rFont val="Calibri"/>
        <family val="2"/>
        <scheme val="minor"/>
      </rPr>
      <t xml:space="preserve"> 73 % </t>
    </r>
    <r>
      <rPr>
        <sz val="12"/>
        <color theme="1"/>
        <rFont val="Calibri"/>
        <family val="2"/>
        <scheme val="minor"/>
      </rPr>
      <t>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Dos (2) vehiculos para reparacion por este concepto.
Por otra parte,  la disponibilidad vehicular siempre ha estado brindando la atención oportuna a las emergencias presentadas en cumplimiento de la misionalidad de la UAECOB. La entidad tiene programada para el siguiente mes la entrega de los vehiculos nuevos. 
El indicador  se mantiene estable para este periodo en consideración a los meses anteriores cumpliendo con relacion al periodo anterior.
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
Se cuenta con 67 maquinas de primera respuesta sin embargo tenemos: 1)   nueve (9)  Maquinas transito Libre - sin placa, 2) la maquina  ME17 esta Fuera de servicio por investigacion disciplinaria. 3) Las maquinas  ME02, ME18 y ME19 estan fuera de servicio por el costo muy elevado de las reparaciones  y 3) en promedio 2 de los equipos del parque automotor estan en tratamiento de Siniestros.
TOTAL VEHICULOS EFECTIVOS MES OCTUBRE: 52
</t>
    </r>
  </si>
  <si>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reciente adquisicion de maquinas extintoras,  a la fecha se cuenta con 55 vehículos de primera respuesta y a disposicion de la Subdireccion Logistica / Subdireccion operativa .
El</t>
    </r>
    <r>
      <rPr>
        <b/>
        <sz val="12"/>
        <color theme="1"/>
        <rFont val="Calibri"/>
        <family val="2"/>
        <scheme val="minor"/>
      </rPr>
      <t xml:space="preserve"> 63 % </t>
    </r>
    <r>
      <rPr>
        <sz val="12"/>
        <color theme="1"/>
        <rFont val="Calibri"/>
        <family val="2"/>
        <scheme val="minor"/>
      </rPr>
      <t>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
El indicador  se bajo de los promedios  obtenidos  en consideración a los meses anteriores.  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Por otra parte,  la disponibilidad vehicular siempre ha estado brindando la atención oportuna a las emergencias presentadas en cumplimiento de la misionalidad de la UAECOB.
*Se cuenta con 66 maquinas de primera respuesta sin embargo tenemos: 1)   7 Maquinas transito Libre. 2) Las 3 maquinas  ME02, ME18 y ME19 fuera de servicio por costo muy elevado de las reparaciones  y 3) en promedio 1 Equipo  esta en tratamiento de Siniestros.
TOTAL VEHICULOS EFECTIVOS MES NOVIEMBRE: 55
</t>
    </r>
  </si>
  <si>
    <r>
      <t>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cumpliendo a la misionalidad de la Entidad.
De acuerdo a la resiente adquisicion de maquinas extintoras,  a la fecha se cuenta con 65 vehículos de primera respuesta y a disposicion de la Subdireccion Logistica / Subdireccion operativa .
El</t>
    </r>
    <r>
      <rPr>
        <b/>
        <sz val="12"/>
        <color theme="1"/>
        <rFont val="Calibri"/>
        <family val="2"/>
        <scheme val="minor"/>
      </rPr>
      <t xml:space="preserve"> 68 % </t>
    </r>
    <r>
      <rPr>
        <sz val="12"/>
        <color theme="1"/>
        <rFont val="Calibri"/>
        <family val="2"/>
        <scheme val="minor"/>
      </rPr>
      <t>de los vehículos de primera respuesta estuvieron  disponibles con un indicador de</t>
    </r>
    <r>
      <rPr>
        <b/>
        <sz val="12"/>
        <color theme="1"/>
        <rFont val="Calibri"/>
        <family val="2"/>
        <scheme val="minor"/>
      </rPr>
      <t xml:space="preserve"> Desempeño Bueno</t>
    </r>
    <r>
      <rPr>
        <sz val="12"/>
        <color theme="1"/>
        <rFont val="Calibri"/>
        <family val="2"/>
        <scheme val="minor"/>
      </rPr>
      <t xml:space="preserve">.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
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El indicador  subio 4 puntos porcentuales en consideracion al mes pasado lo que muestra la gestion integral realizada por las Subdiercciones Operativa y Logistica a los vehiculos recientemente adquiridos,  mejorando de esta manera  la disponibilidad en general del parquie automotor .
Por otra parte,  la disponibilidad vehicular siempre ha estado brindando la atención oportuna a las emergencias presentadas en cumplimiento de la misionalidad de la UAECOB.
*Se cuenta con 65 maquinas de primera respuesta sin embargo tenemos: 1)   6 Maquinas transito Libre. 2) Las 3 maquinas  ME02, ME18 y ME19 fuera de servicio por costo muy elevado de las reparaciones  y 3) en promedio 2 Equipos  esta en tratamiento de Siniestros.
TOTAL VEHICULOS EFECTIVOS MES NOVIEMBRE: 54
</t>
    </r>
  </si>
  <si>
    <r>
      <t xml:space="preserve">El tiempo de respuesta en la ejecución de mantenimientos correctivos frecuentes en taller a los vehículos de la UAECOB en el periodo fue Excelente de acuerdo con FACTURA OCTUBRE (FACTURA 10) se tuvo un promedio de estadía en taller de </t>
    </r>
    <r>
      <rPr>
        <b/>
        <sz val="12"/>
        <color indexed="8"/>
        <rFont val="Calibri"/>
        <family val="2"/>
        <scheme val="minor"/>
      </rPr>
      <t>2,67</t>
    </r>
    <r>
      <rPr>
        <sz val="12"/>
        <color indexed="8"/>
        <rFont val="Calibri"/>
        <family val="2"/>
        <scheme val="minor"/>
      </rPr>
      <t xml:space="preserve"> días para  los  72 casos presentados  con un indicador de Desempeño "Excelente" como quiera  que los resultados  se encuetran dentro de los rangos proyectados en el periodo.</t>
    </r>
    <r>
      <rPr>
        <b/>
        <sz val="12"/>
        <color indexed="8"/>
        <rFont val="Calibri"/>
        <family val="2"/>
        <scheme val="minor"/>
      </rPr>
      <t xml:space="preserve">
</t>
    </r>
    <r>
      <rPr>
        <sz val="12"/>
        <color indexed="8"/>
        <rFont val="Calibri"/>
        <family val="2"/>
        <scheme val="minor"/>
      </rPr>
      <t>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</si>
  <si>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El tiempo de respuesta en la ejecución de mantenimientos correctivos frecuentes en taller a los vehículos de la UAECOB en el periodo fue </t>
    </r>
    <r>
      <rPr>
        <b/>
        <sz val="12"/>
        <color indexed="8"/>
        <rFont val="Calibri"/>
        <family val="2"/>
        <scheme val="minor"/>
      </rPr>
      <t>BUENO</t>
    </r>
    <r>
      <rPr>
        <sz val="12"/>
        <color indexed="8"/>
        <rFont val="Calibri"/>
        <family val="2"/>
        <scheme val="minor"/>
      </rPr>
      <t xml:space="preserve"> de acuerdo con  OCTUBRE / NOVIEMBRE (FACTURA 11) se tuvo un promedio de estadía en taller de 6,74 días para  los  34 casos presentados  con un indicador de Desempeño </t>
    </r>
    <r>
      <rPr>
        <b/>
        <sz val="12"/>
        <color indexed="8"/>
        <rFont val="Calibri"/>
        <family val="2"/>
        <scheme val="minor"/>
      </rPr>
      <t>"BUENO"</t>
    </r>
    <r>
      <rPr>
        <sz val="12"/>
        <color indexed="8"/>
        <rFont val="Calibri"/>
        <family val="2"/>
        <scheme val="minor"/>
      </rPr>
      <t xml:space="preserve"> como quiera  que los resultados  se encuetran dentro de los rangos proyectados en el periodo.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</si>
  <si>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El tiempo de respuesta en la ejecución de mantenimientos correctivos frecuentes en taller a los vehículos de la UAECOB en el periodo fue </t>
    </r>
    <r>
      <rPr>
        <b/>
        <sz val="12"/>
        <color indexed="8"/>
        <rFont val="Calibri"/>
        <family val="2"/>
        <scheme val="minor"/>
      </rPr>
      <t>BUENO</t>
    </r>
    <r>
      <rPr>
        <sz val="12"/>
        <color indexed="8"/>
        <rFont val="Calibri"/>
        <family val="2"/>
        <scheme val="minor"/>
      </rPr>
      <t xml:space="preserve"> de acuerdo con FACTURA NOVIEMBRE / DICIEMBRE (FACTURA 12) se tuvo un promedio de estadía en taller de </t>
    </r>
    <r>
      <rPr>
        <b/>
        <sz val="12"/>
        <color indexed="8"/>
        <rFont val="Calibri"/>
        <family val="2"/>
        <scheme val="minor"/>
      </rPr>
      <t>10,09 días</t>
    </r>
    <r>
      <rPr>
        <sz val="12"/>
        <color indexed="8"/>
        <rFont val="Calibri"/>
        <family val="2"/>
        <scheme val="minor"/>
      </rPr>
      <t xml:space="preserve"> para  los  33 casos presentados  con un Indicador de Desempeño  </t>
    </r>
    <r>
      <rPr>
        <b/>
        <sz val="12"/>
        <color indexed="8"/>
        <rFont val="Calibri"/>
        <family val="2"/>
        <scheme val="minor"/>
      </rPr>
      <t xml:space="preserve">"BUENO" </t>
    </r>
    <r>
      <rPr>
        <sz val="12"/>
        <color indexed="8"/>
        <rFont val="Calibri"/>
        <family val="2"/>
        <scheme val="minor"/>
      </rPr>
      <t>como quiera  que los resultados  son practicamemente iguales con relacion a la meta del indicador propuesto de quince (15)  días para el periodo.
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
Es precioso manifestar que algunos vehículo se pueden considerar antiguos por tanto sus repuestos en algunas oportunidades son de difícil adquisición y deben ser importados lo que genera retrasos y una estadía mayor en  taller.</t>
    </r>
  </si>
  <si>
    <r>
      <t xml:space="preserve">En  Octubre se encuentra disponible el </t>
    </r>
    <r>
      <rPr>
        <b/>
        <sz val="12"/>
        <color indexed="8"/>
        <rFont val="Calibri"/>
        <family val="2"/>
        <scheme val="minor"/>
      </rPr>
      <t>94%</t>
    </r>
    <r>
      <rPr>
        <sz val="12"/>
        <color indexed="8"/>
        <rFont val="Calibri"/>
        <family val="2"/>
        <scheme val="minor"/>
      </rPr>
      <t xml:space="preserve">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</si>
  <si>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Noviembre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</si>
  <si>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Diciembre se encuentra disponible el  </t>
    </r>
    <r>
      <rPr>
        <b/>
        <sz val="12"/>
        <color indexed="8"/>
        <rFont val="Calibri"/>
        <family val="2"/>
        <scheme val="minor"/>
      </rPr>
      <t xml:space="preserve">99% </t>
    </r>
    <r>
      <rPr>
        <sz val="12"/>
        <color indexed="8"/>
        <rFont val="Calibri"/>
        <family val="2"/>
        <scheme val="minor"/>
      </rPr>
      <t xml:space="preserve"> de los equipos para la operación en cuanto a: motosierras, motobombas, mototrozadoras, generadores, equipo rescate vehicular y guadañadoras .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Marcos Rodriguez y el Sargento Casquete  quienes  estan ubicados en la estación B3 donde se encuentra el taller de reparación de Logistica. La base de datos se encuentra en el computador del sargento. Igualmente se encuentra consolidada en el computador del profesional Andres Orobio.
</t>
    </r>
  </si>
  <si>
    <r>
      <t xml:space="preserve">En el mes de Octubre  el tiempo promedio del mantenimiento correctivo del equipo menor de mayor rotacion  en el taller interno de logistica y taller externo fue de </t>
    </r>
    <r>
      <rPr>
        <b/>
        <sz val="12"/>
        <color indexed="8"/>
        <rFont val="Calibri"/>
        <family val="2"/>
        <scheme val="minor"/>
      </rPr>
      <t>2</t>
    </r>
    <r>
      <rPr>
        <sz val="12"/>
        <color indexed="8"/>
        <rFont val="Calibri"/>
        <family val="2"/>
        <scheme val="minor"/>
      </rPr>
      <t xml:space="preserve">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t>
    </r>
  </si>
  <si>
    <r>
      <t xml:space="preserve">En el mes de Noviembre el tiempo promedio del mantenimiento correctivo del equipo menor de mayor rotacion  en el taller interno de logistica y taller externo fue de 1,3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</si>
  <si>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Diciembre  el tiempo promedio del mantenimiento correctivo del equipo menor de mayor rotacion  en el taller  de logistica  fue de </t>
    </r>
    <r>
      <rPr>
        <b/>
        <sz val="12"/>
        <color indexed="8"/>
        <rFont val="Calibri"/>
        <family val="2"/>
        <scheme val="minor"/>
      </rPr>
      <t>2,5</t>
    </r>
    <r>
      <rPr>
        <sz val="12"/>
        <color indexed="8"/>
        <rFont val="Calibri"/>
        <family val="2"/>
        <scheme val="minor"/>
      </rPr>
      <t xml:space="preserve">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t>
    </r>
  </si>
  <si>
    <r>
      <t xml:space="preserve">Se evidencia que el  100% de los contratos de suministros de la Subdireccion Logistica se encuentran vigentes y en ejecucion para garantizar la misionalidad de la UAECOB. Generando un indicador con desempeño </t>
    </r>
    <r>
      <rPr>
        <b/>
        <sz val="12"/>
        <color indexed="8"/>
        <rFont val="Calibri"/>
        <family val="2"/>
        <scheme val="minor"/>
      </rPr>
      <t>EXCELENTE.</t>
    </r>
    <r>
      <rPr>
        <sz val="12"/>
        <color indexed="8"/>
        <rFont val="Calibri"/>
        <family val="2"/>
        <scheme val="minor"/>
      </rPr>
      <t xml:space="preserve">
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Suministro de elementos de bioseguridad.</t>
    </r>
  </si>
  <si>
    <t>Se realizo dos (2) activaciones de apoyo Logistico a emergencias en el mes de Octubre 2018 con número de incidente  538634685 para la Estacion B5 y  541462185 para la Estacion B10 siendo atendida en conformidad con las solicitudes realizadas para la entrega de suministros entre estos (Alimentacion e Hidratacion: Agua, ) Combustible:(gasolina ) cilindros recargados según  las necesidades que se presentaron.
Resultado del indicador EXCELENTE en un 100%; puesto que la solicitud requerida fue atendida oportunamente.</t>
  </si>
  <si>
    <t>Se realizo tres (3) activaciones de apoyo Logistico a emergencias en el mes de Noviembre  2018 con números de incidente  557169585,  560251985,  562026185  para la Estacion B11-B2- B9 siendo atendidas en conformidad con las solicitudes realizadas para la entrega de suministros entre estos (Alimentacion e Hidratacion: Agua y  almuerzos,  y Combustible:(gasolina ) cilindros recargados según  las necesidades que se presentaron.
Resultado del indicador EXCELENTE en un 100%; puesto que todas las solicitudes requeridas fueron atendidas oportunamente.</t>
  </si>
  <si>
    <t>Se realizo una (1) activacione de apoyo Logistico a emergencias en el mes de DICIEMBRE  2018 con números de incidente  557578984,  para la Estacion B9 siendo atendidas en conformidad con las solicitudes realizadas para la entrega de suministros entre estos Herramienta forestal según  las necesidades que se presentaron.
Resultado del indicador EXCELENTE en un 100%; puesto que todas las solicitudes requeridas fueron atendidas oportunamente.</t>
  </si>
  <si>
    <t>Se realizaron las actividades del Plan de Bienestar a saber: dia de la familia en dos fechas, Actividad de Integración por Estaciones y Dependencias, Celebración día del Bombero y actividad de Cierre de Plan de Acción, dia de la familia en una fecha, Entrega de Bonos de Cumpleaños y entrega de Bonos navideños</t>
  </si>
  <si>
    <t>Para el desarrollo de las actividades Encuentro de Familias, Actividad de Integración y CIerre de Plan de Acción se realizó un proceso de inscripción y la participación en las diferentes actividades de Bienestar:
Encuentro de Familias: 479 funcionarios
Actividad de Integración: 284 participantes
Celebración día del Bombero: 634 servidores públicos
Celebración Cumpleaños: 650 funcionarios
Bonos Navideños: 530 bonos para hijos menores de 12 años de los funcionarios
Cierre de Plan de Acción: participación de 340 funcionarios</t>
  </si>
  <si>
    <t xml:space="preserve">Durante el mes de Noviembre diciembre se impartió un curso  Qulified Regger con una  párticipacion de 10 Unidades Bomberiles de los cuales 10 aprobaron de manera sobresaliente las evaluaciones planteadas en el curso 
Durante el mes de diciembre se impartió un curso e primera Respuesta con materiales peligrosos de la oferta OFDA con una participación de 26 Unidades Bomberiles de los cuales 21 aprobaron de manera sobresaliente las evaluaciones planteadas en el curso </t>
  </si>
  <si>
    <t>Durante el mes de Octubre se impartieron (2) dos procesos de capacitación y entrenamiento con una participación de 48  servidores públicos de la UAECOB.
Durante el mes de Noviembrere se impartieron (4)  procesos de capacitación y entrenamiento con una participación de 57  servidores públicos de la UAECOB.</t>
  </si>
  <si>
    <t>En el último trimestre de 2018, se presentaron en total 38 accidentes laborales, de los cuales 24 tuvieron al menos un día de incapacidad y cuatro de ellos con pérdida de días superior a 15 días.  Los accidentes ocurrieron principalmente dentro de las sedes y no en lugares de emergencia.</t>
  </si>
  <si>
    <t>La severidad de los eventos de origen común disminuyó con respecto al periodo anteior (3,44%) y cerró el año mostrando una tendencia a la baja.</t>
  </si>
  <si>
    <t>META (per.)3</t>
  </si>
  <si>
    <t>Valor numerador4</t>
  </si>
  <si>
    <t>Valor denominador5</t>
  </si>
  <si>
    <t>RESULTADO 6</t>
  </si>
  <si>
    <t>TENDENCIA
(&gt;=) (&lt;=)7</t>
  </si>
  <si>
    <t>DESEMPEÑO8</t>
  </si>
  <si>
    <t>ANALISIS Y OBSERVACIONES9</t>
  </si>
  <si>
    <t>Acción 
Planteada10</t>
  </si>
  <si>
    <t>META (per.)211</t>
  </si>
  <si>
    <t>Valor numerador312</t>
  </si>
  <si>
    <t>Valor denominador413</t>
  </si>
  <si>
    <t>RESULTADO 514</t>
  </si>
  <si>
    <t>TENDENCIA
(&gt;=) (&lt;=)615</t>
  </si>
  <si>
    <t>DESEMPEÑO716</t>
  </si>
  <si>
    <t>ANALISIS Y OBSERVACIONES817</t>
  </si>
  <si>
    <t>Acción 
Planteada918</t>
  </si>
  <si>
    <t>META (per.)1019</t>
  </si>
  <si>
    <t>Valor numerador1120</t>
  </si>
  <si>
    <t>Valor denominador1221</t>
  </si>
  <si>
    <t>RESULTADO 1322</t>
  </si>
  <si>
    <t>TENDENCIA
(&gt;=) (&lt;=)1423</t>
  </si>
  <si>
    <t>DESEMPEÑO1524</t>
  </si>
  <si>
    <t>ANALISIS Y OBSERVACIONES1625</t>
  </si>
  <si>
    <t>Acción 
Planteada1726</t>
  </si>
  <si>
    <t>Cuenta de DESEMPEÑO FINAL 4to TRIMESTRE</t>
  </si>
  <si>
    <t>Meta (4to trimestre)</t>
  </si>
  <si>
    <t>RESULTADO 4to TRIM</t>
  </si>
  <si>
    <t>DESEMPEÑO 4to TRIM</t>
  </si>
  <si>
    <t>&gt;13</t>
  </si>
  <si>
    <t xml:space="preserve">EXCELENTE </t>
  </si>
  <si>
    <t>EL COMPROMISO Y LA CONTINUIDAD DE LOS FUNCIOANRIOS DE PLANTA GARANTIZA EL CUMPLIMIENTO DE LAS METAS E INDICADORES DE LA OCDI. LOS 3,5 DEL PROMEDIO DE ABOGADOS ASIGNADOS OCDI, SE CUENTA APARTIR DE LA FECHA DE ACTA DE INICIO DE CADA UNO DE ELLOS.</t>
  </si>
  <si>
    <t>CONTRATACIÓN  DE ABOGADOS EXPERTOS EN DISCIPLINARIOS</t>
  </si>
  <si>
    <t xml:space="preserve"> SE  CUMPLIÓ CON LOS  INDICADORES ESTABLECIDOS PARA EL PERIODO</t>
  </si>
  <si>
    <t>LA EXPEERTICIA Y EL CONOCIMIENTO  EXIGUO EN DISCIPLINARIOS POR PARTE DE LOS ABOGADOS DIFICULTÓ EL ALCANCE DE LA META INDICADA LOS 4,4 DEL PROMEDIO DE ABOGADOS ASIGNADOS OCDI, SE CUENTA APARTIR DE LA FECHA DE ACTA DE INICIO DE CADA UNO DE ELLOS.</t>
  </si>
  <si>
    <t>LA EXPEERTICIA Y EL CONOCIMIENTO  EXIGUO EN DISCIPLINARIOS POR PARTE DE LOS ABOGADOS DIFICULTÓ EL ALCANCE DE LA META INDICADA LOS 3,8  DEL PROMEDIO DE ABOGADOS ASIGNADOS OCDI, SE CUENTA APARTIR DE LA FECHA DE ACTA DE INICIO DE CADA UNO DE ELLOS.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</si>
</sst>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240A]\ * #,##0.00_);_([$$-240A]\ * \(#,##0.00\);_([$$-240A]\ * &quot;-&quot;??_);_(@_)"/>
    <numFmt numFmtId="165" formatCode="_-* #,##0.00\ _€_-;\-* #,##0.00\ _€_-;_-* &quot;-&quot;??\ _€_-;_-@_-"/>
    <numFmt numFmtId="166" formatCode="_-* #,##0.00\ &quot;€&quot;_-;\-* #,##0.00\ &quot;€&quot;_-;_-* &quot;-&quot;??\ &quot;€&quot;_-;_-@_-"/>
    <numFmt numFmtId="167" formatCode="_(&quot;$&quot;\ * #,##0.00_);_(&quot;$&quot;\ * \(#,##0.00\);_(&quot;$&quot;\ * &quot;-&quot;??_);_(@_)"/>
    <numFmt numFmtId="168" formatCode="0.0%"/>
    <numFmt numFmtId="169" formatCode="#,##0_ ;\-#,##0\ "/>
    <numFmt numFmtId="170" formatCode="_(* #,##0_);_(* \(#,##0\);_(* &quot;-&quot;??_);_(@_)"/>
    <numFmt numFmtId="171" formatCode="h:mm:ss;@"/>
    <numFmt numFmtId="172" formatCode="0.0"/>
    <numFmt numFmtId="173" formatCode="hh:mm:ss;@"/>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b/>
      <sz val="11"/>
      <color indexed="10"/>
      <name val="Verdana"/>
      <family val="2"/>
    </font>
    <font>
      <b/>
      <sz val="11"/>
      <color rgb="FFFF0000"/>
      <name val="Verdana"/>
      <family val="2"/>
    </font>
    <font>
      <sz val="12"/>
      <name val="Verdana"/>
      <family val="2"/>
    </font>
    <font>
      <u/>
      <sz val="10"/>
      <color indexed="8"/>
      <name val="Calibri"/>
      <family val="2"/>
      <scheme val="minor"/>
    </font>
    <font>
      <sz val="12"/>
      <color indexed="8"/>
      <name val="Calibri"/>
      <family val="2"/>
      <scheme val="minor"/>
    </font>
    <font>
      <b/>
      <sz val="12"/>
      <name val="Calibri"/>
      <family val="2"/>
      <scheme val="minor"/>
    </font>
    <font>
      <b/>
      <sz val="12"/>
      <color indexed="8"/>
      <name val="Calibri"/>
      <family val="2"/>
      <scheme val="minor"/>
    </font>
    <font>
      <b/>
      <sz val="12"/>
      <color indexed="10"/>
      <name val="Calibri"/>
      <family val="2"/>
      <scheme val="minor"/>
    </font>
    <font>
      <sz val="11"/>
      <color indexed="8"/>
      <name val="Verdana"/>
      <family val="2"/>
    </font>
    <font>
      <b/>
      <sz val="10"/>
      <color theme="0"/>
      <name val="Tahoma"/>
      <family val="2"/>
    </font>
    <font>
      <b/>
      <sz val="10"/>
      <name val="Tahoma"/>
      <family val="2"/>
    </font>
    <font>
      <sz val="12"/>
      <color theme="1"/>
      <name val="Calibri"/>
      <family val="2"/>
      <scheme val="minor"/>
    </font>
    <font>
      <b/>
      <sz val="12"/>
      <color theme="1"/>
      <name val="Calibri"/>
      <family val="2"/>
      <scheme val="minor"/>
    </font>
    <font>
      <sz val="12"/>
      <color theme="1"/>
      <name val="Verdana"/>
      <family val="2"/>
    </font>
    <font>
      <sz val="11"/>
      <color theme="1"/>
      <name val="Verdana"/>
      <family val="2"/>
    </font>
    <font>
      <b/>
      <sz val="8"/>
      <color indexed="8"/>
      <name val="Verdana"/>
      <family val="2"/>
    </font>
    <font>
      <b/>
      <sz val="10"/>
      <color indexed="8"/>
      <name val="Calibri"/>
      <family val="2"/>
      <scheme val="minor"/>
    </font>
    <font>
      <sz val="10"/>
      <color rgb="FF000000"/>
      <name val="Calibri"/>
      <family val="2"/>
      <scheme val="minor"/>
    </font>
    <font>
      <sz val="10"/>
      <name val="Calibri"/>
      <family val="2"/>
      <scheme val="minor"/>
    </font>
    <font>
      <b/>
      <sz val="16"/>
      <name val="Calibri"/>
      <family val="2"/>
      <scheme val="minor"/>
    </font>
    <font>
      <sz val="11"/>
      <color theme="1"/>
      <name val="Tahoma"/>
      <family val="2"/>
    </font>
    <font>
      <sz val="11"/>
      <color indexed="8"/>
      <name val="Tahoma"/>
      <family val="2"/>
    </font>
    <font>
      <sz val="10"/>
      <color indexed="8"/>
      <name val="Tahoma"/>
      <family val="2"/>
    </font>
    <font>
      <b/>
      <sz val="14"/>
      <color indexed="8"/>
      <name val="Calibri"/>
      <family val="2"/>
      <scheme val="minor"/>
    </font>
  </fonts>
  <fills count="30">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theme="0"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499984740745262"/>
        <bgColor indexed="64"/>
      </patternFill>
    </fill>
    <fill>
      <patternFill patternType="solid">
        <fgColor theme="4" tint="-0.249977111117893"/>
        <bgColor theme="4" tint="-0.249977111117893"/>
      </patternFill>
    </fill>
    <fill>
      <patternFill patternType="solid">
        <fgColor theme="1" tint="0.499984740745262"/>
        <bgColor indexed="64"/>
      </patternFill>
    </fill>
  </fills>
  <borders count="4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int="0.79998168889431442"/>
      </top>
      <bottom style="thin">
        <color theme="4" tint="0.79998168889431442"/>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top style="double">
        <color theme="4" tint="-0.249977111117893"/>
      </top>
      <bottom/>
      <diagonal/>
    </border>
    <border>
      <left style="thin">
        <color indexed="64"/>
      </left>
      <right style="thin">
        <color indexed="64"/>
      </right>
      <top style="thin">
        <color indexed="64"/>
      </top>
      <bottom style="thin">
        <color theme="4" tint="0.39997558519241921"/>
      </bottom>
      <diagonal/>
    </border>
    <border>
      <left/>
      <right style="thin">
        <color indexed="64"/>
      </right>
      <top/>
      <bottom/>
      <diagonal/>
    </border>
    <border>
      <left style="thin">
        <color indexed="64"/>
      </left>
      <right/>
      <top style="thin">
        <color indexed="64"/>
      </top>
      <bottom style="thin">
        <color theme="4" tint="0.3999755851924192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38">
    <xf numFmtId="0" fontId="0" fillId="0" borderId="0"/>
    <xf numFmtId="9" fontId="1" fillId="0" borderId="0" applyFont="0" applyFill="0" applyBorder="0" applyAlignment="0" applyProtection="0"/>
    <xf numFmtId="0" fontId="5" fillId="0" borderId="0"/>
    <xf numFmtId="164" fontId="1" fillId="0" borderId="0"/>
    <xf numFmtId="0" fontId="5"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9" fillId="0" borderId="0"/>
    <xf numFmtId="0" fontId="19" fillId="0" borderId="0"/>
    <xf numFmtId="0" fontId="19"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532">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0" fontId="11"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20" fontId="11"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4" fontId="9" fillId="0" borderId="4" xfId="3" applyFont="1" applyFill="1" applyBorder="1" applyAlignment="1">
      <alignment horizontal="center" vertical="center" wrapText="1"/>
    </xf>
    <xf numFmtId="0" fontId="11" fillId="0" borderId="4" xfId="0" applyFont="1" applyFill="1" applyBorder="1" applyAlignment="1">
      <alignment horizontal="center" vertical="center"/>
    </xf>
    <xf numFmtId="20" fontId="11" fillId="0"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9" fontId="11" fillId="0" borderId="4" xfId="0" applyNumberFormat="1" applyFont="1" applyFill="1" applyBorder="1" applyAlignment="1">
      <alignment horizontal="center" vertical="center"/>
    </xf>
    <xf numFmtId="9" fontId="0" fillId="0" borderId="4" xfId="1" applyFont="1" applyFill="1" applyBorder="1" applyAlignment="1">
      <alignment horizontal="center" vertical="center"/>
    </xf>
    <xf numFmtId="9" fontId="11" fillId="0" borderId="4" xfId="1" applyFont="1" applyFill="1" applyBorder="1" applyAlignment="1">
      <alignment horizontal="center" vertical="center"/>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20" fillId="13" borderId="5" xfId="0" applyNumberFormat="1" applyFont="1" applyFill="1" applyBorder="1" applyAlignment="1">
      <alignment horizontal="center" vertical="center"/>
    </xf>
    <xf numFmtId="1" fontId="20" fillId="13" borderId="5" xfId="0" applyNumberFormat="1" applyFont="1" applyFill="1" applyBorder="1" applyAlignment="1">
      <alignment horizontal="center" vertical="center"/>
    </xf>
    <xf numFmtId="9" fontId="20" fillId="13" borderId="7" xfId="0" applyNumberFormat="1" applyFont="1" applyFill="1" applyBorder="1" applyAlignment="1">
      <alignment horizontal="center" vertical="center"/>
    </xf>
    <xf numFmtId="10" fontId="21" fillId="13" borderId="7" xfId="0" applyNumberFormat="1" applyFont="1" applyFill="1" applyBorder="1" applyAlignment="1">
      <alignment horizontal="center" vertical="center"/>
    </xf>
    <xf numFmtId="0" fontId="20"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0" fontId="7" fillId="14" borderId="12" xfId="0" applyFont="1" applyFill="1" applyBorder="1" applyAlignment="1">
      <alignment horizontal="center"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wrapText="1"/>
    </xf>
    <xf numFmtId="0" fontId="7" fillId="14" borderId="12" xfId="0" applyFont="1" applyFill="1" applyBorder="1" applyAlignment="1">
      <alignment vertical="center"/>
    </xf>
    <xf numFmtId="0" fontId="20" fillId="13" borderId="4" xfId="0" applyFont="1" applyFill="1" applyBorder="1" applyAlignment="1">
      <alignment horizontal="justify" vertical="center"/>
    </xf>
    <xf numFmtId="0" fontId="20" fillId="13" borderId="10" xfId="0" applyFont="1" applyFill="1" applyBorder="1" applyAlignment="1">
      <alignment horizontal="justify" vertical="center"/>
    </xf>
    <xf numFmtId="0" fontId="20" fillId="13" borderId="16" xfId="0" applyFont="1" applyFill="1" applyBorder="1" applyAlignment="1">
      <alignment horizontal="justify" vertical="center" wrapText="1"/>
    </xf>
    <xf numFmtId="168" fontId="20" fillId="13" borderId="5" xfId="0" applyNumberFormat="1" applyFont="1" applyFill="1" applyBorder="1" applyAlignment="1">
      <alignment horizontal="center" vertical="center"/>
    </xf>
    <xf numFmtId="9" fontId="20" fillId="16" borderId="5" xfId="0" applyNumberFormat="1" applyFont="1" applyFill="1" applyBorder="1" applyAlignment="1">
      <alignment horizontal="center" vertical="center"/>
    </xf>
    <xf numFmtId="1" fontId="20" fillId="16" borderId="5" xfId="0" applyNumberFormat="1" applyFont="1" applyFill="1" applyBorder="1" applyAlignment="1">
      <alignment horizontal="center" vertical="center"/>
    </xf>
    <xf numFmtId="9" fontId="20" fillId="16" borderId="7" xfId="0" applyNumberFormat="1" applyFont="1" applyFill="1" applyBorder="1" applyAlignment="1">
      <alignment horizontal="center" vertical="center"/>
    </xf>
    <xf numFmtId="10" fontId="21" fillId="16" borderId="7" xfId="0" applyNumberFormat="1" applyFont="1" applyFill="1" applyBorder="1" applyAlignment="1">
      <alignment horizontal="center" vertical="center"/>
    </xf>
    <xf numFmtId="0" fontId="20" fillId="16" borderId="7" xfId="0" applyFont="1" applyFill="1" applyBorder="1" applyAlignment="1">
      <alignment horizontal="justify" vertical="center" wrapText="1"/>
    </xf>
    <xf numFmtId="0" fontId="20" fillId="16" borderId="10" xfId="0" applyFont="1" applyFill="1" applyBorder="1" applyAlignment="1">
      <alignment horizontal="justify" vertical="center" wrapText="1"/>
    </xf>
    <xf numFmtId="20" fontId="20" fillId="13" borderId="5" xfId="0" applyNumberFormat="1" applyFont="1" applyFill="1" applyBorder="1" applyAlignment="1">
      <alignment horizontal="center" vertical="center"/>
    </xf>
    <xf numFmtId="169" fontId="26" fillId="11" borderId="4" xfId="5" applyNumberFormat="1" applyFont="1" applyFill="1" applyBorder="1" applyAlignment="1">
      <alignment horizontal="center" vertical="center" wrapText="1"/>
    </xf>
    <xf numFmtId="1" fontId="27" fillId="11" borderId="5" xfId="0" applyNumberFormat="1" applyFont="1" applyFill="1" applyBorder="1" applyAlignment="1">
      <alignment horizontal="center" vertical="center"/>
    </xf>
    <xf numFmtId="0" fontId="27" fillId="11" borderId="4" xfId="0" applyFont="1" applyFill="1" applyBorder="1" applyAlignment="1">
      <alignment horizontal="center" vertical="center"/>
    </xf>
    <xf numFmtId="10" fontId="28" fillId="13" borderId="7" xfId="0" applyNumberFormat="1" applyFont="1" applyFill="1" applyBorder="1" applyAlignment="1">
      <alignment horizontal="center" vertical="center"/>
    </xf>
    <xf numFmtId="0" fontId="27" fillId="13" borderId="17" xfId="0" applyFont="1" applyFill="1" applyBorder="1" applyAlignment="1">
      <alignment horizontal="left" vertical="center" wrapText="1"/>
    </xf>
    <xf numFmtId="0" fontId="27" fillId="13" borderId="10" xfId="0" applyFont="1" applyFill="1" applyBorder="1" applyAlignment="1">
      <alignment horizontal="justify" vertical="center" wrapText="1"/>
    </xf>
    <xf numFmtId="0" fontId="27" fillId="11" borderId="5" xfId="0" applyNumberFormat="1" applyFont="1" applyFill="1" applyBorder="1" applyAlignment="1">
      <alignment horizontal="center" vertical="center"/>
    </xf>
    <xf numFmtId="0" fontId="27" fillId="11" borderId="5" xfId="0" applyFont="1" applyFill="1" applyBorder="1" applyAlignment="1">
      <alignment horizontal="center" vertical="center" wrapText="1"/>
    </xf>
    <xf numFmtId="0" fontId="27" fillId="13" borderId="7" xfId="0" applyFont="1" applyFill="1" applyBorder="1" applyAlignment="1">
      <alignment horizontal="justify" vertical="center" wrapText="1"/>
    </xf>
    <xf numFmtId="9" fontId="27" fillId="13" borderId="4" xfId="0" applyNumberFormat="1" applyFont="1" applyFill="1" applyBorder="1" applyAlignment="1">
      <alignment horizontal="center" vertical="center"/>
    </xf>
    <xf numFmtId="0" fontId="27" fillId="13" borderId="4" xfId="1" applyNumberFormat="1" applyFont="1" applyFill="1" applyBorder="1" applyAlignment="1">
      <alignment horizontal="center" vertical="center"/>
    </xf>
    <xf numFmtId="1" fontId="27" fillId="13" borderId="4" xfId="0" applyNumberFormat="1" applyFont="1" applyFill="1" applyBorder="1" applyAlignment="1">
      <alignment horizontal="center" vertical="center"/>
    </xf>
    <xf numFmtId="168" fontId="27" fillId="13" borderId="4" xfId="0" applyNumberFormat="1" applyFont="1" applyFill="1" applyBorder="1" applyAlignment="1">
      <alignment horizontal="center" vertical="center"/>
    </xf>
    <xf numFmtId="20" fontId="27" fillId="13" borderId="4" xfId="0" applyNumberFormat="1" applyFont="1" applyFill="1" applyBorder="1" applyAlignment="1">
      <alignment horizontal="center" vertical="center"/>
    </xf>
    <xf numFmtId="0" fontId="27" fillId="13" borderId="4" xfId="0" applyFont="1" applyFill="1" applyBorder="1" applyAlignment="1">
      <alignment horizontal="center" vertical="center"/>
    </xf>
    <xf numFmtId="10" fontId="28" fillId="13" borderId="4" xfId="0" applyNumberFormat="1" applyFont="1" applyFill="1" applyBorder="1" applyAlignment="1">
      <alignment horizontal="center" vertical="center"/>
    </xf>
    <xf numFmtId="0" fontId="27" fillId="13" borderId="4" xfId="0" applyFont="1" applyFill="1" applyBorder="1" applyAlignment="1">
      <alignment horizontal="justify" vertical="center" wrapText="1"/>
    </xf>
    <xf numFmtId="10" fontId="20" fillId="13" borderId="5" xfId="0" applyNumberFormat="1" applyFont="1" applyFill="1" applyBorder="1" applyAlignment="1">
      <alignment horizontal="center" vertical="center"/>
    </xf>
    <xf numFmtId="9" fontId="27" fillId="13" borderId="5"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9" fontId="27" fillId="13" borderId="7" xfId="0" applyNumberFormat="1" applyFont="1" applyFill="1" applyBorder="1" applyAlignment="1">
      <alignment horizontal="center" vertical="center"/>
    </xf>
    <xf numFmtId="0" fontId="27" fillId="13" borderId="16" xfId="0" applyFont="1" applyFill="1" applyBorder="1" applyAlignment="1">
      <alignment horizontal="justify" vertical="center" wrapText="1"/>
    </xf>
    <xf numFmtId="0" fontId="27" fillId="13" borderId="17" xfId="0" applyFont="1" applyFill="1" applyBorder="1" applyAlignment="1">
      <alignment horizontal="justify" vertical="center" wrapText="1"/>
    </xf>
    <xf numFmtId="0" fontId="27" fillId="13" borderId="4" xfId="0" applyFont="1" applyFill="1" applyBorder="1" applyAlignment="1">
      <alignment horizontal="center" vertical="center" wrapText="1"/>
    </xf>
    <xf numFmtId="0" fontId="27" fillId="13" borderId="18" xfId="0" applyFont="1" applyFill="1" applyBorder="1" applyAlignment="1">
      <alignment horizontal="justify" vertical="center" wrapText="1"/>
    </xf>
    <xf numFmtId="10" fontId="29" fillId="13" borderId="7" xfId="0" applyNumberFormat="1" applyFont="1" applyFill="1" applyBorder="1" applyAlignment="1">
      <alignment horizontal="center" vertical="center" wrapText="1"/>
    </xf>
    <xf numFmtId="10" fontId="27" fillId="13" borderId="4" xfId="1" applyNumberFormat="1" applyFont="1" applyFill="1" applyBorder="1" applyAlignment="1">
      <alignment vertical="center" wrapText="1"/>
    </xf>
    <xf numFmtId="0" fontId="27" fillId="13" borderId="8" xfId="0" applyFont="1" applyFill="1" applyBorder="1" applyAlignment="1">
      <alignment horizontal="justify" vertical="center" wrapText="1"/>
    </xf>
    <xf numFmtId="170" fontId="26" fillId="13" borderId="4" xfId="5" applyNumberFormat="1" applyFont="1" applyFill="1" applyBorder="1" applyAlignment="1">
      <alignment horizontal="center" vertical="center"/>
    </xf>
    <xf numFmtId="170" fontId="26" fillId="13" borderId="10" xfId="5" applyNumberFormat="1" applyFont="1" applyFill="1" applyBorder="1" applyAlignment="1">
      <alignment horizontal="center" vertical="center"/>
    </xf>
    <xf numFmtId="10" fontId="30" fillId="13" borderId="7" xfId="0" applyNumberFormat="1" applyFont="1" applyFill="1" applyBorder="1" applyAlignment="1">
      <alignment horizontal="center" vertical="center"/>
    </xf>
    <xf numFmtId="9" fontId="27" fillId="13" borderId="19" xfId="0" applyNumberFormat="1" applyFont="1" applyFill="1" applyBorder="1" applyAlignment="1">
      <alignment horizontal="center" vertical="center"/>
    </xf>
    <xf numFmtId="9" fontId="27" fillId="13" borderId="12" xfId="0" applyNumberFormat="1" applyFont="1" applyFill="1" applyBorder="1" applyAlignment="1">
      <alignment horizontal="center" vertical="center"/>
    </xf>
    <xf numFmtId="10" fontId="21" fillId="13" borderId="19" xfId="0" applyNumberFormat="1" applyFont="1" applyFill="1" applyBorder="1" applyAlignment="1">
      <alignment horizontal="center" vertical="center"/>
    </xf>
    <xf numFmtId="0" fontId="27" fillId="0" borderId="10" xfId="0" applyFont="1" applyFill="1" applyBorder="1" applyAlignment="1">
      <alignment horizontal="justify" vertical="center" wrapText="1"/>
    </xf>
    <xf numFmtId="10" fontId="26" fillId="13" borderId="4" xfId="1" applyNumberFormat="1" applyFont="1" applyFill="1" applyBorder="1" applyAlignment="1">
      <alignment horizontal="center" vertical="center"/>
    </xf>
    <xf numFmtId="10" fontId="21" fillId="13" borderId="4" xfId="0" applyNumberFormat="1" applyFont="1" applyFill="1" applyBorder="1" applyAlignment="1">
      <alignment horizontal="center" vertical="center"/>
    </xf>
    <xf numFmtId="9" fontId="32" fillId="13" borderId="5" xfId="0" applyNumberFormat="1" applyFont="1" applyFill="1" applyBorder="1" applyAlignment="1">
      <alignment horizontal="center" vertical="center"/>
    </xf>
    <xf numFmtId="1" fontId="32" fillId="13" borderId="5" xfId="0" applyNumberFormat="1" applyFont="1" applyFill="1" applyBorder="1" applyAlignment="1">
      <alignment horizontal="center" vertical="center"/>
    </xf>
    <xf numFmtId="9" fontId="32" fillId="13" borderId="7" xfId="0" applyNumberFormat="1" applyFont="1" applyFill="1" applyBorder="1" applyAlignment="1">
      <alignment horizontal="center" vertical="center"/>
    </xf>
    <xf numFmtId="10" fontId="33" fillId="13" borderId="7" xfId="0" applyNumberFormat="1" applyFont="1" applyFill="1" applyBorder="1" applyAlignment="1">
      <alignment horizontal="center" vertical="center"/>
    </xf>
    <xf numFmtId="0" fontId="32" fillId="13" borderId="16" xfId="0" applyFont="1" applyFill="1" applyBorder="1" applyAlignment="1">
      <alignment horizontal="justify" vertical="justify" wrapText="1"/>
    </xf>
    <xf numFmtId="0" fontId="32" fillId="13" borderId="10" xfId="0" applyFont="1" applyFill="1" applyBorder="1" applyAlignment="1">
      <alignment horizontal="justify" vertical="center" wrapText="1"/>
    </xf>
    <xf numFmtId="0" fontId="32" fillId="13" borderId="7" xfId="0" applyFont="1" applyFill="1" applyBorder="1" applyAlignment="1">
      <alignment horizontal="justify" vertical="center" wrapText="1"/>
    </xf>
    <xf numFmtId="2" fontId="32" fillId="13" borderId="5" xfId="0" applyNumberFormat="1" applyFont="1" applyFill="1" applyBorder="1" applyAlignment="1">
      <alignment horizontal="center" vertical="center"/>
    </xf>
    <xf numFmtId="10" fontId="35" fillId="13" borderId="7" xfId="0" applyNumberFormat="1" applyFont="1" applyFill="1" applyBorder="1" applyAlignment="1">
      <alignment horizontal="center" vertical="center"/>
    </xf>
    <xf numFmtId="0" fontId="32" fillId="13" borderId="16" xfId="0" applyFont="1" applyFill="1" applyBorder="1" applyAlignment="1">
      <alignment horizontal="justify" vertical="center" wrapText="1"/>
    </xf>
    <xf numFmtId="9" fontId="32" fillId="13" borderId="4" xfId="0" applyNumberFormat="1" applyFont="1" applyFill="1" applyBorder="1" applyAlignment="1">
      <alignment horizontal="center" vertical="center"/>
    </xf>
    <xf numFmtId="1" fontId="32" fillId="13" borderId="4" xfId="0" applyNumberFormat="1" applyFont="1" applyFill="1" applyBorder="1" applyAlignment="1">
      <alignment horizontal="center" vertical="center"/>
    </xf>
    <xf numFmtId="9" fontId="32" fillId="13" borderId="16" xfId="0" applyNumberFormat="1" applyFont="1" applyFill="1" applyBorder="1" applyAlignment="1">
      <alignment horizontal="center" vertical="center"/>
    </xf>
    <xf numFmtId="10" fontId="35" fillId="13" borderId="16" xfId="0" applyNumberFormat="1" applyFont="1" applyFill="1" applyBorder="1" applyAlignment="1">
      <alignment horizontal="center" vertical="center"/>
    </xf>
    <xf numFmtId="0" fontId="20" fillId="7" borderId="7" xfId="0" applyFont="1" applyFill="1" applyBorder="1" applyAlignment="1">
      <alignment horizontal="justify" vertical="center" wrapText="1"/>
    </xf>
    <xf numFmtId="0" fontId="36" fillId="13" borderId="7" xfId="0" applyFont="1" applyFill="1" applyBorder="1" applyAlignment="1">
      <alignment horizontal="justify" vertical="center" wrapText="1"/>
    </xf>
    <xf numFmtId="0" fontId="37" fillId="17" borderId="5" xfId="0" applyFont="1" applyFill="1" applyBorder="1" applyAlignment="1">
      <alignment horizontal="center" vertical="center" wrapText="1"/>
    </xf>
    <xf numFmtId="0" fontId="38" fillId="18" borderId="5" xfId="0" applyFont="1" applyFill="1" applyBorder="1" applyAlignment="1">
      <alignment horizontal="center" vertical="center" wrapText="1"/>
    </xf>
    <xf numFmtId="0" fontId="20" fillId="13" borderId="5" xfId="0" applyNumberFormat="1" applyFont="1"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0" fontId="0" fillId="0" borderId="4" xfId="0" applyNumberFormat="1" applyBorder="1" applyAlignment="1">
      <alignment horizontal="center" vertical="center"/>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1" fontId="0" fillId="0" borderId="4" xfId="0" applyNumberFormat="1" applyBorder="1" applyAlignment="1">
      <alignment horizontal="center" vertical="center"/>
    </xf>
    <xf numFmtId="1" fontId="0" fillId="0" borderId="4" xfId="1" applyNumberFormat="1" applyFont="1" applyBorder="1" applyAlignment="1">
      <alignment horizontal="center" vertical="center"/>
    </xf>
    <xf numFmtId="20" fontId="0" fillId="0" borderId="4" xfId="0" applyNumberFormat="1" applyBorder="1" applyAlignment="1">
      <alignment horizontal="center" vertical="center"/>
    </xf>
    <xf numFmtId="9" fontId="0" fillId="0" borderId="0" xfId="1" applyFont="1"/>
    <xf numFmtId="20" fontId="0" fillId="0" borderId="4" xfId="0" applyNumberFormat="1" applyFont="1" applyFill="1" applyBorder="1" applyAlignment="1">
      <alignment horizontal="center" vertical="center" wrapText="1"/>
    </xf>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9" fontId="0" fillId="0" borderId="4" xfId="1" applyNumberFormat="1" applyFont="1" applyBorder="1" applyAlignment="1">
      <alignment horizontal="center" vertical="center"/>
    </xf>
    <xf numFmtId="0" fontId="0" fillId="0" borderId="4"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0" fillId="21" borderId="5" xfId="0" applyFont="1" applyFill="1" applyBorder="1" applyAlignment="1">
      <alignment horizontal="center" vertical="center" wrapText="1"/>
    </xf>
    <xf numFmtId="0" fontId="0" fillId="21" borderId="7" xfId="0" applyFont="1" applyFill="1" applyBorder="1" applyAlignment="1">
      <alignment horizontal="center" vertical="center" wrapText="1"/>
    </xf>
    <xf numFmtId="0" fontId="0" fillId="21" borderId="4" xfId="0" applyFont="1" applyFill="1" applyBorder="1" applyAlignment="1">
      <alignment horizontal="center" vertical="center" wrapText="1"/>
    </xf>
    <xf numFmtId="49" fontId="0" fillId="21" borderId="5" xfId="0" applyNumberFormat="1" applyFont="1" applyFill="1" applyBorder="1" applyAlignment="1">
      <alignment horizontal="center" vertical="center" wrapText="1"/>
    </xf>
    <xf numFmtId="9" fontId="0" fillId="11" borderId="5" xfId="0" applyNumberFormat="1" applyFont="1" applyFill="1" applyBorder="1" applyAlignment="1">
      <alignment horizontal="center" vertical="center" wrapText="1"/>
    </xf>
    <xf numFmtId="1" fontId="32" fillId="11" borderId="5" xfId="0" applyNumberFormat="1" applyFont="1" applyFill="1" applyBorder="1" applyAlignment="1">
      <alignment horizontal="center" vertical="center"/>
    </xf>
    <xf numFmtId="9" fontId="32" fillId="11" borderId="5" xfId="0" applyNumberFormat="1" applyFont="1" applyFill="1" applyBorder="1" applyAlignment="1">
      <alignment horizontal="center" vertical="center"/>
    </xf>
    <xf numFmtId="9" fontId="32" fillId="11" borderId="7" xfId="0" applyNumberFormat="1" applyFont="1" applyFill="1" applyBorder="1" applyAlignment="1">
      <alignment horizontal="center" vertical="center"/>
    </xf>
    <xf numFmtId="10" fontId="33" fillId="11" borderId="7" xfId="0" applyNumberFormat="1" applyFont="1" applyFill="1" applyBorder="1" applyAlignment="1">
      <alignment horizontal="center" vertical="center"/>
    </xf>
    <xf numFmtId="0" fontId="39" fillId="11" borderId="5" xfId="0" applyFont="1" applyFill="1" applyBorder="1" applyAlignment="1">
      <alignment horizontal="left" vertical="center" wrapText="1"/>
    </xf>
    <xf numFmtId="0" fontId="32" fillId="11" borderId="10" xfId="0" applyFont="1" applyFill="1" applyBorder="1" applyAlignment="1">
      <alignment horizontal="justify" vertical="center" wrapText="1"/>
    </xf>
    <xf numFmtId="0" fontId="39" fillId="11" borderId="5" xfId="0" applyFont="1" applyFill="1" applyBorder="1" applyAlignment="1">
      <alignment horizontal="left" vertical="top" wrapText="1"/>
    </xf>
    <xf numFmtId="2" fontId="32" fillId="11" borderId="5" xfId="0" applyNumberFormat="1" applyFont="1" applyFill="1" applyBorder="1" applyAlignment="1">
      <alignment horizontal="center" vertical="center"/>
    </xf>
    <xf numFmtId="0" fontId="32" fillId="11" borderId="7" xfId="0" applyFont="1" applyFill="1" applyBorder="1" applyAlignment="1">
      <alignment horizontal="justify" vertical="top" wrapText="1"/>
    </xf>
    <xf numFmtId="0" fontId="0" fillId="11" borderId="5" xfId="0" applyFont="1" applyFill="1" applyBorder="1" applyAlignment="1">
      <alignment horizontal="center" vertical="center" wrapText="1"/>
    </xf>
    <xf numFmtId="0" fontId="32" fillId="11" borderId="7" xfId="0" applyFont="1" applyFill="1" applyBorder="1" applyAlignment="1">
      <alignment horizontal="justify" vertical="center" wrapText="1"/>
    </xf>
    <xf numFmtId="172" fontId="32" fillId="11" borderId="5" xfId="0" applyNumberFormat="1" applyFont="1" applyFill="1" applyBorder="1" applyAlignment="1">
      <alignment horizontal="center" vertical="center"/>
    </xf>
    <xf numFmtId="0" fontId="32" fillId="11" borderId="16" xfId="0" applyFont="1" applyFill="1" applyBorder="1" applyAlignment="1">
      <alignment horizontal="justify" vertical="center" wrapText="1"/>
    </xf>
    <xf numFmtId="9" fontId="32" fillId="11" borderId="4" xfId="0" applyNumberFormat="1" applyFont="1" applyFill="1" applyBorder="1" applyAlignment="1">
      <alignment horizontal="center" vertical="center"/>
    </xf>
    <xf numFmtId="1" fontId="32" fillId="11" borderId="4" xfId="0" applyNumberFormat="1" applyFont="1" applyFill="1" applyBorder="1" applyAlignment="1">
      <alignment horizontal="center" vertical="center"/>
    </xf>
    <xf numFmtId="9" fontId="32" fillId="11" borderId="16" xfId="0" applyNumberFormat="1" applyFont="1" applyFill="1" applyBorder="1" applyAlignment="1">
      <alignment horizontal="center" vertical="center"/>
    </xf>
    <xf numFmtId="10" fontId="33" fillId="11" borderId="16" xfId="0" applyNumberFormat="1" applyFont="1" applyFill="1" applyBorder="1" applyAlignment="1">
      <alignment horizontal="center" vertical="center"/>
    </xf>
    <xf numFmtId="0" fontId="0" fillId="22" borderId="4" xfId="0" applyFont="1" applyFill="1" applyBorder="1" applyAlignment="1">
      <alignment horizontal="center" vertical="center" wrapText="1"/>
    </xf>
    <xf numFmtId="9" fontId="0" fillId="21" borderId="5" xfId="0" applyNumberFormat="1" applyFont="1" applyFill="1" applyBorder="1" applyAlignment="1">
      <alignment horizontal="center" vertical="center" wrapText="1"/>
    </xf>
    <xf numFmtId="0" fontId="9" fillId="22" borderId="4" xfId="0" applyFont="1" applyFill="1" applyBorder="1" applyAlignment="1">
      <alignment horizontal="center" vertical="center" wrapText="1"/>
    </xf>
    <xf numFmtId="9" fontId="20" fillId="21" borderId="5" xfId="0" applyNumberFormat="1" applyFont="1" applyFill="1" applyBorder="1" applyAlignment="1">
      <alignment horizontal="center" vertical="center"/>
    </xf>
    <xf numFmtId="1" fontId="20" fillId="21" borderId="5" xfId="0" applyNumberFormat="1" applyFont="1" applyFill="1" applyBorder="1" applyAlignment="1">
      <alignment horizontal="center" vertical="center"/>
    </xf>
    <xf numFmtId="0" fontId="20" fillId="21" borderId="7" xfId="0" applyFont="1" applyFill="1" applyBorder="1" applyAlignment="1">
      <alignment vertical="center" wrapText="1"/>
    </xf>
    <xf numFmtId="0" fontId="20" fillId="21" borderId="10" xfId="0" applyFont="1" applyFill="1" applyBorder="1" applyAlignment="1">
      <alignment horizontal="justify" vertical="center" wrapText="1"/>
    </xf>
    <xf numFmtId="9" fontId="20" fillId="21" borderId="7" xfId="0" applyNumberFormat="1" applyFont="1" applyFill="1" applyBorder="1" applyAlignment="1">
      <alignment horizontal="center" vertical="center"/>
    </xf>
    <xf numFmtId="10" fontId="21" fillId="21" borderId="7" xfId="0" applyNumberFormat="1" applyFont="1" applyFill="1" applyBorder="1" applyAlignment="1">
      <alignment horizontal="center" vertical="center"/>
    </xf>
    <xf numFmtId="0" fontId="20" fillId="21" borderId="7" xfId="0" applyFont="1" applyFill="1" applyBorder="1" applyAlignment="1">
      <alignment vertical="center"/>
    </xf>
    <xf numFmtId="9" fontId="0" fillId="21" borderId="5" xfId="1" applyFont="1" applyFill="1" applyBorder="1" applyAlignment="1">
      <alignment horizontal="center" vertical="center" wrapText="1"/>
    </xf>
    <xf numFmtId="0" fontId="0" fillId="21" borderId="5" xfId="0" applyFill="1" applyBorder="1" applyAlignment="1">
      <alignment horizontal="center" vertical="center" wrapText="1"/>
    </xf>
    <xf numFmtId="0" fontId="0" fillId="23" borderId="5" xfId="0" applyFont="1" applyFill="1" applyBorder="1" applyAlignment="1">
      <alignment horizontal="center" vertical="center" wrapText="1"/>
    </xf>
    <xf numFmtId="10" fontId="0" fillId="21" borderId="5" xfId="0" applyNumberFormat="1"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21" borderId="5" xfId="0" applyFont="1" applyFill="1" applyBorder="1" applyAlignment="1">
      <alignment horizontal="left" vertical="top" wrapText="1"/>
    </xf>
    <xf numFmtId="0" fontId="0" fillId="7" borderId="5" xfId="0" applyFont="1" applyFill="1" applyBorder="1" applyAlignment="1">
      <alignment horizontal="center" vertical="center" wrapText="1"/>
    </xf>
    <xf numFmtId="0" fontId="41" fillId="21" borderId="5" xfId="0" applyFont="1" applyFill="1" applyBorder="1" applyAlignment="1">
      <alignment horizontal="center" vertical="center" wrapText="1"/>
    </xf>
    <xf numFmtId="20" fontId="41" fillId="21" borderId="4" xfId="0" applyNumberFormat="1" applyFont="1" applyFill="1" applyBorder="1" applyAlignment="1">
      <alignment horizontal="center" vertical="center" wrapText="1"/>
    </xf>
    <xf numFmtId="0" fontId="42" fillId="21" borderId="5" xfId="0" applyFont="1" applyFill="1" applyBorder="1" applyAlignment="1">
      <alignment horizontal="center" vertical="center" wrapText="1"/>
    </xf>
    <xf numFmtId="20" fontId="41" fillId="21" borderId="5" xfId="0" applyNumberFormat="1" applyFont="1" applyFill="1" applyBorder="1" applyAlignment="1">
      <alignment horizontal="center" vertical="center" wrapText="1"/>
    </xf>
    <xf numFmtId="9" fontId="41" fillId="21" borderId="5" xfId="1" applyFont="1" applyFill="1" applyBorder="1" applyAlignment="1">
      <alignment horizontal="center" vertical="center" wrapText="1"/>
    </xf>
    <xf numFmtId="0" fontId="20" fillId="13" borderId="7" xfId="0" applyFont="1" applyFill="1" applyBorder="1" applyAlignment="1">
      <alignment horizontal="justify" vertical="center" wrapText="1"/>
    </xf>
    <xf numFmtId="9" fontId="26" fillId="21" borderId="4" xfId="1" applyFont="1" applyFill="1" applyBorder="1" applyAlignment="1">
      <alignment horizontal="center" vertical="center"/>
    </xf>
    <xf numFmtId="1" fontId="27" fillId="21" borderId="4" xfId="0" applyNumberFormat="1" applyFont="1" applyFill="1" applyBorder="1" applyAlignment="1">
      <alignment horizontal="center" vertical="center" wrapText="1"/>
    </xf>
    <xf numFmtId="9" fontId="27" fillId="21" borderId="4" xfId="0" applyNumberFormat="1" applyFont="1" applyFill="1" applyBorder="1" applyAlignment="1">
      <alignment horizontal="center" vertical="center" wrapText="1"/>
    </xf>
    <xf numFmtId="20" fontId="27" fillId="21" borderId="4" xfId="0" applyNumberFormat="1" applyFont="1" applyFill="1" applyBorder="1" applyAlignment="1">
      <alignment horizontal="center" vertical="center" wrapText="1"/>
    </xf>
    <xf numFmtId="0" fontId="43" fillId="9" borderId="4" xfId="0" applyFont="1" applyFill="1" applyBorder="1" applyAlignment="1">
      <alignment horizontal="center" vertical="center" wrapText="1"/>
    </xf>
    <xf numFmtId="0" fontId="27" fillId="21" borderId="4" xfId="0" applyFont="1" applyFill="1" applyBorder="1" applyAlignment="1">
      <alignment horizontal="justify" vertical="center" wrapText="1"/>
    </xf>
    <xf numFmtId="0" fontId="26" fillId="21" borderId="4" xfId="0" applyFont="1" applyFill="1" applyBorder="1" applyAlignment="1">
      <alignment horizontal="left" vertical="center" wrapText="1"/>
    </xf>
    <xf numFmtId="9" fontId="26" fillId="21" borderId="4" xfId="0" applyNumberFormat="1" applyFont="1" applyFill="1" applyBorder="1" applyAlignment="1">
      <alignment horizontal="center" vertical="center"/>
    </xf>
    <xf numFmtId="10" fontId="27" fillId="21" borderId="4" xfId="0" applyNumberFormat="1" applyFont="1" applyFill="1" applyBorder="1" applyAlignment="1">
      <alignment horizontal="center" vertical="center" wrapText="1"/>
    </xf>
    <xf numFmtId="0" fontId="43" fillId="6" borderId="4" xfId="0" applyFont="1" applyFill="1" applyBorder="1" applyAlignment="1">
      <alignment horizontal="center" vertical="center" wrapText="1"/>
    </xf>
    <xf numFmtId="9" fontId="26" fillId="21" borderId="5" xfId="0" applyNumberFormat="1" applyFont="1" applyFill="1" applyBorder="1" applyAlignment="1">
      <alignment horizontal="center" vertical="center"/>
    </xf>
    <xf numFmtId="1" fontId="27" fillId="21" borderId="5" xfId="0" applyNumberFormat="1" applyFont="1" applyFill="1" applyBorder="1" applyAlignment="1">
      <alignment horizontal="center" vertical="center" wrapText="1"/>
    </xf>
    <xf numFmtId="10" fontId="27" fillId="21" borderId="5" xfId="0" applyNumberFormat="1" applyFont="1" applyFill="1" applyBorder="1" applyAlignment="1">
      <alignment horizontal="center" vertical="center" wrapText="1"/>
    </xf>
    <xf numFmtId="20" fontId="27" fillId="21" borderId="5" xfId="0" applyNumberFormat="1" applyFont="1" applyFill="1" applyBorder="1" applyAlignment="1">
      <alignment horizontal="center" vertical="center" wrapText="1"/>
    </xf>
    <xf numFmtId="0" fontId="43" fillId="6" borderId="5" xfId="0" applyFont="1" applyFill="1" applyBorder="1" applyAlignment="1">
      <alignment horizontal="center" vertical="center" wrapText="1"/>
    </xf>
    <xf numFmtId="0" fontId="27" fillId="21" borderId="5" xfId="0" applyFont="1" applyFill="1" applyBorder="1" applyAlignment="1">
      <alignment horizontal="justify" vertical="center" wrapText="1"/>
    </xf>
    <xf numFmtId="0" fontId="26" fillId="21" borderId="5" xfId="0" applyFont="1" applyFill="1" applyBorder="1" applyAlignment="1">
      <alignment horizontal="left" vertical="center" wrapText="1"/>
    </xf>
    <xf numFmtId="9" fontId="26" fillId="21" borderId="26" xfId="0" applyNumberFormat="1" applyFont="1" applyFill="1" applyBorder="1" applyAlignment="1">
      <alignment horizontal="center" vertical="center"/>
    </xf>
    <xf numFmtId="0" fontId="27" fillId="21" borderId="27" xfId="0" applyFont="1" applyFill="1" applyBorder="1" applyAlignment="1">
      <alignment horizontal="center" vertical="center" wrapText="1"/>
    </xf>
    <xf numFmtId="10" fontId="27" fillId="21" borderId="27" xfId="1" applyNumberFormat="1" applyFont="1" applyFill="1" applyBorder="1" applyAlignment="1">
      <alignment horizontal="center" vertical="center" wrapText="1"/>
    </xf>
    <xf numFmtId="20" fontId="27" fillId="21" borderId="27" xfId="0" applyNumberFormat="1" applyFont="1" applyFill="1" applyBorder="1" applyAlignment="1">
      <alignment horizontal="center" vertical="center"/>
    </xf>
    <xf numFmtId="0" fontId="44" fillId="9" borderId="27" xfId="0" applyFont="1" applyFill="1" applyBorder="1" applyAlignment="1">
      <alignment horizontal="center" vertical="center" wrapText="1"/>
    </xf>
    <xf numFmtId="2" fontId="27" fillId="21" borderId="27" xfId="0" applyNumberFormat="1" applyFont="1" applyFill="1" applyBorder="1" applyAlignment="1">
      <alignment horizontal="left" vertical="center" wrapText="1"/>
    </xf>
    <xf numFmtId="0" fontId="26" fillId="21" borderId="27" xfId="0" applyFont="1" applyFill="1" applyBorder="1" applyAlignment="1">
      <alignment horizontal="left" vertical="center" wrapText="1"/>
    </xf>
    <xf numFmtId="9" fontId="26" fillId="21" borderId="27" xfId="0" applyNumberFormat="1" applyFont="1" applyFill="1" applyBorder="1" applyAlignment="1">
      <alignment horizontal="center" vertical="center"/>
    </xf>
    <xf numFmtId="0" fontId="27" fillId="21" borderId="27" xfId="0" applyFont="1" applyFill="1" applyBorder="1" applyAlignment="1" applyProtection="1">
      <alignment horizontal="left" vertical="center" wrapText="1"/>
    </xf>
    <xf numFmtId="0" fontId="27" fillId="21" borderId="27" xfId="0" applyFont="1" applyFill="1" applyBorder="1" applyAlignment="1">
      <alignment horizontal="left" vertical="center" wrapText="1"/>
    </xf>
    <xf numFmtId="0" fontId="26" fillId="21" borderId="28" xfId="0" applyFont="1" applyFill="1" applyBorder="1" applyAlignment="1">
      <alignment horizontal="left" vertical="center" wrapText="1"/>
    </xf>
    <xf numFmtId="9" fontId="26" fillId="21" borderId="29" xfId="0" applyNumberFormat="1" applyFont="1" applyFill="1" applyBorder="1" applyAlignment="1">
      <alignment horizontal="center" vertical="center"/>
    </xf>
    <xf numFmtId="0" fontId="27" fillId="21" borderId="30" xfId="0" applyFont="1" applyFill="1" applyBorder="1" applyAlignment="1">
      <alignment horizontal="center" vertical="center" wrapText="1"/>
    </xf>
    <xf numFmtId="10" fontId="27" fillId="21" borderId="30" xfId="1" applyNumberFormat="1" applyFont="1" applyFill="1" applyBorder="1" applyAlignment="1">
      <alignment horizontal="center" vertical="center" wrapText="1"/>
    </xf>
    <xf numFmtId="20" fontId="27" fillId="21" borderId="30" xfId="0" applyNumberFormat="1" applyFont="1" applyFill="1" applyBorder="1" applyAlignment="1">
      <alignment horizontal="center" vertical="center"/>
    </xf>
    <xf numFmtId="0" fontId="44" fillId="9" borderId="30" xfId="0" applyFont="1" applyFill="1" applyBorder="1" applyAlignment="1">
      <alignment horizontal="center" vertical="center" wrapText="1"/>
    </xf>
    <xf numFmtId="0" fontId="27" fillId="21" borderId="30" xfId="0" applyFont="1" applyFill="1" applyBorder="1" applyAlignment="1">
      <alignment horizontal="left" vertical="center" wrapText="1"/>
    </xf>
    <xf numFmtId="0" fontId="26" fillId="21" borderId="30" xfId="0" applyFont="1" applyFill="1" applyBorder="1" applyAlignment="1">
      <alignment horizontal="left" vertical="center" wrapText="1"/>
    </xf>
    <xf numFmtId="9" fontId="26" fillId="21" borderId="30" xfId="0" applyNumberFormat="1" applyFont="1" applyFill="1" applyBorder="1" applyAlignment="1">
      <alignment horizontal="center" vertical="center"/>
    </xf>
    <xf numFmtId="0" fontId="27" fillId="21" borderId="30" xfId="0" applyFont="1" applyFill="1" applyBorder="1" applyAlignment="1" applyProtection="1">
      <alignment horizontal="left" vertical="center" wrapText="1"/>
    </xf>
    <xf numFmtId="0" fontId="26" fillId="21" borderId="31" xfId="0" applyFont="1" applyFill="1" applyBorder="1" applyAlignment="1">
      <alignment horizontal="left" vertical="center" wrapText="1"/>
    </xf>
    <xf numFmtId="9" fontId="26" fillId="21" borderId="26" xfId="0" applyNumberFormat="1" applyFont="1" applyFill="1" applyBorder="1" applyAlignment="1">
      <alignment horizontal="center" vertical="center" wrapText="1"/>
    </xf>
    <xf numFmtId="170" fontId="26" fillId="21" borderId="27" xfId="37" applyNumberFormat="1" applyFont="1" applyFill="1" applyBorder="1" applyAlignment="1">
      <alignment horizontal="center" vertical="center"/>
    </xf>
    <xf numFmtId="10" fontId="26" fillId="21" borderId="27" xfId="1" applyNumberFormat="1" applyFont="1" applyFill="1" applyBorder="1" applyAlignment="1">
      <alignment horizontal="center" vertical="center"/>
    </xf>
    <xf numFmtId="9" fontId="26" fillId="21" borderId="27" xfId="0" applyNumberFormat="1" applyFont="1" applyFill="1" applyBorder="1" applyAlignment="1">
      <alignment horizontal="center" vertical="center" wrapText="1"/>
    </xf>
    <xf numFmtId="9" fontId="26" fillId="21" borderId="29" xfId="0" applyNumberFormat="1" applyFont="1" applyFill="1" applyBorder="1" applyAlignment="1">
      <alignment horizontal="center" vertical="center" wrapText="1"/>
    </xf>
    <xf numFmtId="170" fontId="26" fillId="21" borderId="30" xfId="37" applyNumberFormat="1" applyFont="1" applyFill="1" applyBorder="1" applyAlignment="1">
      <alignment horizontal="center" vertical="center"/>
    </xf>
    <xf numFmtId="10" fontId="26" fillId="21" borderId="30" xfId="1" applyNumberFormat="1" applyFont="1" applyFill="1" applyBorder="1" applyAlignment="1">
      <alignment horizontal="center" vertical="center"/>
    </xf>
    <xf numFmtId="0" fontId="27" fillId="21" borderId="30" xfId="0" applyFont="1" applyFill="1" applyBorder="1" applyAlignment="1">
      <alignment horizontal="center" vertical="center"/>
    </xf>
    <xf numFmtId="0" fontId="44" fillId="6" borderId="30" xfId="0" applyFont="1" applyFill="1" applyBorder="1" applyAlignment="1">
      <alignment horizontal="center" vertical="center" wrapText="1"/>
    </xf>
    <xf numFmtId="9" fontId="26" fillId="21" borderId="30" xfId="0" applyNumberFormat="1" applyFont="1" applyFill="1" applyBorder="1" applyAlignment="1">
      <alignment horizontal="center" vertical="center" wrapText="1"/>
    </xf>
    <xf numFmtId="0" fontId="26" fillId="21" borderId="30" xfId="0" applyFont="1" applyFill="1" applyBorder="1" applyAlignment="1" applyProtection="1">
      <alignment horizontal="left" vertical="center" wrapText="1"/>
    </xf>
    <xf numFmtId="9" fontId="27" fillId="21" borderId="26" xfId="0" applyNumberFormat="1" applyFont="1" applyFill="1" applyBorder="1" applyAlignment="1">
      <alignment horizontal="center" vertical="center"/>
    </xf>
    <xf numFmtId="1" fontId="27" fillId="21" borderId="27" xfId="0" applyNumberFormat="1" applyFont="1" applyFill="1" applyBorder="1" applyAlignment="1">
      <alignment horizontal="center" vertical="center"/>
    </xf>
    <xf numFmtId="9" fontId="27" fillId="21" borderId="27" xfId="0" applyNumberFormat="1" applyFont="1" applyFill="1" applyBorder="1" applyAlignment="1">
      <alignment horizontal="center" vertical="center"/>
    </xf>
    <xf numFmtId="0" fontId="27" fillId="21" borderId="27" xfId="0" applyFont="1" applyFill="1" applyBorder="1" applyAlignment="1">
      <alignment horizontal="center" vertical="center"/>
    </xf>
    <xf numFmtId="0" fontId="44" fillId="8" borderId="27" xfId="0" applyFont="1" applyFill="1" applyBorder="1" applyAlignment="1">
      <alignment horizontal="center" vertical="center"/>
    </xf>
    <xf numFmtId="0" fontId="45" fillId="21" borderId="27" xfId="0" applyFont="1" applyFill="1" applyBorder="1" applyAlignment="1">
      <alignment horizontal="left" vertical="center" wrapText="1"/>
    </xf>
    <xf numFmtId="1" fontId="27" fillId="21" borderId="30" xfId="0" applyNumberFormat="1" applyFont="1" applyFill="1" applyBorder="1" applyAlignment="1">
      <alignment horizontal="center" vertical="center"/>
    </xf>
    <xf numFmtId="9" fontId="27" fillId="21" borderId="30" xfId="0" applyNumberFormat="1" applyFont="1" applyFill="1" applyBorder="1" applyAlignment="1">
      <alignment horizontal="center" vertical="center"/>
    </xf>
    <xf numFmtId="0" fontId="44" fillId="7" borderId="30" xfId="0" applyFont="1" applyFill="1" applyBorder="1" applyAlignment="1">
      <alignment horizontal="center" vertical="center"/>
    </xf>
    <xf numFmtId="0" fontId="44" fillId="8" borderId="30" xfId="0" applyFont="1" applyFill="1" applyBorder="1" applyAlignment="1">
      <alignment horizontal="center" vertical="center"/>
    </xf>
    <xf numFmtId="0" fontId="27" fillId="21" borderId="31" xfId="0" applyFont="1" applyFill="1" applyBorder="1" applyAlignment="1">
      <alignment horizontal="left" vertical="center" wrapText="1"/>
    </xf>
    <xf numFmtId="0" fontId="27" fillId="21" borderId="4" xfId="0" applyFont="1" applyFill="1" applyBorder="1" applyAlignment="1">
      <alignment horizontal="center" vertical="center" wrapText="1"/>
    </xf>
    <xf numFmtId="0" fontId="43" fillId="7" borderId="4" xfId="0" applyFont="1" applyFill="1" applyBorder="1" applyAlignment="1">
      <alignment horizontal="center" vertical="center"/>
    </xf>
    <xf numFmtId="0" fontId="27" fillId="21" borderId="4" xfId="0" applyFont="1" applyFill="1" applyBorder="1" applyAlignment="1">
      <alignment horizontal="left" vertical="center" wrapText="1"/>
    </xf>
    <xf numFmtId="0" fontId="46" fillId="21" borderId="4" xfId="0" applyNumberFormat="1" applyFont="1" applyFill="1" applyBorder="1" applyAlignment="1">
      <alignment horizontal="center" vertical="center" wrapText="1"/>
    </xf>
    <xf numFmtId="2" fontId="27" fillId="21" borderId="4" xfId="0" applyNumberFormat="1" applyFont="1" applyFill="1" applyBorder="1" applyAlignment="1">
      <alignment horizontal="center" vertical="center" wrapText="1"/>
    </xf>
    <xf numFmtId="0" fontId="26" fillId="21" borderId="4" xfId="0" applyNumberFormat="1" applyFont="1" applyFill="1" applyBorder="1" applyAlignment="1">
      <alignment horizontal="center" vertical="center" wrapText="1"/>
    </xf>
    <xf numFmtId="0" fontId="27" fillId="21" borderId="4" xfId="1" applyNumberFormat="1" applyFont="1" applyFill="1" applyBorder="1" applyAlignment="1">
      <alignment horizontal="center" vertical="center" wrapText="1"/>
    </xf>
    <xf numFmtId="168" fontId="27" fillId="21" borderId="4" xfId="0" applyNumberFormat="1" applyFont="1" applyFill="1" applyBorder="1" applyAlignment="1">
      <alignment horizontal="center" vertical="center" wrapText="1"/>
    </xf>
    <xf numFmtId="0" fontId="26" fillId="21" borderId="4" xfId="0" applyFont="1" applyFill="1" applyBorder="1" applyAlignment="1">
      <alignment horizontal="center" vertical="center" wrapText="1"/>
    </xf>
    <xf numFmtId="9" fontId="26" fillId="21" borderId="4" xfId="0" applyNumberFormat="1" applyFont="1" applyFill="1" applyBorder="1" applyAlignment="1">
      <alignment horizontal="center" vertical="center" wrapText="1"/>
    </xf>
    <xf numFmtId="9" fontId="26" fillId="21" borderId="11" xfId="0" applyNumberFormat="1" applyFont="1" applyFill="1" applyBorder="1" applyAlignment="1">
      <alignment horizontal="center" vertical="center" wrapText="1"/>
    </xf>
    <xf numFmtId="170" fontId="26" fillId="21" borderId="11" xfId="37" applyNumberFormat="1" applyFont="1" applyFill="1" applyBorder="1" applyAlignment="1">
      <alignment horizontal="center" vertical="center"/>
    </xf>
    <xf numFmtId="10" fontId="26" fillId="21" borderId="11" xfId="1" applyNumberFormat="1" applyFont="1" applyFill="1" applyBorder="1" applyAlignment="1">
      <alignment horizontal="center" vertical="center"/>
    </xf>
    <xf numFmtId="0" fontId="27" fillId="21" borderId="11" xfId="0" applyFont="1" applyFill="1" applyBorder="1" applyAlignment="1">
      <alignment horizontal="center" vertical="center"/>
    </xf>
    <xf numFmtId="0" fontId="43" fillId="7" borderId="11" xfId="0" applyFont="1" applyFill="1" applyBorder="1" applyAlignment="1">
      <alignment horizontal="center" vertical="center" wrapText="1"/>
    </xf>
    <xf numFmtId="0" fontId="26" fillId="21" borderId="11" xfId="0" applyFont="1" applyFill="1" applyBorder="1" applyAlignment="1">
      <alignment horizontal="left" vertical="center" wrapText="1"/>
    </xf>
    <xf numFmtId="0" fontId="26" fillId="21" borderId="11" xfId="0" applyFont="1" applyFill="1" applyBorder="1" applyAlignment="1">
      <alignment horizontal="center" vertical="center" wrapText="1"/>
    </xf>
    <xf numFmtId="170" fontId="26" fillId="21" borderId="5" xfId="37" applyNumberFormat="1" applyFont="1" applyFill="1" applyBorder="1" applyAlignment="1">
      <alignment horizontal="center" vertical="center"/>
    </xf>
    <xf numFmtId="10" fontId="26" fillId="21" borderId="5" xfId="1" applyNumberFormat="1" applyFont="1" applyFill="1" applyBorder="1" applyAlignment="1">
      <alignment horizontal="center" vertical="center"/>
    </xf>
    <xf numFmtId="0" fontId="27" fillId="21" borderId="5" xfId="0" applyFont="1" applyFill="1" applyBorder="1" applyAlignment="1">
      <alignment horizontal="center" vertical="center"/>
    </xf>
    <xf numFmtId="0" fontId="43" fillId="7" borderId="5" xfId="0" applyFont="1" applyFill="1" applyBorder="1" applyAlignment="1">
      <alignment horizontal="center" vertical="center" wrapText="1"/>
    </xf>
    <xf numFmtId="0" fontId="26" fillId="21" borderId="5" xfId="0" applyFont="1" applyFill="1" applyBorder="1" applyAlignment="1">
      <alignment horizontal="center" vertical="center" wrapText="1"/>
    </xf>
    <xf numFmtId="0" fontId="0" fillId="21" borderId="11" xfId="0" applyFont="1" applyFill="1" applyBorder="1" applyAlignment="1">
      <alignment horizontal="center" vertical="center" wrapText="1"/>
    </xf>
    <xf numFmtId="10" fontId="26" fillId="21" borderId="11" xfId="0" applyNumberFormat="1" applyFont="1" applyFill="1" applyBorder="1" applyAlignment="1">
      <alignment horizontal="center" vertical="center" wrapText="1"/>
    </xf>
    <xf numFmtId="0" fontId="43" fillId="9" borderId="11" xfId="0" applyFont="1" applyFill="1" applyBorder="1" applyAlignment="1">
      <alignment horizontal="center" vertical="center" wrapText="1"/>
    </xf>
    <xf numFmtId="0" fontId="26" fillId="21" borderId="11" xfId="0" applyFont="1" applyFill="1" applyBorder="1" applyAlignment="1" applyProtection="1">
      <alignment horizontal="left" vertical="center" wrapText="1"/>
    </xf>
    <xf numFmtId="0" fontId="22" fillId="0" borderId="14" xfId="0" applyFont="1" applyFill="1" applyBorder="1" applyAlignment="1">
      <alignment horizontal="center" vertical="center"/>
    </xf>
    <xf numFmtId="9" fontId="41" fillId="21" borderId="5" xfId="0" applyNumberFormat="1" applyFont="1" applyFill="1" applyBorder="1" applyAlignment="1">
      <alignment horizontal="center" vertical="center" wrapText="1"/>
    </xf>
    <xf numFmtId="0" fontId="20" fillId="13" borderId="7" xfId="0" applyFont="1" applyFill="1" applyBorder="1" applyAlignment="1">
      <alignment vertical="center" wrapText="1"/>
    </xf>
    <xf numFmtId="0" fontId="20" fillId="13" borderId="8" xfId="0" applyFont="1" applyFill="1" applyBorder="1" applyAlignment="1">
      <alignment vertical="center" wrapText="1"/>
    </xf>
    <xf numFmtId="0" fontId="20" fillId="13" borderId="9" xfId="0" applyFont="1" applyFill="1" applyBorder="1" applyAlignment="1">
      <alignment vertical="center" wrapText="1"/>
    </xf>
    <xf numFmtId="172" fontId="0" fillId="0" borderId="4" xfId="0" applyNumberFormat="1" applyBorder="1" applyAlignment="1">
      <alignment horizontal="center" vertical="center"/>
    </xf>
    <xf numFmtId="0" fontId="43" fillId="24" borderId="4" xfId="0" applyFont="1" applyFill="1" applyBorder="1" applyAlignment="1">
      <alignment horizontal="center" vertical="center" wrapText="1"/>
    </xf>
    <xf numFmtId="9" fontId="27" fillId="21" borderId="27" xfId="1" applyFont="1" applyFill="1" applyBorder="1" applyAlignment="1">
      <alignment horizontal="center" vertical="center" wrapText="1"/>
    </xf>
    <xf numFmtId="9" fontId="27" fillId="21" borderId="30" xfId="1" applyFont="1" applyFill="1" applyBorder="1" applyAlignment="1">
      <alignment horizontal="center" vertical="center" wrapText="1"/>
    </xf>
    <xf numFmtId="0" fontId="0" fillId="0" borderId="0" xfId="0"/>
    <xf numFmtId="0" fontId="0" fillId="0" borderId="4" xfId="0" applyFont="1" applyBorder="1" applyAlignment="1">
      <alignment horizontal="center" vertical="center" wrapText="1"/>
    </xf>
    <xf numFmtId="0" fontId="0" fillId="0" borderId="0" xfId="0" pivotButton="1"/>
    <xf numFmtId="0" fontId="0" fillId="0" borderId="0" xfId="0" applyAlignment="1">
      <alignment horizontal="center" vertical="center"/>
    </xf>
    <xf numFmtId="0" fontId="0" fillId="0" borderId="20" xfId="0" pivotButton="1" applyBorder="1" applyAlignment="1">
      <alignment horizontal="center" vertical="center"/>
    </xf>
    <xf numFmtId="0" fontId="0" fillId="0" borderId="20" xfId="0" applyBorder="1" applyAlignment="1">
      <alignment horizontal="center" vertical="center"/>
    </xf>
    <xf numFmtId="9" fontId="0" fillId="0" borderId="20" xfId="0" applyNumberFormat="1" applyBorder="1" applyAlignment="1">
      <alignment horizontal="center" vertical="center"/>
    </xf>
    <xf numFmtId="0" fontId="0" fillId="19" borderId="20" xfId="0" applyFill="1" applyBorder="1" applyAlignment="1">
      <alignment horizontal="center" vertical="center"/>
    </xf>
    <xf numFmtId="9" fontId="0" fillId="19" borderId="20" xfId="0" applyNumberFormat="1" applyFill="1" applyBorder="1" applyAlignment="1">
      <alignment horizontal="center" vertical="center"/>
    </xf>
    <xf numFmtId="0" fontId="0" fillId="0" borderId="21" xfId="0" applyBorder="1" applyAlignment="1">
      <alignment horizontal="center" vertical="center"/>
    </xf>
    <xf numFmtId="0" fontId="0" fillId="0" borderId="22" xfId="0" pivotButton="1" applyBorder="1" applyAlignment="1">
      <alignment horizontal="center"/>
    </xf>
    <xf numFmtId="0" fontId="0" fillId="0" borderId="22"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vertical="center" wrapText="1"/>
    </xf>
    <xf numFmtId="0" fontId="0" fillId="0" borderId="25" xfId="0" applyBorder="1" applyAlignment="1">
      <alignment horizontal="center" vertical="center"/>
    </xf>
    <xf numFmtId="9" fontId="0" fillId="0" borderId="25" xfId="0" applyNumberFormat="1" applyBorder="1" applyAlignment="1">
      <alignment horizontal="center" vertical="center"/>
    </xf>
    <xf numFmtId="0" fontId="0" fillId="0" borderId="24" xfId="0" applyBorder="1" applyAlignment="1">
      <alignment vertical="center"/>
    </xf>
    <xf numFmtId="0" fontId="0" fillId="0" borderId="24" xfId="0" pivotButton="1" applyBorder="1" applyAlignment="1">
      <alignment horizontal="center" vertical="center" wrapText="1"/>
    </xf>
    <xf numFmtId="0" fontId="0" fillId="0" borderId="24" xfId="0" applyBorder="1" applyAlignment="1">
      <alignment horizontal="center" vertical="center" wrapText="1"/>
    </xf>
    <xf numFmtId="1" fontId="0" fillId="0" borderId="25" xfId="0" applyNumberFormat="1" applyBorder="1" applyAlignment="1">
      <alignment horizontal="center" vertical="center"/>
    </xf>
    <xf numFmtId="171" fontId="0" fillId="0" borderId="25" xfId="0" applyNumberFormat="1" applyBorder="1" applyAlignment="1">
      <alignment horizontal="center" vertical="center"/>
    </xf>
    <xf numFmtId="0" fontId="0" fillId="0" borderId="23" xfId="0" applyBorder="1" applyAlignment="1">
      <alignment horizontal="left" vertical="center"/>
    </xf>
    <xf numFmtId="0" fontId="0" fillId="0" borderId="21"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5"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0" fontId="0" fillId="0" borderId="5"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11" borderId="32"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9" xfId="0" applyFont="1" applyFill="1" applyBorder="1" applyAlignment="1">
      <alignment horizontal="center" vertical="center" wrapText="1"/>
    </xf>
    <xf numFmtId="49" fontId="0" fillId="11" borderId="5" xfId="0" applyNumberFormat="1" applyFont="1" applyFill="1" applyBorder="1" applyAlignment="1">
      <alignment horizontal="center" vertical="center" wrapText="1"/>
    </xf>
    <xf numFmtId="0" fontId="7" fillId="27" borderId="11" xfId="0" applyFont="1" applyFill="1" applyBorder="1" applyAlignment="1">
      <alignment horizontal="center" vertical="center" wrapText="1"/>
    </xf>
    <xf numFmtId="0" fontId="7" fillId="27" borderId="12" xfId="0" applyFont="1" applyFill="1" applyBorder="1" applyAlignment="1">
      <alignment horizontal="center" vertical="center"/>
    </xf>
    <xf numFmtId="0" fontId="7" fillId="27" borderId="12" xfId="0" applyFont="1" applyFill="1" applyBorder="1" applyAlignment="1">
      <alignment vertical="center"/>
    </xf>
    <xf numFmtId="9" fontId="0" fillId="13" borderId="5" xfId="0" applyNumberFormat="1" applyFont="1" applyFill="1" applyBorder="1" applyAlignment="1">
      <alignment horizontal="center" vertical="center" wrapText="1"/>
    </xf>
    <xf numFmtId="1" fontId="0" fillId="13" borderId="5" xfId="0" applyNumberFormat="1" applyFont="1" applyFill="1" applyBorder="1" applyAlignment="1">
      <alignment horizontal="center" vertical="center" wrapText="1"/>
    </xf>
    <xf numFmtId="20" fontId="0" fillId="13" borderId="4" xfId="0" applyNumberFormat="1" applyFont="1" applyFill="1" applyBorder="1" applyAlignment="1">
      <alignment horizontal="center" vertical="center" wrapText="1"/>
    </xf>
    <xf numFmtId="0" fontId="9" fillId="13" borderId="4" xfId="0" applyNumberFormat="1" applyFont="1" applyFill="1" applyBorder="1" applyAlignment="1">
      <alignment horizontal="center" vertical="center" wrapText="1"/>
    </xf>
    <xf numFmtId="0" fontId="0" fillId="13" borderId="4" xfId="0" applyNumberFormat="1" applyFont="1" applyFill="1" applyBorder="1" applyAlignment="1">
      <alignment horizontal="center" vertical="center" wrapText="1"/>
    </xf>
    <xf numFmtId="0" fontId="0" fillId="13"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7" xfId="0" applyFont="1" applyFill="1" applyBorder="1" applyAlignment="1">
      <alignment horizontal="left" vertical="center" wrapText="1"/>
    </xf>
    <xf numFmtId="0" fontId="27" fillId="0" borderId="4" xfId="0" applyFont="1" applyFill="1" applyBorder="1" applyAlignment="1">
      <alignment horizontal="justify" vertical="center" wrapText="1"/>
    </xf>
    <xf numFmtId="2" fontId="0" fillId="0" borderId="5"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9" fontId="0" fillId="0" borderId="5" xfId="1" applyNumberFormat="1" applyFont="1" applyFill="1" applyBorder="1" applyAlignment="1">
      <alignment horizontal="center" vertical="center" wrapText="1"/>
    </xf>
    <xf numFmtId="20" fontId="11" fillId="0" borderId="4" xfId="0" applyNumberFormat="1" applyFont="1" applyFill="1" applyBorder="1" applyAlignment="1">
      <alignment horizontal="center" vertical="center" wrapText="1"/>
    </xf>
    <xf numFmtId="10" fontId="0" fillId="0" borderId="5" xfId="0" applyNumberFormat="1" applyFont="1" applyFill="1" applyBorder="1" applyAlignment="1">
      <alignment horizontal="center" vertical="center" wrapText="1"/>
    </xf>
    <xf numFmtId="170" fontId="48" fillId="0" borderId="33" xfId="37" applyNumberFormat="1" applyFont="1" applyFill="1" applyBorder="1" applyAlignment="1">
      <alignment vertical="center"/>
    </xf>
    <xf numFmtId="170" fontId="48" fillId="0" borderId="4" xfId="37" applyNumberFormat="1" applyFont="1" applyFill="1" applyBorder="1" applyAlignment="1">
      <alignment vertical="center"/>
    </xf>
    <xf numFmtId="10" fontId="48" fillId="0" borderId="4" xfId="1" applyNumberFormat="1" applyFont="1" applyFill="1" applyBorder="1" applyAlignment="1">
      <alignment vertical="center"/>
    </xf>
    <xf numFmtId="0" fontId="48" fillId="0" borderId="16" xfId="0" applyFont="1" applyFill="1" applyBorder="1" applyAlignment="1">
      <alignment horizontal="center" vertical="center" wrapText="1"/>
    </xf>
    <xf numFmtId="10" fontId="48" fillId="0" borderId="4" xfId="1" applyNumberFormat="1" applyFont="1" applyFill="1" applyBorder="1" applyAlignment="1">
      <alignment horizontal="center" vertical="center"/>
    </xf>
    <xf numFmtId="9" fontId="26" fillId="0" borderId="4" xfId="0"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6" fillId="0" borderId="4" xfId="0" applyFont="1" applyFill="1" applyBorder="1" applyAlignment="1" applyProtection="1">
      <alignment horizontal="left" vertical="center" wrapText="1"/>
    </xf>
    <xf numFmtId="0" fontId="49" fillId="0" borderId="33" xfId="0" applyFont="1" applyFill="1" applyBorder="1" applyAlignment="1" applyProtection="1">
      <alignment horizontal="center" vertical="center" wrapText="1"/>
    </xf>
    <xf numFmtId="0" fontId="49" fillId="0" borderId="4" xfId="0" applyFont="1" applyFill="1" applyBorder="1" applyAlignment="1" applyProtection="1">
      <alignment horizontal="center" vertical="center" wrapText="1"/>
    </xf>
    <xf numFmtId="2" fontId="49" fillId="0" borderId="4" xfId="0" applyNumberFormat="1" applyFont="1" applyFill="1" applyBorder="1" applyAlignment="1">
      <alignment vertical="center" wrapText="1"/>
    </xf>
    <xf numFmtId="0" fontId="49" fillId="0" borderId="34" xfId="0" applyFont="1" applyFill="1" applyBorder="1" applyAlignment="1" applyProtection="1">
      <alignment horizontal="center" vertical="center" wrapText="1"/>
    </xf>
    <xf numFmtId="0" fontId="49" fillId="0" borderId="3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4" xfId="0" applyFont="1" applyFill="1" applyBorder="1" applyAlignment="1">
      <alignment vertical="center" wrapText="1"/>
    </xf>
    <xf numFmtId="0" fontId="49" fillId="0" borderId="16" xfId="0" applyFont="1" applyFill="1" applyBorder="1" applyAlignment="1" applyProtection="1">
      <alignment horizontal="center" vertical="center" wrapText="1"/>
    </xf>
    <xf numFmtId="0" fontId="48" fillId="0" borderId="34" xfId="0" applyFont="1" applyFill="1" applyBorder="1" applyAlignment="1">
      <alignment horizontal="center" vertical="center" wrapText="1"/>
    </xf>
    <xf numFmtId="0" fontId="48" fillId="0" borderId="34"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9" fontId="0" fillId="11" borderId="32" xfId="1" applyNumberFormat="1" applyFont="1" applyFill="1" applyBorder="1" applyAlignment="1">
      <alignment horizontal="center" vertical="center" wrapText="1"/>
    </xf>
    <xf numFmtId="0" fontId="0" fillId="11" borderId="32" xfId="0" applyFill="1" applyBorder="1" applyAlignment="1">
      <alignment horizontal="center" vertical="center" wrapText="1"/>
    </xf>
    <xf numFmtId="9" fontId="11" fillId="0" borderId="5" xfId="0" applyNumberFormat="1" applyFont="1" applyFill="1" applyBorder="1" applyAlignment="1">
      <alignment horizontal="center" vertical="center"/>
    </xf>
    <xf numFmtId="0" fontId="27" fillId="0" borderId="7" xfId="0" applyFont="1" applyFill="1" applyBorder="1" applyAlignment="1">
      <alignment horizontal="justify" vertical="center" wrapText="1"/>
    </xf>
    <xf numFmtId="1" fontId="27" fillId="0" borderId="5" xfId="0" applyNumberFormat="1" applyFont="1" applyFill="1" applyBorder="1" applyAlignment="1">
      <alignment horizontal="center" vertical="center"/>
    </xf>
    <xf numFmtId="9" fontId="27" fillId="0" borderId="5" xfId="0" applyNumberFormat="1" applyFont="1" applyFill="1" applyBorder="1" applyAlignment="1">
      <alignment horizontal="center" vertical="center"/>
    </xf>
    <xf numFmtId="0" fontId="50" fillId="0" borderId="7" xfId="0" applyFont="1" applyFill="1" applyBorder="1" applyAlignment="1">
      <alignment horizontal="justify" vertical="center" wrapText="1"/>
    </xf>
    <xf numFmtId="9" fontId="0" fillId="11" borderId="32" xfId="1" applyFont="1" applyFill="1" applyBorder="1" applyAlignment="1">
      <alignment horizontal="center" vertical="center" wrapText="1"/>
    </xf>
    <xf numFmtId="9" fontId="27" fillId="0" borderId="4" xfId="0" applyNumberFormat="1" applyFont="1" applyFill="1" applyBorder="1" applyAlignment="1">
      <alignment horizontal="center" vertical="center"/>
    </xf>
    <xf numFmtId="9" fontId="0" fillId="11" borderId="5" xfId="1" applyFont="1" applyFill="1" applyBorder="1" applyAlignment="1">
      <alignment horizontal="center" vertical="center" wrapText="1"/>
    </xf>
    <xf numFmtId="0" fontId="0" fillId="11" borderId="5" xfId="0" quotePrefix="1" applyFill="1" applyBorder="1" applyAlignment="1">
      <alignment horizontal="center" vertical="center" wrapText="1"/>
    </xf>
    <xf numFmtId="0" fontId="0" fillId="11" borderId="5" xfId="0" applyFill="1" applyBorder="1" applyAlignment="1">
      <alignment horizontal="center" vertical="center" wrapText="1"/>
    </xf>
    <xf numFmtId="0" fontId="0" fillId="0" borderId="5" xfId="0" applyBorder="1" applyAlignment="1">
      <alignment horizontal="center" vertical="center" wrapText="1"/>
    </xf>
    <xf numFmtId="9" fontId="0" fillId="0" borderId="5" xfId="1" applyFont="1" applyBorder="1" applyAlignment="1">
      <alignment horizontal="center" vertical="center" wrapText="1"/>
    </xf>
    <xf numFmtId="20" fontId="0" fillId="11" borderId="5" xfId="0" applyNumberFormat="1" applyFont="1" applyFill="1" applyBorder="1" applyAlignment="1">
      <alignment horizontal="center" vertical="center" wrapText="1"/>
    </xf>
    <xf numFmtId="3" fontId="0" fillId="0" borderId="4" xfId="0" applyNumberFormat="1" applyBorder="1" applyAlignment="1">
      <alignment horizontal="right" vertical="center" wrapText="1"/>
    </xf>
    <xf numFmtId="9" fontId="51" fillId="11" borderId="5" xfId="0" applyNumberFormat="1" applyFont="1" applyFill="1" applyBorder="1" applyAlignment="1">
      <alignment horizontal="center" vertical="center"/>
    </xf>
    <xf numFmtId="2" fontId="51" fillId="11" borderId="5" xfId="0" applyNumberFormat="1" applyFont="1" applyFill="1" applyBorder="1" applyAlignment="1">
      <alignment horizontal="center" vertical="center"/>
    </xf>
    <xf numFmtId="1" fontId="51" fillId="11" borderId="5" xfId="0" applyNumberFormat="1" applyFont="1" applyFill="1" applyBorder="1" applyAlignment="1">
      <alignment horizontal="center" vertical="center"/>
    </xf>
    <xf numFmtId="9" fontId="51" fillId="11" borderId="4" xfId="0" applyNumberFormat="1" applyFont="1" applyFill="1" applyBorder="1" applyAlignment="1">
      <alignment horizontal="center" vertical="center"/>
    </xf>
    <xf numFmtId="172" fontId="51" fillId="11" borderId="5" xfId="0" applyNumberFormat="1" applyFont="1" applyFill="1" applyBorder="1" applyAlignment="1">
      <alignment horizontal="center" vertical="center"/>
    </xf>
    <xf numFmtId="10" fontId="0" fillId="11" borderId="5" xfId="1" applyNumberFormat="1" applyFont="1" applyFill="1" applyBorder="1" applyAlignment="1">
      <alignment horizontal="center" vertical="center" wrapText="1"/>
    </xf>
    <xf numFmtId="9" fontId="20" fillId="11" borderId="7" xfId="0" applyNumberFormat="1" applyFont="1" applyFill="1" applyBorder="1" applyAlignment="1">
      <alignment horizontal="center" vertical="center"/>
    </xf>
    <xf numFmtId="10" fontId="21" fillId="11" borderId="7" xfId="0" applyNumberFormat="1" applyFont="1" applyFill="1" applyBorder="1" applyAlignment="1">
      <alignment horizontal="center" vertical="center"/>
    </xf>
    <xf numFmtId="0" fontId="47" fillId="26" borderId="0" xfId="0" applyFont="1" applyFill="1" applyBorder="1" applyAlignment="1">
      <alignment horizontal="center"/>
    </xf>
    <xf numFmtId="0" fontId="27" fillId="0" borderId="5" xfId="0" applyFont="1" applyFill="1" applyBorder="1" applyAlignment="1">
      <alignment horizontal="justify" vertical="center" wrapText="1"/>
    </xf>
    <xf numFmtId="0" fontId="38" fillId="22" borderId="5" xfId="0" applyFont="1" applyFill="1" applyBorder="1" applyAlignment="1">
      <alignment horizontal="center" vertical="center" wrapText="1"/>
    </xf>
    <xf numFmtId="0" fontId="20" fillId="13" borderId="7" xfId="0" applyFont="1" applyFill="1" applyBorder="1" applyAlignment="1">
      <alignment horizontal="justify" vertical="center" wrapText="1"/>
    </xf>
    <xf numFmtId="9" fontId="0" fillId="0" borderId="5" xfId="1" applyNumberFormat="1" applyFont="1" applyBorder="1" applyAlignment="1">
      <alignment horizontal="center" vertical="center" wrapText="1"/>
    </xf>
    <xf numFmtId="10" fontId="0" fillId="0" borderId="5" xfId="1" applyNumberFormat="1" applyFont="1" applyBorder="1" applyAlignment="1">
      <alignment horizontal="center" vertical="center" wrapText="1"/>
    </xf>
    <xf numFmtId="10" fontId="20" fillId="0" borderId="4" xfId="0" applyNumberFormat="1" applyFont="1" applyFill="1" applyBorder="1" applyAlignment="1">
      <alignment horizontal="center" vertical="center"/>
    </xf>
    <xf numFmtId="10" fontId="49" fillId="0" borderId="4" xfId="1" applyNumberFormat="1" applyFont="1" applyFill="1" applyBorder="1" applyAlignment="1">
      <alignment vertical="center" wrapText="1"/>
    </xf>
    <xf numFmtId="168" fontId="0" fillId="11" borderId="5" xfId="0" applyNumberFormat="1" applyFont="1" applyFill="1" applyBorder="1" applyAlignment="1">
      <alignment horizontal="center" vertical="center" wrapText="1"/>
    </xf>
    <xf numFmtId="168" fontId="0" fillId="11" borderId="32" xfId="0" applyNumberFormat="1" applyFont="1" applyFill="1" applyBorder="1" applyAlignment="1">
      <alignment horizontal="center" vertical="center" wrapText="1"/>
    </xf>
    <xf numFmtId="168" fontId="0" fillId="11" borderId="9" xfId="0" applyNumberFormat="1" applyFont="1" applyFill="1" applyBorder="1" applyAlignment="1">
      <alignment horizontal="center" vertical="center" wrapText="1"/>
    </xf>
    <xf numFmtId="168" fontId="0" fillId="0" borderId="32" xfId="0" applyNumberFormat="1" applyFont="1" applyFill="1" applyBorder="1" applyAlignment="1">
      <alignment horizontal="center" vertical="center" wrapText="1"/>
    </xf>
    <xf numFmtId="1" fontId="0" fillId="0" borderId="32" xfId="0" applyNumberFormat="1" applyFont="1" applyFill="1" applyBorder="1" applyAlignment="1">
      <alignment horizontal="center" vertical="center" wrapText="1"/>
    </xf>
    <xf numFmtId="9" fontId="0" fillId="0" borderId="32" xfId="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168" fontId="0" fillId="11" borderId="4" xfId="0" applyNumberFormat="1"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11" borderId="5" xfId="0" applyNumberFormat="1" applyFont="1" applyFill="1" applyBorder="1" applyAlignment="1">
      <alignment horizontal="center" vertical="center" wrapText="1"/>
    </xf>
    <xf numFmtId="172" fontId="0" fillId="11" borderId="5" xfId="0" applyNumberFormat="1" applyFont="1" applyFill="1" applyBorder="1" applyAlignment="1">
      <alignment horizontal="center" vertical="center" wrapText="1"/>
    </xf>
    <xf numFmtId="0" fontId="38" fillId="18" borderId="7" xfId="0" applyFont="1" applyFill="1" applyBorder="1" applyAlignment="1">
      <alignment horizontal="center" vertical="center" wrapText="1"/>
    </xf>
    <xf numFmtId="10" fontId="0" fillId="0" borderId="16" xfId="0" applyNumberFormat="1" applyBorder="1" applyAlignment="1">
      <alignment horizontal="center" vertical="center"/>
    </xf>
    <xf numFmtId="9" fontId="0" fillId="0" borderId="16" xfId="0" applyNumberFormat="1" applyBorder="1" applyAlignment="1">
      <alignment horizontal="center" vertical="center" wrapText="1"/>
    </xf>
    <xf numFmtId="0" fontId="0" fillId="0" borderId="16" xfId="0" applyBorder="1" applyAlignment="1">
      <alignment horizontal="center" vertical="center"/>
    </xf>
    <xf numFmtId="0" fontId="0" fillId="0" borderId="0" xfId="0" applyAlignment="1">
      <alignment horizontal="left"/>
    </xf>
    <xf numFmtId="10" fontId="0" fillId="0" borderId="0" xfId="0" applyNumberFormat="1"/>
    <xf numFmtId="0" fontId="0" fillId="19" borderId="0" xfId="0" applyFill="1" applyBorder="1" applyAlignment="1">
      <alignment horizontal="center" vertical="center"/>
    </xf>
    <xf numFmtId="9" fontId="0" fillId="19" borderId="0" xfId="0" applyNumberFormat="1" applyFill="1" applyBorder="1" applyAlignment="1">
      <alignment horizontal="center" vertical="center"/>
    </xf>
    <xf numFmtId="0" fontId="20" fillId="13" borderId="17" xfId="0" applyFont="1" applyFill="1" applyBorder="1" applyAlignment="1">
      <alignment horizontal="justify" vertical="center" wrapText="1"/>
    </xf>
    <xf numFmtId="9" fontId="0" fillId="0" borderId="0" xfId="0" applyNumberFormat="1" applyAlignment="1">
      <alignment horizontal="center" vertical="center"/>
    </xf>
    <xf numFmtId="9" fontId="0" fillId="0" borderId="0" xfId="0" pivotButton="1" applyNumberFormat="1" applyAlignment="1">
      <alignment horizontal="center" vertical="center"/>
    </xf>
    <xf numFmtId="0" fontId="0" fillId="0" borderId="4" xfId="0" pivotButton="1" applyBorder="1" applyAlignment="1">
      <alignment horizontal="center" vertical="center" wrapText="1"/>
    </xf>
    <xf numFmtId="0" fontId="9" fillId="24" borderId="4" xfId="0" applyFont="1" applyFill="1" applyBorder="1" applyAlignment="1">
      <alignment horizontal="center" vertical="center" wrapText="1"/>
    </xf>
    <xf numFmtId="9" fontId="0" fillId="0" borderId="35" xfId="0" applyNumberFormat="1" applyFont="1" applyBorder="1" applyAlignment="1">
      <alignment horizontal="center" vertical="center"/>
    </xf>
    <xf numFmtId="9" fontId="2" fillId="0" borderId="38" xfId="0" applyNumberFormat="1" applyFont="1" applyBorder="1" applyAlignment="1">
      <alignment horizontal="center" vertical="center"/>
    </xf>
    <xf numFmtId="9" fontId="3" fillId="28" borderId="37" xfId="0" applyNumberFormat="1" applyFont="1" applyFill="1" applyBorder="1" applyAlignment="1">
      <alignment horizontal="center" vertical="center"/>
    </xf>
    <xf numFmtId="0" fontId="3" fillId="28" borderId="36" xfId="0" applyFont="1" applyFill="1" applyBorder="1" applyAlignment="1">
      <alignment horizontal="center"/>
    </xf>
    <xf numFmtId="0" fontId="3" fillId="28" borderId="4" xfId="0" applyFont="1" applyFill="1" applyBorder="1" applyAlignment="1">
      <alignment horizontal="center" vertical="center"/>
    </xf>
    <xf numFmtId="0" fontId="0" fillId="0" borderId="4" xfId="0" applyFont="1" applyBorder="1" applyAlignment="1">
      <alignment horizontal="left" vertical="center"/>
    </xf>
    <xf numFmtId="0" fontId="9" fillId="24" borderId="4" xfId="0" applyFont="1" applyFill="1" applyBorder="1" applyAlignment="1">
      <alignment horizontal="center" vertical="center"/>
    </xf>
    <xf numFmtId="0" fontId="0" fillId="0" borderId="4" xfId="0" applyNumberFormat="1" applyFont="1" applyBorder="1" applyAlignment="1">
      <alignment horizontal="center" vertical="center"/>
    </xf>
    <xf numFmtId="0" fontId="4" fillId="3" borderId="0" xfId="0" applyFont="1" applyFill="1" applyBorder="1" applyAlignment="1">
      <alignment horizontal="center"/>
    </xf>
    <xf numFmtId="9" fontId="2" fillId="0" borderId="0"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pivotButton="1" applyBorder="1"/>
    <xf numFmtId="0" fontId="0" fillId="0" borderId="0" xfId="0" applyBorder="1"/>
    <xf numFmtId="0" fontId="0" fillId="0" borderId="0" xfId="0" pivotButton="1" applyBorder="1" applyAlignment="1">
      <alignment horizontal="center" vertical="center"/>
    </xf>
    <xf numFmtId="0" fontId="0" fillId="0" borderId="0" xfId="0" applyBorder="1" applyAlignment="1">
      <alignment horizontal="center" vertical="center"/>
    </xf>
    <xf numFmtId="0" fontId="2" fillId="0" borderId="0" xfId="0" pivotButton="1" applyFont="1" applyBorder="1" applyAlignment="1">
      <alignment horizontal="center" vertical="center"/>
    </xf>
    <xf numFmtId="0" fontId="0" fillId="0" borderId="0" xfId="0" applyBorder="1" applyAlignment="1">
      <alignment horizontal="center" vertical="center" wrapText="1"/>
    </xf>
    <xf numFmtId="9" fontId="0" fillId="0" borderId="0" xfId="0" applyNumberFormat="1" applyBorder="1" applyAlignment="1">
      <alignment horizontal="center" vertical="center"/>
    </xf>
    <xf numFmtId="0" fontId="0" fillId="11" borderId="39" xfId="0" applyFont="1" applyFill="1" applyBorder="1" applyAlignment="1">
      <alignment horizontal="center" vertical="center" wrapText="1"/>
    </xf>
    <xf numFmtId="0" fontId="0" fillId="0" borderId="40" xfId="0" applyBorder="1" applyAlignment="1">
      <alignment horizontal="center" vertical="center"/>
    </xf>
    <xf numFmtId="9" fontId="0" fillId="0" borderId="40" xfId="0" applyNumberFormat="1" applyBorder="1" applyAlignment="1">
      <alignment horizontal="center" vertical="center"/>
    </xf>
    <xf numFmtId="0" fontId="0" fillId="0" borderId="16" xfId="0" applyNumberFormat="1" applyBorder="1" applyAlignment="1">
      <alignment horizontal="center" vertical="center"/>
    </xf>
    <xf numFmtId="0" fontId="0" fillId="24" borderId="5" xfId="0" applyNumberFormat="1" applyFill="1" applyBorder="1" applyAlignment="1">
      <alignment horizontal="center" vertical="center"/>
    </xf>
    <xf numFmtId="0" fontId="0" fillId="24" borderId="7" xfId="0" applyNumberFormat="1" applyFill="1" applyBorder="1" applyAlignment="1">
      <alignment horizontal="center" vertical="center"/>
    </xf>
    <xf numFmtId="0" fontId="0" fillId="0" borderId="10" xfId="0" applyNumberFormat="1" applyBorder="1" applyAlignment="1">
      <alignment horizontal="center" vertical="center"/>
    </xf>
    <xf numFmtId="0" fontId="0" fillId="24" borderId="9" xfId="0" applyNumberFormat="1" applyFill="1" applyBorder="1" applyAlignment="1">
      <alignment horizontal="center" vertical="center"/>
    </xf>
    <xf numFmtId="0" fontId="0" fillId="0" borderId="8" xfId="0" pivotButton="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24" borderId="8" xfId="0" applyFill="1" applyBorder="1" applyAlignment="1">
      <alignment horizontal="center" vertical="center"/>
    </xf>
    <xf numFmtId="0" fontId="7" fillId="20" borderId="11" xfId="0" applyFont="1" applyFill="1" applyBorder="1" applyAlignment="1">
      <alignment horizontal="center" vertical="center" wrapText="1"/>
    </xf>
    <xf numFmtId="0" fontId="7" fillId="20" borderId="12" xfId="0" applyFont="1" applyFill="1" applyBorder="1" applyAlignment="1">
      <alignment horizontal="center" vertical="center"/>
    </xf>
    <xf numFmtId="0" fontId="7" fillId="20" borderId="12" xfId="0" applyFont="1" applyFill="1" applyBorder="1" applyAlignment="1">
      <alignment vertical="center"/>
    </xf>
    <xf numFmtId="0" fontId="0" fillId="21" borderId="4" xfId="0" applyFill="1" applyBorder="1" applyAlignment="1">
      <alignment horizontal="center" vertical="center"/>
    </xf>
    <xf numFmtId="0" fontId="0" fillId="21" borderId="4" xfId="0" applyFill="1" applyBorder="1" applyAlignment="1">
      <alignment horizontal="center" vertical="center" wrapText="1"/>
    </xf>
    <xf numFmtId="168" fontId="0" fillId="21" borderId="4" xfId="0" applyNumberFormat="1" applyFill="1" applyBorder="1" applyAlignment="1">
      <alignment horizontal="center" vertical="center"/>
    </xf>
    <xf numFmtId="10" fontId="21" fillId="13" borderId="41" xfId="0" applyNumberFormat="1" applyFont="1" applyFill="1" applyBorder="1" applyAlignment="1">
      <alignment horizontal="center" vertical="center"/>
    </xf>
    <xf numFmtId="1" fontId="0" fillId="21" borderId="4" xfId="0" applyNumberFormat="1" applyFill="1" applyBorder="1" applyAlignment="1">
      <alignment horizontal="center" vertical="center"/>
    </xf>
    <xf numFmtId="9" fontId="0" fillId="21" borderId="4" xfId="0" applyNumberFormat="1" applyFill="1" applyBorder="1" applyAlignment="1">
      <alignment horizontal="center" vertical="center"/>
    </xf>
    <xf numFmtId="10" fontId="0" fillId="11" borderId="5" xfId="0" applyNumberFormat="1" applyFont="1" applyFill="1" applyBorder="1" applyAlignment="1">
      <alignment horizontal="center" vertical="center" wrapText="1"/>
    </xf>
    <xf numFmtId="0" fontId="9" fillId="11" borderId="5" xfId="0" applyFont="1" applyFill="1" applyBorder="1" applyAlignment="1">
      <alignment horizontal="center" vertical="center" wrapText="1"/>
    </xf>
    <xf numFmtId="20" fontId="0" fillId="21" borderId="4" xfId="0" applyNumberFormat="1" applyFill="1" applyBorder="1" applyAlignment="1">
      <alignment horizontal="center" vertical="center"/>
    </xf>
    <xf numFmtId="0" fontId="12" fillId="21" borderId="4" xfId="0" applyFont="1" applyFill="1" applyBorder="1" applyAlignment="1">
      <alignment horizontal="center" vertical="center" wrapText="1"/>
    </xf>
    <xf numFmtId="9" fontId="0" fillId="11" borderId="4" xfId="1" applyFont="1" applyFill="1" applyBorder="1" applyAlignment="1">
      <alignment horizontal="center" vertical="center" wrapText="1"/>
    </xf>
    <xf numFmtId="9" fontId="0" fillId="13" borderId="4" xfId="0" applyNumberFormat="1" applyFont="1" applyFill="1" applyBorder="1" applyAlignment="1">
      <alignment horizontal="center" vertical="center" wrapText="1"/>
    </xf>
    <xf numFmtId="10" fontId="0" fillId="11" borderId="4" xfId="1" applyNumberFormat="1" applyFont="1" applyFill="1" applyBorder="1" applyAlignment="1">
      <alignment horizontal="center" vertical="center" wrapText="1"/>
    </xf>
    <xf numFmtId="172" fontId="0" fillId="11" borderId="4" xfId="0" applyNumberFormat="1" applyFont="1" applyFill="1" applyBorder="1" applyAlignment="1">
      <alignment horizontal="center" vertical="center" wrapText="1"/>
    </xf>
    <xf numFmtId="10" fontId="0" fillId="11" borderId="4" xfId="0" applyNumberFormat="1" applyFont="1" applyFill="1" applyBorder="1" applyAlignment="1">
      <alignment horizontal="center" vertical="center" wrapText="1"/>
    </xf>
    <xf numFmtId="9" fontId="0" fillId="0" borderId="5" xfId="1" applyFont="1" applyFill="1" applyBorder="1" applyAlignment="1">
      <alignment horizontal="center" vertical="center" wrapText="1"/>
    </xf>
    <xf numFmtId="9" fontId="0" fillId="0" borderId="4" xfId="1" applyFont="1" applyFill="1" applyBorder="1" applyAlignment="1">
      <alignment horizontal="center" vertical="center" wrapText="1"/>
    </xf>
    <xf numFmtId="0" fontId="11" fillId="0" borderId="3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2" fontId="11" fillId="0" borderId="4" xfId="0" applyNumberFormat="1" applyFont="1" applyFill="1" applyBorder="1" applyAlignment="1">
      <alignment vertical="center" wrapText="1"/>
    </xf>
    <xf numFmtId="0" fontId="11" fillId="0" borderId="34" xfId="0" applyFont="1" applyFill="1" applyBorder="1" applyAlignment="1" applyProtection="1">
      <alignment horizontal="center" vertical="center" wrapText="1"/>
    </xf>
    <xf numFmtId="10" fontId="11" fillId="0" borderId="4" xfId="1" applyNumberFormat="1" applyFont="1" applyFill="1" applyBorder="1" applyAlignment="1">
      <alignment vertical="center" wrapText="1"/>
    </xf>
    <xf numFmtId="0" fontId="36" fillId="0" borderId="4" xfId="0" applyFont="1" applyFill="1" applyBorder="1" applyAlignment="1">
      <alignment horizontal="center" vertical="center"/>
    </xf>
    <xf numFmtId="0" fontId="0" fillId="21" borderId="4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0" fillId="11" borderId="11" xfId="0" applyFont="1" applyFill="1" applyBorder="1" applyAlignment="1">
      <alignment horizontal="center" vertical="center" wrapText="1"/>
    </xf>
    <xf numFmtId="0" fontId="0" fillId="21" borderId="9" xfId="0" applyFont="1" applyFill="1" applyBorder="1" applyAlignment="1">
      <alignment horizontal="center" vertical="center" wrapText="1"/>
    </xf>
    <xf numFmtId="170" fontId="1" fillId="0" borderId="4" xfId="37" applyNumberFormat="1" applyFont="1" applyFill="1" applyBorder="1" applyAlignment="1">
      <alignment vertical="center"/>
    </xf>
    <xf numFmtId="10" fontId="1" fillId="0" borderId="4" xfId="1" applyNumberFormat="1" applyFont="1" applyFill="1" applyBorder="1" applyAlignment="1">
      <alignment vertical="center"/>
    </xf>
    <xf numFmtId="170" fontId="1" fillId="0" borderId="33" xfId="37" applyNumberFormat="1" applyFont="1" applyFill="1" applyBorder="1" applyAlignment="1">
      <alignment vertical="center"/>
    </xf>
    <xf numFmtId="0" fontId="8" fillId="0" borderId="4"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49"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justify" vertical="center" wrapText="1"/>
    </xf>
    <xf numFmtId="168" fontId="0" fillId="11" borderId="32" xfId="1" applyNumberFormat="1" applyFont="1" applyFill="1" applyBorder="1" applyAlignment="1">
      <alignment horizontal="center" vertical="center" wrapText="1"/>
    </xf>
    <xf numFmtId="0" fontId="0" fillId="11" borderId="32" xfId="0" applyNumberFormat="1" applyFont="1" applyFill="1" applyBorder="1" applyAlignment="1">
      <alignment horizontal="center" vertical="center" wrapText="1"/>
    </xf>
    <xf numFmtId="168" fontId="0" fillId="11" borderId="4" xfId="1" applyNumberFormat="1" applyFont="1" applyFill="1" applyBorder="1" applyAlignment="1">
      <alignment horizontal="center" vertical="center" wrapText="1"/>
    </xf>
    <xf numFmtId="9" fontId="27" fillId="0" borderId="30" xfId="0" applyNumberFormat="1" applyFont="1" applyFill="1" applyBorder="1" applyAlignment="1">
      <alignment horizontal="center" vertical="center"/>
    </xf>
    <xf numFmtId="0" fontId="27" fillId="0" borderId="3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39" fillId="11" borderId="7" xfId="0" applyFont="1" applyFill="1" applyBorder="1" applyAlignment="1">
      <alignment horizontal="left" vertical="top" wrapText="1"/>
    </xf>
    <xf numFmtId="0" fontId="32" fillId="11" borderId="7" xfId="0" applyFont="1" applyFill="1" applyBorder="1" applyAlignment="1">
      <alignment horizontal="left" vertical="top" wrapText="1"/>
    </xf>
    <xf numFmtId="173" fontId="0" fillId="0" borderId="4" xfId="0" applyNumberFormat="1" applyBorder="1" applyAlignment="1">
      <alignment horizontal="center"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2" fillId="20" borderId="13" xfId="0" applyFont="1" applyFill="1" applyBorder="1" applyAlignment="1">
      <alignment horizontal="center" vertical="center"/>
    </xf>
    <xf numFmtId="0" fontId="22" fillId="20" borderId="14" xfId="0" applyFont="1" applyFill="1" applyBorder="1" applyAlignment="1">
      <alignment horizontal="center" vertical="center"/>
    </xf>
    <xf numFmtId="0" fontId="22" fillId="20" borderId="15" xfId="0" applyFont="1" applyFill="1" applyBorder="1" applyAlignment="1">
      <alignment horizontal="center" vertical="center"/>
    </xf>
    <xf numFmtId="0" fontId="47" fillId="26" borderId="16" xfId="0" applyFont="1" applyFill="1" applyBorder="1" applyAlignment="1">
      <alignment horizontal="center"/>
    </xf>
    <xf numFmtId="0" fontId="47" fillId="26" borderId="17" xfId="0" applyFont="1" applyFill="1" applyBorder="1" applyAlignment="1">
      <alignment horizontal="center"/>
    </xf>
    <xf numFmtId="0" fontId="47" fillId="26" borderId="10" xfId="0" applyFont="1" applyFill="1" applyBorder="1" applyAlignment="1">
      <alignment horizontal="center"/>
    </xf>
    <xf numFmtId="0" fontId="47" fillId="29" borderId="16" xfId="0" applyFont="1" applyFill="1" applyBorder="1" applyAlignment="1">
      <alignment horizontal="center"/>
    </xf>
    <xf numFmtId="0" fontId="47" fillId="29" borderId="17" xfId="0" applyFont="1" applyFill="1" applyBorder="1" applyAlignment="1">
      <alignment horizontal="center"/>
    </xf>
    <xf numFmtId="0" fontId="47" fillId="29" borderId="10" xfId="0" applyFont="1" applyFill="1" applyBorder="1" applyAlignment="1">
      <alignment horizontal="center"/>
    </xf>
    <xf numFmtId="0" fontId="20" fillId="13" borderId="7" xfId="0" applyFont="1" applyFill="1" applyBorder="1" applyAlignment="1">
      <alignment horizontal="justify" vertical="center" wrapText="1"/>
    </xf>
    <xf numFmtId="0" fontId="20" fillId="13" borderId="8" xfId="0" applyFont="1" applyFill="1" applyBorder="1" applyAlignment="1">
      <alignment horizontal="justify" vertical="center" wrapText="1"/>
    </xf>
    <xf numFmtId="0" fontId="20" fillId="13" borderId="9" xfId="0" applyFont="1" applyFill="1" applyBorder="1" applyAlignment="1">
      <alignment horizontal="justify" vertical="center" wrapText="1"/>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1" fontId="0" fillId="0" borderId="5"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1" fontId="12" fillId="0" borderId="42" xfId="0" applyNumberFormat="1" applyFont="1" applyFill="1" applyBorder="1" applyAlignment="1">
      <alignment horizontal="center" vertical="center" wrapText="1"/>
    </xf>
    <xf numFmtId="1" fontId="12" fillId="0" borderId="43" xfId="0" applyNumberFormat="1" applyFont="1" applyFill="1" applyBorder="1" applyAlignment="1">
      <alignment horizontal="center" vertical="center" wrapText="1"/>
    </xf>
    <xf numFmtId="0" fontId="0" fillId="11" borderId="4" xfId="0" applyFill="1" applyBorder="1" applyAlignment="1">
      <alignment horizontal="center" vertical="center"/>
    </xf>
    <xf numFmtId="9" fontId="0" fillId="11" borderId="4" xfId="0" applyNumberFormat="1" applyFill="1" applyBorder="1" applyAlignment="1">
      <alignment horizontal="center" vertical="center"/>
    </xf>
    <xf numFmtId="1" fontId="0" fillId="11" borderId="4" xfId="0" applyNumberFormat="1" applyFill="1" applyBorder="1" applyAlignment="1">
      <alignment horizontal="center" vertical="center"/>
    </xf>
    <xf numFmtId="173" fontId="0" fillId="11" borderId="4" xfId="0" applyNumberFormat="1" applyFill="1" applyBorder="1" applyAlignment="1">
      <alignment horizontal="center" vertical="center"/>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2759">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0" formatCode="General"/>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68" formatCode="0.0%"/>
    </dxf>
    <dxf>
      <numFmt numFmtId="13" formatCode="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ont>
        <b/>
      </font>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numFmt numFmtId="14" formatCode="0.00%"/>
    </dxf>
    <dxf>
      <numFmt numFmtId="168" formatCode="0.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68" formatCode="0.0%"/>
    </dxf>
    <dxf>
      <numFmt numFmtId="13" formatCode="0%"/>
    </dxf>
    <dxf>
      <numFmt numFmtId="168" formatCode="0.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3" formatCode="0%"/>
    </dxf>
    <dxf>
      <numFmt numFmtId="13" formatCode="0%"/>
    </dxf>
    <dxf>
      <numFmt numFmtId="13" formatCode="0%"/>
    </dxf>
    <dxf>
      <numFmt numFmtId="13" formatCode="0%"/>
    </dxf>
    <dxf>
      <numFmt numFmtId="14" formatCode="0.00%"/>
    </dxf>
    <dxf>
      <numFmt numFmtId="175" formatCode="0.000%"/>
    </dxf>
    <dxf>
      <numFmt numFmtId="14" formatCode="0.00%"/>
    </dxf>
    <dxf>
      <numFmt numFmtId="168" formatCode="0.0%"/>
    </dxf>
    <dxf>
      <numFmt numFmtId="13" formatCode="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79998168889431442"/>
        </patternFill>
      </fill>
    </dxf>
    <dxf>
      <font>
        <color auto="1"/>
      </font>
    </dxf>
    <dxf>
      <fill>
        <patternFill patternType="solid">
          <bgColor theme="4" tint="0.79998168889431442"/>
        </patternFill>
      </fill>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74" formatCode="[$-F400]h:mm:ss\ AM/PM"/>
    </dxf>
    <dxf>
      <numFmt numFmtId="173" formatCode="hh:mm:ss;@"/>
    </dxf>
    <dxf>
      <alignment wrapText="1"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13" formatCode="0%"/>
    </dxf>
    <dxf>
      <numFmt numFmtId="168" formatCode="0.0%"/>
    </dxf>
    <dxf>
      <numFmt numFmtId="0" formatCode="Genera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numFmt numFmtId="14" formatCode="0.00%"/>
    </dxf>
    <dxf>
      <numFmt numFmtId="14" formatCode="0.00%"/>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4" formatCode="0.00%"/>
    </dxf>
    <dxf>
      <numFmt numFmtId="175"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33" formatCode="_-* #,##0_-;\-* #,##0_-;_-* &quot;-&quot;_-;_-@_-"/>
    </dxf>
    <dxf>
      <numFmt numFmtId="14" formatCode="0.00%"/>
    </dxf>
    <dxf>
      <numFmt numFmtId="13" formatCode="0%"/>
    </dxf>
    <dxf>
      <numFmt numFmtId="168"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8"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wrapText="1" readingOrder="0"/>
    </dxf>
    <dxf>
      <numFmt numFmtId="13" formatCode="0%"/>
    </dxf>
    <dxf>
      <numFmt numFmtId="168" formatCode="0.0%"/>
    </dxf>
    <dxf>
      <numFmt numFmtId="14" formatCode="0.00%"/>
    </dxf>
    <dxf>
      <numFmt numFmtId="175" formatCode="0.000%"/>
    </dxf>
    <dxf>
      <numFmt numFmtId="14" formatCode="0.00%"/>
    </dxf>
    <dxf>
      <numFmt numFmtId="13" formatCode="0%"/>
    </dxf>
    <dxf>
      <numFmt numFmtId="168"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71" formatCode="h:mm:ss;@"/>
    </dxf>
    <dxf>
      <numFmt numFmtId="174"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2" formatCode="0.0"/>
    </dxf>
    <dxf>
      <numFmt numFmtId="0" formatCode="General"/>
    </dxf>
    <dxf>
      <numFmt numFmtId="13" formatCode="0%"/>
    </dxf>
    <dxf>
      <numFmt numFmtId="168"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border>
        <left/>
        <right/>
        <bottom/>
      </border>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68" formatCode="0.0%"/>
    </dxf>
    <dxf>
      <numFmt numFmtId="14" formatCode="0.0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8" formatCode="0.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4" formatCode="0.00%"/>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border>
        <left/>
        <top/>
        <bottom/>
        <vertical/>
        <horizontal/>
      </border>
    </dxf>
    <dxf>
      <font>
        <b/>
      </font>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8" formatCode="0.0%"/>
    </dxf>
    <dxf>
      <numFmt numFmtId="13" formatCode="0%"/>
    </dxf>
    <dxf>
      <numFmt numFmtId="168" formatCode="0.0%"/>
    </dxf>
    <dxf>
      <numFmt numFmtId="14" formatCode="0.00%"/>
    </dxf>
    <dxf>
      <numFmt numFmtId="175" formatCode="0.000%"/>
    </dxf>
    <dxf>
      <numFmt numFmtId="14" formatCode="0.00%"/>
    </dxf>
    <dxf>
      <numFmt numFmtId="13" formatCode="0%"/>
    </dxf>
    <dxf>
      <numFmt numFmtId="13" formatCode="0%"/>
    </dxf>
    <dxf>
      <numFmt numFmtId="13" formatCode="0%"/>
    </dxf>
    <dxf>
      <numFmt numFmtId="13" formatCode="0%"/>
    </dxf>
    <dxf>
      <numFmt numFmtId="13" formatCode="0%"/>
    </dxf>
    <dxf>
      <alignment horizontal="center" vertical="center" readingOrder="0"/>
    </dxf>
    <dxf>
      <alignment horizontal="center" vertical="center" readingOrder="0"/>
    </dxf>
    <dxf>
      <alignment horizontal="center" vertical="center" readingOrder="0"/>
    </dxf>
    <dxf>
      <alignment horizontal="center" vertical="center" readingOrder="0"/>
    </dxf>
    <dxf>
      <alignment horizontal="center" vertical="center" readingOrder="0"/>
    </dxf>
    <dxf>
      <numFmt numFmtId="13" formatCode="0%"/>
    </dxf>
    <dxf>
      <numFmt numFmtId="168" formatCode="0.0%"/>
    </dxf>
    <dxf>
      <numFmt numFmtId="14"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Verdana"/>
        <scheme val="none"/>
      </font>
      <fill>
        <patternFill patternType="solid">
          <fgColor indexed="64"/>
          <bgColor theme="6" tint="0.79998168889431442"/>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10"/>
        <name val="Verdana"/>
        <scheme val="none"/>
      </font>
      <numFmt numFmtId="14"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indexed="8"/>
        <name val="Verdana"/>
        <scheme val="none"/>
      </font>
      <numFmt numFmtId="13"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alignment wrapText="1" readingOrder="0"/>
    </dxf>
    <dxf>
      <numFmt numFmtId="173" formatCode="hh:mm:ss;@"/>
    </dxf>
    <dxf>
      <numFmt numFmtId="174" formatCode="[$-F400]h:mm:ss\ AM/PM"/>
    </dxf>
    <dxf>
      <numFmt numFmtId="1" formatCode="0"/>
    </dxf>
    <dxf>
      <numFmt numFmtId="1" formatCode="0"/>
    </dxf>
    <dxf>
      <numFmt numFmtId="1" formatCode="0"/>
    </dxf>
    <dxf>
      <numFmt numFmtId="1" formatCode="0"/>
    </dxf>
    <dxf>
      <numFmt numFmtId="1"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font>
        <color auto="1"/>
      </font>
    </dxf>
    <dxf>
      <fill>
        <patternFill patternType="solid">
          <bgColor theme="4" tint="0.79998168889431442"/>
        </patternFill>
      </fill>
    </dxf>
    <dxf>
      <font>
        <color auto="1"/>
      </font>
    </dxf>
    <dxf>
      <fill>
        <patternFill patternType="solid">
          <bgColor theme="4" tint="0.79998168889431442"/>
        </patternFill>
      </fill>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patternFill>
          <bgColor rgb="FF00B050"/>
        </patternFill>
      </fill>
    </dxf>
  </dxfs>
  <tableStyles count="1" defaultTableStyle="TableStyleMedium2" defaultPivotStyle="PivotStyleLight16">
    <tableStyle name="Estilo de segmentación de datos 1" pivot="0" table="0" count="1">
      <tableStyleElement type="headerRow" dxfId="2758"/>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 4to tri!TablaDinámica2</c:name>
    <c:fmtId val="13"/>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4to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tri'!$B$13:$B$15</c:f>
              <c:numCache>
                <c:formatCode>0%</c:formatCode>
                <c:ptCount val="2"/>
                <c:pt idx="0">
                  <c:v>0.79166666666666663</c:v>
                </c:pt>
                <c:pt idx="1">
                  <c:v>0.38461538461538464</c:v>
                </c:pt>
              </c:numCache>
            </c:numRef>
          </c:val>
          <c:extLst>
            <c:ext xmlns:c16="http://schemas.microsoft.com/office/drawing/2014/chart" uri="{C3380CC4-5D6E-409C-BE32-E72D297353CC}">
              <c16:uniqueId val="{00000000-7658-46DA-9950-69F12AB76DB8}"/>
            </c:ext>
          </c:extLst>
        </c:ser>
        <c:ser>
          <c:idx val="1"/>
          <c:order val="1"/>
          <c:tx>
            <c:strRef>
              <c:f>'Tablas 4to tri'!$C$11:$C$12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tri'!$C$13:$C$15</c:f>
              <c:numCache>
                <c:formatCode>0%</c:formatCode>
                <c:ptCount val="2"/>
                <c:pt idx="0">
                  <c:v>0.125</c:v>
                </c:pt>
                <c:pt idx="1">
                  <c:v>0.30769230769230771</c:v>
                </c:pt>
              </c:numCache>
            </c:numRef>
          </c:val>
          <c:extLst>
            <c:ext xmlns:c16="http://schemas.microsoft.com/office/drawing/2014/chart" uri="{C3380CC4-5D6E-409C-BE32-E72D297353CC}">
              <c16:uniqueId val="{00000015-C97F-4BDF-8FFF-7DB9158AFD3C}"/>
            </c:ext>
          </c:extLst>
        </c:ser>
        <c:ser>
          <c:idx val="2"/>
          <c:order val="2"/>
          <c:tx>
            <c:strRef>
              <c:f>'Tablas 4to tri'!$D$11:$D$12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tri'!$D$13:$D$15</c:f>
              <c:numCache>
                <c:formatCode>0%</c:formatCode>
                <c:ptCount val="2"/>
                <c:pt idx="0">
                  <c:v>2.0833333333333332E-2</c:v>
                </c:pt>
                <c:pt idx="1">
                  <c:v>0.15384615384615385</c:v>
                </c:pt>
              </c:numCache>
            </c:numRef>
          </c:val>
          <c:extLst>
            <c:ext xmlns:c16="http://schemas.microsoft.com/office/drawing/2014/chart" uri="{C3380CC4-5D6E-409C-BE32-E72D297353CC}">
              <c16:uniqueId val="{00000016-C97F-4BDF-8FFF-7DB9158AFD3C}"/>
            </c:ext>
          </c:extLst>
        </c:ser>
        <c:ser>
          <c:idx val="3"/>
          <c:order val="3"/>
          <c:tx>
            <c:strRef>
              <c:f>'Tablas 4to tri'!$E$11:$E$12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tri'!$E$13:$E$15</c:f>
              <c:numCache>
                <c:formatCode>0%</c:formatCode>
                <c:ptCount val="2"/>
                <c:pt idx="0">
                  <c:v>2.0833333333333332E-2</c:v>
                </c:pt>
                <c:pt idx="1">
                  <c:v>0.15384615384615385</c:v>
                </c:pt>
              </c:numCache>
            </c:numRef>
          </c:val>
          <c:extLst>
            <c:ext xmlns:c16="http://schemas.microsoft.com/office/drawing/2014/chart" uri="{C3380CC4-5D6E-409C-BE32-E72D297353CC}">
              <c16:uniqueId val="{00000019-C97F-4BDF-8FFF-7DB9158AFD3C}"/>
            </c:ext>
          </c:extLst>
        </c:ser>
        <c:ser>
          <c:idx val="4"/>
          <c:order val="4"/>
          <c:tx>
            <c:strRef>
              <c:f>'Tablas 4to tri'!$F$11:$F$12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tri'!$F$13:$F$15</c:f>
              <c:numCache>
                <c:formatCode>0%</c:formatCode>
                <c:ptCount val="2"/>
                <c:pt idx="0">
                  <c:v>4.1666666666666664E-2</c:v>
                </c:pt>
                <c:pt idx="1">
                  <c:v>0</c:v>
                </c:pt>
              </c:numCache>
            </c:numRef>
          </c:val>
          <c:extLst>
            <c:ext xmlns:c16="http://schemas.microsoft.com/office/drawing/2014/chart" uri="{C3380CC4-5D6E-409C-BE32-E72D297353CC}">
              <c16:uniqueId val="{0000001A-C97F-4BDF-8FFF-7DB9158AFD3C}"/>
            </c:ext>
          </c:extLst>
        </c:ser>
        <c:dLbls>
          <c:dLblPos val="outEnd"/>
          <c:showLegendKey val="0"/>
          <c:showVal val="1"/>
          <c:showCatName val="0"/>
          <c:showSerName val="0"/>
          <c:showPercent val="0"/>
          <c:showBubbleSize val="0"/>
        </c:dLbls>
        <c:gapWidth val="219"/>
        <c:overlap val="-27"/>
        <c:axId val="595745024"/>
        <c:axId val="595752928"/>
      </c:barChart>
      <c:catAx>
        <c:axId val="59574502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52928"/>
        <c:crosses val="autoZero"/>
        <c:auto val="1"/>
        <c:lblAlgn val="ctr"/>
        <c:lblOffset val="100"/>
        <c:noMultiLvlLbl val="0"/>
      </c:catAx>
      <c:valAx>
        <c:axId val="595752928"/>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45024"/>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 4to tri!TablaDinámica4</c:name>
    <c:fmtId val="7"/>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rgbClr val="FF0000"/>
          </a:solidFill>
          <a:ln>
            <a:noFill/>
          </a:ln>
          <a:effectLst/>
        </c:spPr>
        <c:marker>
          <c:symbol val="none"/>
        </c:marker>
      </c:pivotFmt>
      <c:pivotFmt>
        <c:idx val="33"/>
        <c:spPr>
          <a:solidFill>
            <a:schemeClr val="bg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rgbClr val="FF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7"/>
        <c:spPr>
          <a:solidFill>
            <a:schemeClr val="bg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rgbClr val="0070C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rgbClr val="00B05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4to tri'!$B$70:$B$71</c:f>
              <c:strCache>
                <c:ptCount val="1"/>
                <c:pt idx="0">
                  <c:v>EXCELENTE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tri'!$B$72:$B$81</c:f>
              <c:numCache>
                <c:formatCode>0%</c:formatCode>
                <c:ptCount val="9"/>
                <c:pt idx="0">
                  <c:v>1</c:v>
                </c:pt>
                <c:pt idx="1">
                  <c:v>0.5</c:v>
                </c:pt>
                <c:pt idx="2">
                  <c:v>0.33333333333333331</c:v>
                </c:pt>
                <c:pt idx="3">
                  <c:v>1</c:v>
                </c:pt>
                <c:pt idx="4">
                  <c:v>1</c:v>
                </c:pt>
                <c:pt idx="5">
                  <c:v>0.75</c:v>
                </c:pt>
                <c:pt idx="6">
                  <c:v>0.63157894736842102</c:v>
                </c:pt>
                <c:pt idx="7">
                  <c:v>0.66666666666666663</c:v>
                </c:pt>
                <c:pt idx="8">
                  <c:v>0.83333333333333337</c:v>
                </c:pt>
              </c:numCache>
            </c:numRef>
          </c:val>
          <c:extLst>
            <c:ext xmlns:c16="http://schemas.microsoft.com/office/drawing/2014/chart" uri="{C3380CC4-5D6E-409C-BE32-E72D297353CC}">
              <c16:uniqueId val="{00000000-3F45-41A1-AFE2-0E7221932599}"/>
            </c:ext>
          </c:extLst>
        </c:ser>
        <c:ser>
          <c:idx val="1"/>
          <c:order val="1"/>
          <c:tx>
            <c:strRef>
              <c:f>'Tablas 4to tri'!$C$70:$C$71</c:f>
              <c:strCache>
                <c:ptCount val="1"/>
                <c:pt idx="0">
                  <c:v>BUENO</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tri'!$C$72:$C$81</c:f>
              <c:numCache>
                <c:formatCode>0%</c:formatCode>
                <c:ptCount val="9"/>
                <c:pt idx="0">
                  <c:v>0</c:v>
                </c:pt>
                <c:pt idx="1">
                  <c:v>0</c:v>
                </c:pt>
                <c:pt idx="2">
                  <c:v>0.44444444444444442</c:v>
                </c:pt>
                <c:pt idx="3">
                  <c:v>0</c:v>
                </c:pt>
                <c:pt idx="4">
                  <c:v>0</c:v>
                </c:pt>
                <c:pt idx="5">
                  <c:v>0</c:v>
                </c:pt>
                <c:pt idx="6">
                  <c:v>0.15789473684210525</c:v>
                </c:pt>
                <c:pt idx="7">
                  <c:v>0.33333333333333331</c:v>
                </c:pt>
                <c:pt idx="8">
                  <c:v>0.16666666666666666</c:v>
                </c:pt>
              </c:numCache>
            </c:numRef>
          </c:val>
          <c:extLst>
            <c:ext xmlns:c16="http://schemas.microsoft.com/office/drawing/2014/chart" uri="{C3380CC4-5D6E-409C-BE32-E72D297353CC}">
              <c16:uniqueId val="{00000015-B46E-49F8-847E-33CCE84A625F}"/>
            </c:ext>
          </c:extLst>
        </c:ser>
        <c:ser>
          <c:idx val="2"/>
          <c:order val="2"/>
          <c:tx>
            <c:strRef>
              <c:f>'Tablas 4to tri'!$D$70:$D$71</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tri'!$D$72:$D$81</c:f>
              <c:numCache>
                <c:formatCode>0%</c:formatCode>
                <c:ptCount val="9"/>
                <c:pt idx="0">
                  <c:v>0</c:v>
                </c:pt>
                <c:pt idx="1">
                  <c:v>0.5</c:v>
                </c:pt>
                <c:pt idx="2">
                  <c:v>0</c:v>
                </c:pt>
                <c:pt idx="3">
                  <c:v>0</c:v>
                </c:pt>
                <c:pt idx="4">
                  <c:v>0</c:v>
                </c:pt>
                <c:pt idx="5">
                  <c:v>0</c:v>
                </c:pt>
                <c:pt idx="6">
                  <c:v>0.10526315789473684</c:v>
                </c:pt>
                <c:pt idx="7">
                  <c:v>0</c:v>
                </c:pt>
                <c:pt idx="8">
                  <c:v>0</c:v>
                </c:pt>
              </c:numCache>
            </c:numRef>
          </c:val>
          <c:extLst>
            <c:ext xmlns:c16="http://schemas.microsoft.com/office/drawing/2014/chart" uri="{C3380CC4-5D6E-409C-BE32-E72D297353CC}">
              <c16:uniqueId val="{00000016-B46E-49F8-847E-33CCE84A625F}"/>
            </c:ext>
          </c:extLst>
        </c:ser>
        <c:ser>
          <c:idx val="3"/>
          <c:order val="3"/>
          <c:tx>
            <c:strRef>
              <c:f>'Tablas 4to tri'!$E$70:$E$71</c:f>
              <c:strCache>
                <c:ptCount val="1"/>
                <c:pt idx="0">
                  <c:v>MALO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tri'!$E$72:$E$81</c:f>
              <c:numCache>
                <c:formatCode>0%</c:formatCode>
                <c:ptCount val="9"/>
                <c:pt idx="0">
                  <c:v>0</c:v>
                </c:pt>
                <c:pt idx="1">
                  <c:v>0</c:v>
                </c:pt>
                <c:pt idx="2">
                  <c:v>0</c:v>
                </c:pt>
                <c:pt idx="3">
                  <c:v>0</c:v>
                </c:pt>
                <c:pt idx="4">
                  <c:v>0</c:v>
                </c:pt>
                <c:pt idx="5">
                  <c:v>0.25</c:v>
                </c:pt>
                <c:pt idx="6">
                  <c:v>0.10526315789473684</c:v>
                </c:pt>
                <c:pt idx="7">
                  <c:v>0</c:v>
                </c:pt>
                <c:pt idx="8">
                  <c:v>0</c:v>
                </c:pt>
              </c:numCache>
            </c:numRef>
          </c:val>
          <c:extLst>
            <c:ext xmlns:c16="http://schemas.microsoft.com/office/drawing/2014/chart" uri="{C3380CC4-5D6E-409C-BE32-E72D297353CC}">
              <c16:uniqueId val="{00000019-B46E-49F8-847E-33CCE84A625F}"/>
            </c:ext>
          </c:extLst>
        </c:ser>
        <c:ser>
          <c:idx val="4"/>
          <c:order val="4"/>
          <c:tx>
            <c:strRef>
              <c:f>'Tablas 4to tri'!$F$70:$F$71</c:f>
              <c:strCache>
                <c:ptCount val="1"/>
                <c:pt idx="0">
                  <c:v>No aplica</c:v>
                </c:pt>
              </c:strCache>
            </c:strRef>
          </c:tx>
          <c:spPr>
            <a:solidFill>
              <a:schemeClr val="bg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tri'!$F$72:$F$81</c:f>
              <c:numCache>
                <c:formatCode>0%</c:formatCode>
                <c:ptCount val="9"/>
                <c:pt idx="0">
                  <c:v>0</c:v>
                </c:pt>
                <c:pt idx="1">
                  <c:v>0</c:v>
                </c:pt>
                <c:pt idx="2">
                  <c:v>0.22222222222222221</c:v>
                </c:pt>
                <c:pt idx="3">
                  <c:v>0</c:v>
                </c:pt>
                <c:pt idx="4">
                  <c:v>0</c:v>
                </c:pt>
                <c:pt idx="5">
                  <c:v>0</c:v>
                </c:pt>
                <c:pt idx="6">
                  <c:v>0</c:v>
                </c:pt>
                <c:pt idx="7">
                  <c:v>0</c:v>
                </c:pt>
                <c:pt idx="8">
                  <c:v>0</c:v>
                </c:pt>
              </c:numCache>
            </c:numRef>
          </c:val>
          <c:extLst>
            <c:ext xmlns:c16="http://schemas.microsoft.com/office/drawing/2014/chart" uri="{C3380CC4-5D6E-409C-BE32-E72D297353CC}">
              <c16:uniqueId val="{0000001A-B46E-49F8-847E-33CCE84A625F}"/>
            </c:ext>
          </c:extLst>
        </c:ser>
        <c:dLbls>
          <c:dLblPos val="outEnd"/>
          <c:showLegendKey val="0"/>
          <c:showVal val="1"/>
          <c:showCatName val="0"/>
          <c:showSerName val="0"/>
          <c:showPercent val="0"/>
          <c:showBubbleSize val="0"/>
        </c:dLbls>
        <c:gapWidth val="150"/>
        <c:axId val="595754176"/>
        <c:axId val="595744608"/>
      </c:barChart>
      <c:catAx>
        <c:axId val="59575417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crossAx val="595744608"/>
        <c:crosses val="autoZero"/>
        <c:auto val="1"/>
        <c:lblAlgn val="ctr"/>
        <c:lblOffset val="100"/>
        <c:noMultiLvlLbl val="0"/>
      </c:catAx>
      <c:valAx>
        <c:axId val="595744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crossAx val="595754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 4to tri!TablaDinámica2</c:name>
    <c:fmtId val="1"/>
  </c:pivotSource>
  <c:chart>
    <c:title>
      <c:tx>
        <c:rich>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r>
              <a:rPr lang="es-CO" sz="1050" b="1"/>
              <a:t>Desempeño</a:t>
            </a:r>
            <a:r>
              <a:rPr lang="es-CO" sz="1050" baseline="0"/>
              <a:t> (*Clasificación)</a:t>
            </a:r>
            <a:endParaRPr lang="es-CO"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3"/>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C00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FFC000"/>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4to tri'!$B$11:$B$12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tri'!$B$13:$B$15</c:f>
              <c:numCache>
                <c:formatCode>0%</c:formatCode>
                <c:ptCount val="2"/>
                <c:pt idx="0">
                  <c:v>0.79166666666666663</c:v>
                </c:pt>
                <c:pt idx="1">
                  <c:v>0.38461538461538464</c:v>
                </c:pt>
              </c:numCache>
            </c:numRef>
          </c:val>
          <c:extLst>
            <c:ext xmlns:c16="http://schemas.microsoft.com/office/drawing/2014/chart" uri="{C3380CC4-5D6E-409C-BE32-E72D297353CC}">
              <c16:uniqueId val="{00000000-C64F-4189-9079-E614B5848FC0}"/>
            </c:ext>
          </c:extLst>
        </c:ser>
        <c:ser>
          <c:idx val="1"/>
          <c:order val="1"/>
          <c:tx>
            <c:strRef>
              <c:f>'Tablas 4to tri'!$C$11:$C$12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tri'!$C$13:$C$15</c:f>
              <c:numCache>
                <c:formatCode>0%</c:formatCode>
                <c:ptCount val="2"/>
                <c:pt idx="0">
                  <c:v>0.125</c:v>
                </c:pt>
                <c:pt idx="1">
                  <c:v>0.30769230769230771</c:v>
                </c:pt>
              </c:numCache>
            </c:numRef>
          </c:val>
          <c:extLst>
            <c:ext xmlns:c16="http://schemas.microsoft.com/office/drawing/2014/chart" uri="{C3380CC4-5D6E-409C-BE32-E72D297353CC}">
              <c16:uniqueId val="{00000015-ECC0-41C4-A4D4-08E86BA609A1}"/>
            </c:ext>
          </c:extLst>
        </c:ser>
        <c:ser>
          <c:idx val="2"/>
          <c:order val="2"/>
          <c:tx>
            <c:strRef>
              <c:f>'Tablas 4to tri'!$D$11:$D$12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tri'!$D$13:$D$15</c:f>
              <c:numCache>
                <c:formatCode>0%</c:formatCode>
                <c:ptCount val="2"/>
                <c:pt idx="0">
                  <c:v>2.0833333333333332E-2</c:v>
                </c:pt>
                <c:pt idx="1">
                  <c:v>0.15384615384615385</c:v>
                </c:pt>
              </c:numCache>
            </c:numRef>
          </c:val>
          <c:extLst>
            <c:ext xmlns:c16="http://schemas.microsoft.com/office/drawing/2014/chart" uri="{C3380CC4-5D6E-409C-BE32-E72D297353CC}">
              <c16:uniqueId val="{00000016-ECC0-41C4-A4D4-08E86BA609A1}"/>
            </c:ext>
          </c:extLst>
        </c:ser>
        <c:ser>
          <c:idx val="3"/>
          <c:order val="3"/>
          <c:tx>
            <c:strRef>
              <c:f>'Tablas 4to tri'!$E$11:$E$12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tri'!$E$13:$E$15</c:f>
              <c:numCache>
                <c:formatCode>0%</c:formatCode>
                <c:ptCount val="2"/>
                <c:pt idx="0">
                  <c:v>2.0833333333333332E-2</c:v>
                </c:pt>
                <c:pt idx="1">
                  <c:v>0.15384615384615385</c:v>
                </c:pt>
              </c:numCache>
            </c:numRef>
          </c:val>
          <c:extLst>
            <c:ext xmlns:c16="http://schemas.microsoft.com/office/drawing/2014/chart" uri="{C3380CC4-5D6E-409C-BE32-E72D297353CC}">
              <c16:uniqueId val="{00000019-ECC0-41C4-A4D4-08E86BA609A1}"/>
            </c:ext>
          </c:extLst>
        </c:ser>
        <c:ser>
          <c:idx val="4"/>
          <c:order val="4"/>
          <c:tx>
            <c:strRef>
              <c:f>'Tablas 4to tri'!$F$11:$F$12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tri'!$A$13:$A$15</c:f>
              <c:strCache>
                <c:ptCount val="2"/>
                <c:pt idx="0">
                  <c:v>De gestión</c:v>
                </c:pt>
                <c:pt idx="1">
                  <c:v>Estratégico</c:v>
                </c:pt>
              </c:strCache>
            </c:strRef>
          </c:cat>
          <c:val>
            <c:numRef>
              <c:f>'Tablas 4to tri'!$F$13:$F$15</c:f>
              <c:numCache>
                <c:formatCode>0%</c:formatCode>
                <c:ptCount val="2"/>
                <c:pt idx="0">
                  <c:v>4.1666666666666664E-2</c:v>
                </c:pt>
                <c:pt idx="1">
                  <c:v>0</c:v>
                </c:pt>
              </c:numCache>
            </c:numRef>
          </c:val>
          <c:extLst>
            <c:ext xmlns:c16="http://schemas.microsoft.com/office/drawing/2014/chart" uri="{C3380CC4-5D6E-409C-BE32-E72D297353CC}">
              <c16:uniqueId val="{0000001A-ECC0-41C4-A4D4-08E86BA609A1}"/>
            </c:ext>
          </c:extLst>
        </c:ser>
        <c:dLbls>
          <c:dLblPos val="outEnd"/>
          <c:showLegendKey val="0"/>
          <c:showVal val="1"/>
          <c:showCatName val="0"/>
          <c:showSerName val="0"/>
          <c:showPercent val="0"/>
          <c:showBubbleSize val="0"/>
        </c:dLbls>
        <c:gapWidth val="219"/>
        <c:overlap val="-27"/>
        <c:axId val="595745024"/>
        <c:axId val="595752928"/>
      </c:barChart>
      <c:catAx>
        <c:axId val="595745024"/>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52928"/>
        <c:crosses val="autoZero"/>
        <c:auto val="1"/>
        <c:lblAlgn val="ctr"/>
        <c:lblOffset val="100"/>
        <c:noMultiLvlLbl val="0"/>
      </c:catAx>
      <c:valAx>
        <c:axId val="595752928"/>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95745024"/>
        <c:crosses val="autoZero"/>
        <c:crossBetween val="between"/>
      </c:valAx>
      <c:spPr>
        <a:noFill/>
        <a:ln>
          <a:noFill/>
        </a:ln>
        <a:effectLst>
          <a:glow rad="101600">
            <a:schemeClr val="accent2">
              <a:satMod val="175000"/>
              <a:alpha val="40000"/>
            </a:schemeClr>
          </a:glow>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 4to tri!TablaDinámica4</c:name>
    <c:fmtId val="1"/>
  </c:pivotSource>
  <c:chart>
    <c:title>
      <c:tx>
        <c:rich>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r>
              <a:rPr lang="es-CO" sz="1000" b="1"/>
              <a:t>Dependencias</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 4to tri'!$B$70:$B$71</c:f>
              <c:strCache>
                <c:ptCount val="1"/>
                <c:pt idx="0">
                  <c:v>EXCELENTE</c:v>
                </c:pt>
              </c:strCache>
            </c:strRef>
          </c:tx>
          <c:spPr>
            <a:solidFill>
              <a:schemeClr val="accent1"/>
            </a:solidFill>
            <a:ln>
              <a:noFill/>
            </a:ln>
            <a:effectLst/>
          </c:spPr>
          <c:invertIfNegative val="0"/>
          <c:dLbls>
            <c:delete val="1"/>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tri'!$B$72:$B$81</c:f>
              <c:numCache>
                <c:formatCode>0%</c:formatCode>
                <c:ptCount val="9"/>
                <c:pt idx="0">
                  <c:v>1</c:v>
                </c:pt>
                <c:pt idx="1">
                  <c:v>0.5</c:v>
                </c:pt>
                <c:pt idx="2">
                  <c:v>0.33333333333333331</c:v>
                </c:pt>
                <c:pt idx="3">
                  <c:v>1</c:v>
                </c:pt>
                <c:pt idx="4">
                  <c:v>1</c:v>
                </c:pt>
                <c:pt idx="5">
                  <c:v>0.75</c:v>
                </c:pt>
                <c:pt idx="6">
                  <c:v>0.63157894736842102</c:v>
                </c:pt>
                <c:pt idx="7">
                  <c:v>0.66666666666666663</c:v>
                </c:pt>
                <c:pt idx="8">
                  <c:v>0.83333333333333337</c:v>
                </c:pt>
              </c:numCache>
            </c:numRef>
          </c:val>
          <c:extLst>
            <c:ext xmlns:c16="http://schemas.microsoft.com/office/drawing/2014/chart" uri="{C3380CC4-5D6E-409C-BE32-E72D297353CC}">
              <c16:uniqueId val="{00000000-28DD-4BD1-B5C1-D5085B0EEE49}"/>
            </c:ext>
          </c:extLst>
        </c:ser>
        <c:ser>
          <c:idx val="1"/>
          <c:order val="1"/>
          <c:tx>
            <c:strRef>
              <c:f>'Tablas 4to tri'!$C$70:$C$71</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tri'!$C$72:$C$81</c:f>
              <c:numCache>
                <c:formatCode>0%</c:formatCode>
                <c:ptCount val="9"/>
                <c:pt idx="0">
                  <c:v>0</c:v>
                </c:pt>
                <c:pt idx="1">
                  <c:v>0</c:v>
                </c:pt>
                <c:pt idx="2">
                  <c:v>0.44444444444444442</c:v>
                </c:pt>
                <c:pt idx="3">
                  <c:v>0</c:v>
                </c:pt>
                <c:pt idx="4">
                  <c:v>0</c:v>
                </c:pt>
                <c:pt idx="5">
                  <c:v>0</c:v>
                </c:pt>
                <c:pt idx="6">
                  <c:v>0.15789473684210525</c:v>
                </c:pt>
                <c:pt idx="7">
                  <c:v>0.33333333333333331</c:v>
                </c:pt>
                <c:pt idx="8">
                  <c:v>0.16666666666666666</c:v>
                </c:pt>
              </c:numCache>
            </c:numRef>
          </c:val>
          <c:extLst>
            <c:ext xmlns:c16="http://schemas.microsoft.com/office/drawing/2014/chart" uri="{C3380CC4-5D6E-409C-BE32-E72D297353CC}">
              <c16:uniqueId val="{00000015-C864-484C-9511-CA2507E9E3D5}"/>
            </c:ext>
          </c:extLst>
        </c:ser>
        <c:ser>
          <c:idx val="2"/>
          <c:order val="2"/>
          <c:tx>
            <c:strRef>
              <c:f>'Tablas 4to tri'!$D$70:$D$71</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tri'!$D$72:$D$81</c:f>
              <c:numCache>
                <c:formatCode>0%</c:formatCode>
                <c:ptCount val="9"/>
                <c:pt idx="0">
                  <c:v>0</c:v>
                </c:pt>
                <c:pt idx="1">
                  <c:v>0.5</c:v>
                </c:pt>
                <c:pt idx="2">
                  <c:v>0</c:v>
                </c:pt>
                <c:pt idx="3">
                  <c:v>0</c:v>
                </c:pt>
                <c:pt idx="4">
                  <c:v>0</c:v>
                </c:pt>
                <c:pt idx="5">
                  <c:v>0</c:v>
                </c:pt>
                <c:pt idx="6">
                  <c:v>0.10526315789473684</c:v>
                </c:pt>
                <c:pt idx="7">
                  <c:v>0</c:v>
                </c:pt>
                <c:pt idx="8">
                  <c:v>0</c:v>
                </c:pt>
              </c:numCache>
            </c:numRef>
          </c:val>
          <c:extLst>
            <c:ext xmlns:c16="http://schemas.microsoft.com/office/drawing/2014/chart" uri="{C3380CC4-5D6E-409C-BE32-E72D297353CC}">
              <c16:uniqueId val="{00000016-C864-484C-9511-CA2507E9E3D5}"/>
            </c:ext>
          </c:extLst>
        </c:ser>
        <c:ser>
          <c:idx val="3"/>
          <c:order val="3"/>
          <c:tx>
            <c:strRef>
              <c:f>'Tablas 4to tri'!$E$70:$E$71</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tri'!$E$72:$E$81</c:f>
              <c:numCache>
                <c:formatCode>0%</c:formatCode>
                <c:ptCount val="9"/>
                <c:pt idx="0">
                  <c:v>0</c:v>
                </c:pt>
                <c:pt idx="1">
                  <c:v>0</c:v>
                </c:pt>
                <c:pt idx="2">
                  <c:v>0</c:v>
                </c:pt>
                <c:pt idx="3">
                  <c:v>0</c:v>
                </c:pt>
                <c:pt idx="4">
                  <c:v>0</c:v>
                </c:pt>
                <c:pt idx="5">
                  <c:v>0.25</c:v>
                </c:pt>
                <c:pt idx="6">
                  <c:v>0.10526315789473684</c:v>
                </c:pt>
                <c:pt idx="7">
                  <c:v>0</c:v>
                </c:pt>
                <c:pt idx="8">
                  <c:v>0</c:v>
                </c:pt>
              </c:numCache>
            </c:numRef>
          </c:val>
          <c:extLst>
            <c:ext xmlns:c16="http://schemas.microsoft.com/office/drawing/2014/chart" uri="{C3380CC4-5D6E-409C-BE32-E72D297353CC}">
              <c16:uniqueId val="{00000019-C864-484C-9511-CA2507E9E3D5}"/>
            </c:ext>
          </c:extLst>
        </c:ser>
        <c:ser>
          <c:idx val="4"/>
          <c:order val="4"/>
          <c:tx>
            <c:strRef>
              <c:f>'Tablas 4to tri'!$F$70:$F$71</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 4to tri'!$A$72:$A$81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tri'!$F$72:$F$81</c:f>
              <c:numCache>
                <c:formatCode>0%</c:formatCode>
                <c:ptCount val="9"/>
                <c:pt idx="0">
                  <c:v>0</c:v>
                </c:pt>
                <c:pt idx="1">
                  <c:v>0</c:v>
                </c:pt>
                <c:pt idx="2">
                  <c:v>0.22222222222222221</c:v>
                </c:pt>
                <c:pt idx="3">
                  <c:v>0</c:v>
                </c:pt>
                <c:pt idx="4">
                  <c:v>0</c:v>
                </c:pt>
                <c:pt idx="5">
                  <c:v>0</c:v>
                </c:pt>
                <c:pt idx="6">
                  <c:v>0</c:v>
                </c:pt>
                <c:pt idx="7">
                  <c:v>0</c:v>
                </c:pt>
                <c:pt idx="8">
                  <c:v>0</c:v>
                </c:pt>
              </c:numCache>
            </c:numRef>
          </c:val>
          <c:extLst>
            <c:ext xmlns:c16="http://schemas.microsoft.com/office/drawing/2014/chart" uri="{C3380CC4-5D6E-409C-BE32-E72D297353CC}">
              <c16:uniqueId val="{0000001A-C864-484C-9511-CA2507E9E3D5}"/>
            </c:ext>
          </c:extLst>
        </c:ser>
        <c:dLbls>
          <c:dLblPos val="outEnd"/>
          <c:showLegendKey val="0"/>
          <c:showVal val="1"/>
          <c:showCatName val="0"/>
          <c:showSerName val="0"/>
          <c:showPercent val="0"/>
          <c:showBubbleSize val="0"/>
        </c:dLbls>
        <c:gapWidth val="150"/>
        <c:axId val="595754176"/>
        <c:axId val="595744608"/>
      </c:barChart>
      <c:catAx>
        <c:axId val="595754176"/>
        <c:scaling>
          <c:orientation val="minMax"/>
        </c:scaling>
        <c:delete val="0"/>
        <c:axPos val="b"/>
        <c:majorGridlines>
          <c:spPr>
            <a:ln w="9525" cap="flat" cmpd="sng" algn="ctr">
              <a:solidFill>
                <a:schemeClr val="dk1">
                  <a:shade val="95000"/>
                  <a:satMod val="105000"/>
                </a:schemeClr>
              </a:solidFill>
              <a:round/>
            </a:ln>
            <a:effectLst/>
          </c:spPr>
        </c:majorGridlines>
        <c:numFmt formatCode="General" sourceLinked="1"/>
        <c:majorTickMark val="none"/>
        <c:minorTickMark val="none"/>
        <c:tickLblPos val="nextTo"/>
        <c:spPr>
          <a:noFill/>
          <a:ln w="9525" cap="flat" cmpd="sng" algn="ctr">
            <a:solidFill>
              <a:schemeClr val="dk1">
                <a:shade val="95000"/>
                <a:satMod val="105000"/>
              </a:schemeClr>
            </a:solidFill>
            <a:round/>
          </a:ln>
          <a:effectLst/>
        </c:spPr>
        <c:txPr>
          <a:bodyPr rot="-60000000" spcFirstLastPara="1" vertOverflow="ellipsis" vert="horz" wrap="square" anchor="ctr" anchorCtr="1"/>
          <a:lstStyle/>
          <a:p>
            <a:pPr>
              <a:defRPr sz="600" b="0" i="0" u="none" strike="noStrike" kern="1200" baseline="0">
                <a:solidFill>
                  <a:schemeClr val="dk1"/>
                </a:solidFill>
                <a:latin typeface="+mn-lt"/>
                <a:ea typeface="+mn-ea"/>
                <a:cs typeface="+mn-cs"/>
              </a:defRPr>
            </a:pPr>
            <a:endParaRPr lang="es-CO"/>
          </a:p>
        </c:txPr>
        <c:crossAx val="595744608"/>
        <c:crosses val="autoZero"/>
        <c:auto val="1"/>
        <c:lblAlgn val="ctr"/>
        <c:lblOffset val="100"/>
        <c:noMultiLvlLbl val="0"/>
      </c:catAx>
      <c:valAx>
        <c:axId val="595744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crossAx val="595754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x:chartSpace xmlns:a="http://schemas.openxmlformats.org/drawingml/2006/main" xmlns:r="http://schemas.openxmlformats.org/officeDocument/2006/relationships" xmlns:cx="http://schemas.microsoft.com/office/drawing/2014/chartex">
  <cx:chartData>
    <cx:data id="0">
      <cx:strDim type="cat">
        <cx:f>_xlchart.0</cx:f>
      </cx:strDim>
      <cx:numDim type="size">
        <cx:f>_xlchart.1</cx:f>
      </cx:numDim>
    </cx:data>
    <cx:data id="1">
      <cx:strDim type="cat">
        <cx:f>_xlchart.0</cx:f>
      </cx:strDim>
      <cx:numDim type="size">
        <cx:f>_xlchart.2</cx:f>
      </cx:numDim>
    </cx:data>
  </cx:chartData>
  <cx:chart>
    <cx:title pos="t" align="ctr" overlay="0">
      <cx:tx>
        <cx:rich>
          <a:bodyPr spcFirstLastPara="1" vertOverflow="ellipsis" wrap="square" lIns="0" tIns="0" rIns="0" bIns="0" anchor="ctr" anchorCtr="1"/>
          <a:lstStyle/>
          <a:p>
            <a:pPr algn="ctr">
              <a:defRPr/>
            </a:pPr>
            <a:r>
              <a:rPr lang="es-CO"/>
              <a:t>Indicadores de Gestión</a:t>
            </a:r>
          </a:p>
        </cx:rich>
      </cx:tx>
    </cx:title>
    <cx:plotArea>
      <cx:plotAreaRegion>
        <cx:series layoutId="treemap" uniqueId="{591E8ED9-F23A-435C-8A68-AF9893805398}" formatIdx="0">
          <cx:dataLabels pos="inEnd">
            <cx:visibility seriesName="0" categoryName="1" value="1"/>
            <cx:separator>
</cx:separator>
          </cx:dataLabels>
          <cx:dataId val="0"/>
          <cx:layoutPr>
            <cx:parentLabelLayout val="overlapping"/>
          </cx:layoutPr>
        </cx:series>
        <cx:series layoutId="treemap" hidden="1" uniqueId="{B09C8216-88A5-4689-9ED4-AEDD4D17E5DD}" formatIdx="1">
          <cx:dataLabels pos="inEnd">
            <cx:visibility seriesName="0" categoryName="1" value="0"/>
          </cx:dataLabels>
          <cx:dataId val="1"/>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6.xml><?xml version="1.0" encoding="utf-8"?>
<cx:chartSpace xmlns:a="http://schemas.openxmlformats.org/drawingml/2006/main" xmlns:r="http://schemas.openxmlformats.org/officeDocument/2006/relationships" xmlns:cx="http://schemas.microsoft.com/office/drawing/2014/chartex">
  <cx:chartData>
    <cx:data id="0">
      <cx:strDim type="cat">
        <cx:f>_xlchart.3</cx:f>
      </cx:strDim>
      <cx:numDim type="size">
        <cx:f>_xlchart.5</cx:f>
      </cx:numDim>
    </cx:data>
  </cx:chartData>
  <cx:chart>
    <cx:title pos="t" align="ctr" overlay="0">
      <cx:tx>
        <cx:rich>
          <a:bodyPr spcFirstLastPara="1" vertOverflow="ellipsis" wrap="square" lIns="0" tIns="0" rIns="0" bIns="0" anchor="ctr" anchorCtr="1"/>
          <a:lstStyle/>
          <a:p>
            <a:pPr algn="ctr">
              <a:defRPr/>
            </a:pPr>
            <a:r>
              <a:rPr lang="es-CO"/>
              <a:t>Indicadores Estratégicos</a:t>
            </a:r>
          </a:p>
        </cx:rich>
      </cx:tx>
    </cx:title>
    <cx:plotArea>
      <cx:plotAreaRegion>
        <cx:series layoutId="treemap" uniqueId="{BFA134C0-1AA3-44A7-A262-6628268C9A1B}">
          <cx:tx>
            <cx:txData>
              <cx:f>_xlchart.4</cx:f>
              <cx:v>Estratégico</cx:v>
            </cx:txData>
          </cx:tx>
          <cx:dataLabels pos="inEnd">
            <cx:visibility seriesName="0" categoryName="1" value="1"/>
            <cx:separator>
</cx:separator>
          </cx:dataLabels>
          <cx:dataId val="0"/>
          <cx:layoutPr>
            <cx:parentLabelLayout val="overlapping"/>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stacked"/>
        <c:varyColors val="0"/>
        <c:ser>
          <c:idx val="0"/>
          <c:order val="0"/>
          <c:tx>
            <c:strRef>
              <c:f>'Tablas 4to tri'!$B$151</c:f>
              <c:strCache>
                <c:ptCount val="1"/>
                <c:pt idx="0">
                  <c:v>EXCELENTE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tri'!$B$152:$B$160</c:f>
              <c:numCache>
                <c:formatCode>General</c:formatCode>
                <c:ptCount val="9"/>
                <c:pt idx="0">
                  <c:v>1</c:v>
                </c:pt>
                <c:pt idx="2">
                  <c:v>2</c:v>
                </c:pt>
                <c:pt idx="3">
                  <c:v>4</c:v>
                </c:pt>
                <c:pt idx="4">
                  <c:v>7</c:v>
                </c:pt>
                <c:pt idx="5">
                  <c:v>1</c:v>
                </c:pt>
                <c:pt idx="6">
                  <c:v>9</c:v>
                </c:pt>
                <c:pt idx="7">
                  <c:v>3</c:v>
                </c:pt>
                <c:pt idx="8">
                  <c:v>3</c:v>
                </c:pt>
              </c:numCache>
            </c:numRef>
          </c:val>
          <c:extLst>
            <c:ext xmlns:c16="http://schemas.microsoft.com/office/drawing/2014/chart" uri="{C3380CC4-5D6E-409C-BE32-E72D297353CC}">
              <c16:uniqueId val="{00000000-C73B-432F-A297-CD51C2448150}"/>
            </c:ext>
          </c:extLst>
        </c:ser>
        <c:ser>
          <c:idx val="1"/>
          <c:order val="1"/>
          <c:tx>
            <c:strRef>
              <c:f>'Tablas 4to tri'!$C$151</c:f>
              <c:strCache>
                <c:ptCount val="1"/>
                <c:pt idx="0">
                  <c:v>BUENO</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tri'!$C$152:$C$160</c:f>
              <c:numCache>
                <c:formatCode>General</c:formatCode>
                <c:ptCount val="9"/>
                <c:pt idx="2">
                  <c:v>3</c:v>
                </c:pt>
                <c:pt idx="3">
                  <c:v>1</c:v>
                </c:pt>
                <c:pt idx="5">
                  <c:v>1</c:v>
                </c:pt>
                <c:pt idx="6">
                  <c:v>3</c:v>
                </c:pt>
                <c:pt idx="7">
                  <c:v>3</c:v>
                </c:pt>
                <c:pt idx="8">
                  <c:v>1</c:v>
                </c:pt>
              </c:numCache>
            </c:numRef>
          </c:val>
          <c:extLst>
            <c:ext xmlns:c16="http://schemas.microsoft.com/office/drawing/2014/chart" uri="{C3380CC4-5D6E-409C-BE32-E72D297353CC}">
              <c16:uniqueId val="{00000001-C73B-432F-A297-CD51C2448150}"/>
            </c:ext>
          </c:extLst>
        </c:ser>
        <c:ser>
          <c:idx val="2"/>
          <c:order val="2"/>
          <c:tx>
            <c:strRef>
              <c:f>'Tablas 4to tri'!$D$151</c:f>
              <c:strCache>
                <c:ptCount val="1"/>
                <c:pt idx="0">
                  <c:v>REGULAR</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tri'!$D$152:$D$160</c:f>
              <c:numCache>
                <c:formatCode>General</c:formatCode>
                <c:ptCount val="9"/>
                <c:pt idx="2">
                  <c:v>1</c:v>
                </c:pt>
                <c:pt idx="5">
                  <c:v>1</c:v>
                </c:pt>
                <c:pt idx="6">
                  <c:v>2</c:v>
                </c:pt>
              </c:numCache>
            </c:numRef>
          </c:val>
          <c:extLst>
            <c:ext xmlns:c16="http://schemas.microsoft.com/office/drawing/2014/chart" uri="{C3380CC4-5D6E-409C-BE32-E72D297353CC}">
              <c16:uniqueId val="{00000002-C73B-432F-A297-CD51C2448150}"/>
            </c:ext>
          </c:extLst>
        </c:ser>
        <c:ser>
          <c:idx val="3"/>
          <c:order val="3"/>
          <c:tx>
            <c:strRef>
              <c:f>'Tablas 4to tri'!$E$151</c:f>
              <c:strCache>
                <c:ptCount val="1"/>
                <c:pt idx="0">
                  <c:v>MALO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tri'!$E$152:$E$160</c:f>
              <c:numCache>
                <c:formatCode>General</c:formatCode>
                <c:ptCount val="9"/>
                <c:pt idx="5">
                  <c:v>1</c:v>
                </c:pt>
                <c:pt idx="6">
                  <c:v>3</c:v>
                </c:pt>
              </c:numCache>
            </c:numRef>
          </c:val>
          <c:extLst>
            <c:ext xmlns:c16="http://schemas.microsoft.com/office/drawing/2014/chart" uri="{C3380CC4-5D6E-409C-BE32-E72D297353CC}">
              <c16:uniqueId val="{00000003-C73B-432F-A297-CD51C2448150}"/>
            </c:ext>
          </c:extLst>
        </c:ser>
        <c:ser>
          <c:idx val="4"/>
          <c:order val="4"/>
          <c:tx>
            <c:strRef>
              <c:f>'Tablas 4to tri'!$F$151</c:f>
              <c:strCache>
                <c:ptCount val="1"/>
                <c:pt idx="0">
                  <c:v>No aplica</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'Tablas 4to tri'!$A$152:$A$160</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 4to tri'!$F$152:$F$160</c:f>
              <c:numCache>
                <c:formatCode>General</c:formatCode>
                <c:ptCount val="9"/>
                <c:pt idx="1">
                  <c:v>2</c:v>
                </c:pt>
                <c:pt idx="2">
                  <c:v>3</c:v>
                </c:pt>
                <c:pt idx="4">
                  <c:v>2</c:v>
                </c:pt>
                <c:pt idx="6">
                  <c:v>2</c:v>
                </c:pt>
                <c:pt idx="8">
                  <c:v>2</c:v>
                </c:pt>
              </c:numCache>
            </c:numRef>
          </c:val>
          <c:extLst>
            <c:ext xmlns:c16="http://schemas.microsoft.com/office/drawing/2014/chart" uri="{C3380CC4-5D6E-409C-BE32-E72D297353CC}">
              <c16:uniqueId val="{00000004-C73B-432F-A297-CD51C2448150}"/>
            </c:ext>
          </c:extLst>
        </c:ser>
        <c:dLbls>
          <c:dLblPos val="ctr"/>
          <c:showLegendKey val="0"/>
          <c:showVal val="1"/>
          <c:showCatName val="0"/>
          <c:showSerName val="0"/>
          <c:showPercent val="0"/>
          <c:showBubbleSize val="0"/>
        </c:dLbls>
        <c:gapWidth val="150"/>
        <c:overlap val="100"/>
        <c:axId val="541414431"/>
        <c:axId val="541422335"/>
      </c:barChart>
      <c:catAx>
        <c:axId val="541414431"/>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422335"/>
        <c:crosses val="autoZero"/>
        <c:auto val="1"/>
        <c:lblAlgn val="ctr"/>
        <c:lblOffset val="100"/>
        <c:noMultiLvlLbl val="0"/>
      </c:catAx>
      <c:valAx>
        <c:axId val="541422335"/>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414431"/>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c:ext xmlns:c16="http://schemas.microsoft.com/office/drawing/2014/chart" uri="{C3380CC4-5D6E-409C-BE32-E72D297353CC}">
              <c16:uniqueId val="{00000003-90AA-4CE6-ABB8-B1A7C895F7CC}"/>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-trimestre IV -2018 Seguimiento ok.xlsx]tablas!TablaDinámica4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c:ext xmlns:c16="http://schemas.microsoft.com/office/drawing/2014/chart" uri="{C3380CC4-5D6E-409C-BE32-E72D297353CC}">
              <c16:uniqueId val="{00000003-8910-47B6-A980-ED8C2929976A}"/>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9434299526443595"/>
          <c:h val="4.84023087047999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415">
  <cs:axisTitle>
    <cs:lnRef idx="0"/>
    <cs:fillRef idx="0"/>
    <cs:effectRef idx="0"/>
    <cs:fontRef idx="minor">
      <a:schemeClr val="tx1">
        <a:lumMod val="65000"/>
        <a:lumOff val="35000"/>
      </a:schemeClr>
    </cs:fontRef>
    <cs:spPr>
      <a:solidFill>
        <a:schemeClr val="bg1">
          <a:lumMod val="65000"/>
        </a:schemeClr>
      </a:solidFill>
      <a:ln>
        <a:solidFill>
          <a:schemeClr val="tx1"/>
        </a:solidFill>
      </a:ln>
    </cs:spPr>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lt1">
        <a:lumMod val="9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tx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lt1">
        <a:lumMod val="9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lt1">
        <a:lumMod val="9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5</xdr:col>
      <xdr:colOff>909845</xdr:colOff>
      <xdr:row>1</xdr:row>
      <xdr:rowOff>85725</xdr:rowOff>
    </xdr:from>
    <xdr:to>
      <xdr:col>9</xdr:col>
      <xdr:colOff>354106</xdr:colOff>
      <xdr:row>3</xdr:row>
      <xdr:rowOff>181888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4to TRIMESTRE DE 2018</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3193678</xdr:colOff>
      <xdr:row>5</xdr:row>
      <xdr:rowOff>11206</xdr:rowOff>
    </xdr:from>
    <xdr:to>
      <xdr:col>6</xdr:col>
      <xdr:colOff>1266265</xdr:colOff>
      <xdr:row>19</xdr:row>
      <xdr:rowOff>123265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2151531</xdr:colOff>
      <xdr:row>21</xdr:row>
      <xdr:rowOff>123266</xdr:rowOff>
    </xdr:from>
    <xdr:to>
      <xdr:col>7</xdr:col>
      <xdr:colOff>728383</xdr:colOff>
      <xdr:row>39</xdr:row>
      <xdr:rowOff>89648</xdr:rowOff>
    </xdr:to>
    <xdr:graphicFrame macro="">
      <xdr:nvGraphicFramePr>
        <xdr:cNvPr id="1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829236</xdr:colOff>
      <xdr:row>5</xdr:row>
      <xdr:rowOff>33617</xdr:rowOff>
    </xdr:from>
    <xdr:to>
      <xdr:col>2</xdr:col>
      <xdr:colOff>505851</xdr:colOff>
      <xdr:row>20</xdr:row>
      <xdr:rowOff>112059</xdr:rowOff>
    </xdr:to>
    <mc:AlternateContent xmlns:mc="http://schemas.openxmlformats.org/markup-compatibility/2006" xmlns:a14="http://schemas.microsoft.com/office/drawing/2010/main">
      <mc:Choice Requires="a14">
        <xdr:graphicFrame macro="">
          <xdr:nvGraphicFramePr>
            <xdr:cNvPr id="16" name="Dependencia 1"/>
            <xdr:cNvGraphicFramePr/>
          </xdr:nvGraphicFramePr>
          <xdr:xfrm>
            <a:off x="0" y="0"/>
            <a:ext cx="0" cy="0"/>
          </xdr:xfrm>
          <a:graphic>
            <a:graphicData uri="http://schemas.microsoft.com/office/drawing/2010/slicer">
              <sle:slicer xmlns:sle="http://schemas.microsoft.com/office/drawing/2010/slicer" name="Dependencia 1"/>
            </a:graphicData>
          </a:graphic>
        </xdr:graphicFrame>
      </mc:Choice>
      <mc:Fallback xmlns="">
        <xdr:sp macro="" textlink="">
          <xdr:nvSpPr>
            <xdr:cNvPr id="0" name=""/>
            <xdr:cNvSpPr>
              <a:spLocks noTextEdit="1"/>
            </xdr:cNvSpPr>
          </xdr:nvSpPr>
          <xdr:spPr>
            <a:xfrm>
              <a:off x="829236" y="986117"/>
              <a:ext cx="2702203" cy="2935942"/>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11207</xdr:colOff>
      <xdr:row>21</xdr:row>
      <xdr:rowOff>168088</xdr:rowOff>
    </xdr:from>
    <xdr:to>
      <xdr:col>1</xdr:col>
      <xdr:colOff>1840007</xdr:colOff>
      <xdr:row>26</xdr:row>
      <xdr:rowOff>99342</xdr:rowOff>
    </xdr:to>
    <mc:AlternateContent xmlns:mc="http://schemas.openxmlformats.org/markup-compatibility/2006" xmlns:a14="http://schemas.microsoft.com/office/drawing/2010/main">
      <mc:Choice Requires="a14">
        <xdr:graphicFrame macro="">
          <xdr:nvGraphicFramePr>
            <xdr:cNvPr id="17"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851648" y="4168588"/>
              <a:ext cx="1828800" cy="883754"/>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698421</xdr:colOff>
      <xdr:row>4</xdr:row>
      <xdr:rowOff>181973</xdr:rowOff>
    </xdr:from>
    <xdr:to>
      <xdr:col>2</xdr:col>
      <xdr:colOff>2527221</xdr:colOff>
      <xdr:row>15</xdr:row>
      <xdr:rowOff>59390</xdr:rowOff>
    </xdr:to>
    <mc:AlternateContent xmlns:mc="http://schemas.openxmlformats.org/markup-compatibility/2006" xmlns:a14="http://schemas.microsoft.com/office/drawing/2010/main">
      <mc:Choice Requires="a14">
        <xdr:graphicFrame macro="">
          <xdr:nvGraphicFramePr>
            <xdr:cNvPr id="18"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3724009" y="943973"/>
              <a:ext cx="1828800" cy="1972917"/>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4to TRIMESTRE UAECOB 2018</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273327</xdr:colOff>
      <xdr:row>1</xdr:row>
      <xdr:rowOff>160683</xdr:rowOff>
    </xdr:from>
    <xdr:to>
      <xdr:col>12</xdr:col>
      <xdr:colOff>567359</xdr:colOff>
      <xdr:row>15</xdr:row>
      <xdr:rowOff>33130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323021</xdr:colOff>
      <xdr:row>67</xdr:row>
      <xdr:rowOff>66261</xdr:rowOff>
    </xdr:from>
    <xdr:to>
      <xdr:col>14</xdr:col>
      <xdr:colOff>397565</xdr:colOff>
      <xdr:row>82</xdr:row>
      <xdr:rowOff>173935</xdr:rowOff>
    </xdr:to>
    <xdr:graphicFrame macro="">
      <xdr:nvGraphicFramePr>
        <xdr:cNvPr id="3"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74543</xdr:colOff>
      <xdr:row>23</xdr:row>
      <xdr:rowOff>24848</xdr:rowOff>
    </xdr:from>
    <xdr:to>
      <xdr:col>12</xdr:col>
      <xdr:colOff>339587</xdr:colOff>
      <xdr:row>38</xdr:row>
      <xdr:rowOff>115957</xdr:rowOff>
    </xdr:to>
    <mc:AlternateContent xmlns:mc="http://schemas.openxmlformats.org/markup-compatibility/2006">
      <mc:Choice xmlns:cx="http://schemas.microsoft.com/office/drawing/2014/chartex" Requires="cx">
        <xdr:graphicFrame macro="">
          <xdr:nvGraphicFramePr>
            <xdr:cNvPr id="4" name="Gráfico 3"/>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5</xdr:col>
      <xdr:colOff>62119</xdr:colOff>
      <xdr:row>39</xdr:row>
      <xdr:rowOff>3313</xdr:rowOff>
    </xdr:from>
    <xdr:to>
      <xdr:col>10</xdr:col>
      <xdr:colOff>691597</xdr:colOff>
      <xdr:row>53</xdr:row>
      <xdr:rowOff>71231</xdr:rowOff>
    </xdr:to>
    <mc:AlternateContent xmlns:mc="http://schemas.openxmlformats.org/markup-compatibility/2006">
      <mc:Choice xmlns:cx="http://schemas.microsoft.com/office/drawing/2014/chartex" Requires="cx">
        <xdr:graphicFrame macro="">
          <xdr:nvGraphicFramePr>
            <xdr:cNvPr id="5" name="Gráfico 4"/>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4"/>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579783</xdr:colOff>
      <xdr:row>147</xdr:row>
      <xdr:rowOff>28160</xdr:rowOff>
    </xdr:from>
    <xdr:to>
      <xdr:col>12</xdr:col>
      <xdr:colOff>149087</xdr:colOff>
      <xdr:row>161</xdr:row>
      <xdr:rowOff>104360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6.507667245372" createdVersion="6" refreshedVersion="6" minRefreshableVersion="3" recordCount="62">
  <cacheSource type="worksheet">
    <worksheetSource ref="A2:EC2" sheet="Indicadores 4to-2018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Edgar Andrés Ortiz Vivas" refreshedDate="43490.601943634261" createdVersion="6" refreshedVersion="6" minRefreshableVersion="3" recordCount="61">
  <cacheSource type="worksheet">
    <worksheetSource ref="A7:EC68" sheet="Indicadores 4to-2018 UAECOB"/>
  </cacheSource>
  <cacheFields count="133">
    <cacheField name="No." numFmtId="0">
      <sharedItems containsSemiMixedTypes="0" containsString="0" containsNumber="1" containsInteger="1" minValue="1" maxValue="61"/>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MixedTypes="1" containsNumber="1" minValue="0.01" maxValue="15"/>
    </cacheField>
    <cacheField name="Valor numerador" numFmtId="0">
      <sharedItems containsBlank="1" containsMixedTypes="1" containsNumber="1" minValue="0" maxValue="65997228515"/>
    </cacheField>
    <cacheField name="Valor denominador" numFmtId="0">
      <sharedItems containsBlank="1" containsMixedTypes="1" containsNumber="1" minValue="0" maxValue="107117393000"/>
    </cacheField>
    <cacheField name="RESULTADO " numFmtId="0">
      <sharedItems containsDate="1" containsBlank="1" containsMixedTypes="1" minDate="1900-01-01T15:58:11" maxDate="1900-01-04T13:50:04"/>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MixedTypes="1" containsNumber="1" minValue="0.01" maxValue="15"/>
    </cacheField>
    <cacheField name="Valor numerador3" numFmtId="0">
      <sharedItems containsBlank="1" containsMixedTypes="1" containsNumber="1" minValue="0" maxValue="71918839584"/>
    </cacheField>
    <cacheField name="Valor denominador4" numFmtId="0">
      <sharedItems containsBlank="1" containsMixedTypes="1" containsNumber="1" minValue="0" maxValue="107117393000"/>
    </cacheField>
    <cacheField name="RESULTADO 5" numFmtId="0">
      <sharedItems containsDate="1" containsBlank="1" containsMixedTypes="1" minDate="8840-07-12T09:59:11" maxDate="1899-12-30T00:00:00"/>
    </cacheField>
    <cacheField name="TENDENCIA_x000a_(&gt;=) (&lt;=)6" numFmtId="0">
      <sharedItems containsBlank="1"/>
    </cacheField>
    <cacheField name="DESEMPEÑO7" numFmtId="0">
      <sharedItems containsBlank="1"/>
    </cacheField>
    <cacheField name="ANALISIS Y OBSERVACIONES8" numFmtId="0">
      <sharedItems containsBlank="1" longText="1"/>
    </cacheField>
    <cacheField name="Acción _x000a_Planteada9" numFmtId="0">
      <sharedItems containsBlank="1"/>
    </cacheField>
    <cacheField name="META (per.)10" numFmtId="0">
      <sharedItems containsMixedTypes="1" containsNumber="1" minValue="0.01" maxValue="15"/>
    </cacheField>
    <cacheField name="Valor numerador11" numFmtId="0">
      <sharedItems containsBlank="1" containsMixedTypes="1" containsNumber="1" minValue="0" maxValue="98294768039"/>
    </cacheField>
    <cacheField name="Valor denominador12" numFmtId="0">
      <sharedItems containsBlank="1" containsMixedTypes="1" containsNumber="1" minValue="0" maxValue="107117393000"/>
    </cacheField>
    <cacheField name="RESULTADO 13" numFmtId="0">
      <sharedItems containsDate="1" containsBlank="1" containsMixedTypes="1" minDate="1899-12-31T00:00:00" maxDate="1900-01-01T22:37:04"/>
    </cacheField>
    <cacheField name="TENDENCIA_x000a_(&gt;=) (&lt;=)14" numFmtId="0">
      <sharedItems containsBlank="1"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4to TRIMESTRE" numFmtId="0">
      <sharedItems containsDate="1" containsBlank="1" containsMixedTypes="1" minDate="1899-12-30T10:16:40" maxDate="1899-12-30T00:00:00"/>
    </cacheField>
    <cacheField name="RESULTADO 4to TRIMESTRE" numFmtId="0">
      <sharedItems containsDate="1" containsMixedTypes="1" minDate="8840-07-12T09:59:11" maxDate="1899-12-30T00:00:00"/>
    </cacheField>
    <cacheField name="DESEMPEÑO FINAL 4to TRIMESTRE" numFmtId="0">
      <sharedItems/>
    </cacheField>
    <cacheField name="META (per.)3" numFmtId="0">
      <sharedItems containsDate="1" containsMixedTypes="1" minDate="1899-12-30T08:30:00" maxDate="1899-12-31T00:47:04"/>
    </cacheField>
    <cacheField name="Valor numerador4" numFmtId="0">
      <sharedItems containsBlank="1" containsMixedTypes="1" containsNumber="1" minValue="0" maxValue="44926799489"/>
    </cacheField>
    <cacheField name="Valor denominador5" numFmtId="0">
      <sharedItems containsBlank="1" containsMixedTypes="1" containsNumber="1" containsInteger="1" minValue="0" maxValue="107117393000"/>
    </cacheField>
    <cacheField name="RESULTADO 6" numFmtId="0">
      <sharedItems containsDate="1" containsBlank="1" containsMixedTypes="1" minDate="1899-12-31T00:00:00" maxDate="1899-12-30T00:00:00"/>
    </cacheField>
    <cacheField name="TENDENCIA_x000a_(&gt;=) (&lt;=)7" numFmtId="0">
      <sharedItems containsBlank="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Date="1" containsMixedTypes="1" minDate="1899-12-30T08:30:00" maxDate="1899-12-31T00:47:04"/>
    </cacheField>
    <cacheField name="Valor numerador312" numFmtId="0">
      <sharedItems containsBlank="1" containsMixedTypes="1" containsNumber="1" minValue="0" maxValue="52836481435"/>
    </cacheField>
    <cacheField name="Valor denominador413" numFmtId="0">
      <sharedItems containsBlank="1" containsMixedTypes="1" containsNumber="1" containsInteger="1" minValue="0" maxValue="107117393000"/>
    </cacheField>
    <cacheField name="RESULTADO 514" numFmtId="0">
      <sharedItems containsDate="1" containsBlank="1" containsMixedTypes="1" minDate="1899-12-31T15:48:11" maxDate="7182-11-18T08:18:04"/>
    </cacheField>
    <cacheField name="TENDENCIA_x000a_(&gt;=) (&lt;=)615" numFmtId="0">
      <sharedItems containsBlank="1"/>
    </cacheField>
    <cacheField name="DESEMPEÑO716" numFmtId="0">
      <sharedItems containsBlank="1"/>
    </cacheField>
    <cacheField name="ANALISIS Y OBSERVACIONES817" numFmtId="0">
      <sharedItems containsBlank="1" longText="1"/>
    </cacheField>
    <cacheField name="Acción _x000a_Planteada918" numFmtId="0">
      <sharedItems containsBlank="1"/>
    </cacheField>
    <cacheField name="META (per.)1019" numFmtId="0">
      <sharedItems containsDate="1" containsMixedTypes="1" minDate="1899-12-30T08:30:00" maxDate="1899-12-31T00:47:04"/>
    </cacheField>
    <cacheField name="Valor numerador1120" numFmtId="0">
      <sharedItems containsBlank="1" containsMixedTypes="1" containsNumber="1" minValue="0" maxValue="60088494530"/>
    </cacheField>
    <cacheField name="Valor denominador1221" numFmtId="0">
      <sharedItems containsBlank="1" containsMixedTypes="1" containsNumber="1" minValue="0" maxValue="107117393000"/>
    </cacheField>
    <cacheField name="RESULTADO 1322" numFmtId="0">
      <sharedItems containsDate="1" containsBlank="1" containsMixedTypes="1" minDate="1900-01-09T04:01:11" maxDate="1900-01-01T12:50:04"/>
    </cacheField>
    <cacheField name="TENDENCIA_x000a_(&gt;=) (&lt;=)1423" numFmtId="0">
      <sharedItems containsBlank="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0">
      <sharedItems containsDate="1" containsBlank="1" containsMixedTypes="1" minDate="1899-12-30T00:00:00" maxDate="1899-12-30T00:00:00"/>
    </cacheField>
    <cacheField name="RESULTADO 3er TRIMESTRE" numFmtId="0">
      <sharedItems containsDate="1" containsMixedTypes="1" minDate="1899-12-30T00:00:00" maxDate="1900-01-01T12:50:04"/>
    </cacheField>
    <cacheField name="DESEMPEÑO FINAL 3er TRIMESTRE" numFmtId="0">
      <sharedItems/>
    </cacheField>
    <cacheField name="META (per.)18" numFmtId="0">
      <sharedItems containsBlank="1" containsMixedTypes="1" containsNumber="1" minValue="0.01" maxValue="1"/>
    </cacheField>
    <cacheField name="Valor numerador19" numFmtId="0">
      <sharedItems containsBlank="1" containsMixedTypes="1" containsNumber="1" minValue="1" maxValue="23708756604"/>
    </cacheField>
    <cacheField name="Valor denominador20" numFmtId="0">
      <sharedItems containsBlank="1" containsMixedTypes="1" containsNumber="1" containsInteger="1" minValue="1" maxValue="107117393000"/>
    </cacheField>
    <cacheField name="RESULTADO 21" numFmtId="0">
      <sharedItems containsDate="1" containsBlank="1" containsMixedTypes="1" minDate="1900-01-06T06:41:03" maxDate="1899-12-30T00:00:00"/>
    </cacheField>
    <cacheField name="TENDENCIA_x000a_(&gt;=) (&lt;=)22" numFmtId="0">
      <sharedItems containsBlank="1"/>
    </cacheField>
    <cacheField name="DESEMPEÑO23" numFmtId="0">
      <sharedItems containsBlank="1"/>
    </cacheField>
    <cacheField name="ANALISIS Y OBSERVACIONES24" numFmtId="0">
      <sharedItems containsBlank="1" longText="1"/>
    </cacheField>
    <cacheField name="Acción _x000a_Planteada25" numFmtId="0">
      <sharedItems containsBlank="1"/>
    </cacheField>
    <cacheField name="META (per.)26" numFmtId="0">
      <sharedItems containsBlank="1" containsMixedTypes="1" containsNumber="1" minValue="0.01" maxValue="1"/>
    </cacheField>
    <cacheField name="Valor numerador27" numFmtId="0">
      <sharedItems containsBlank="1" containsMixedTypes="1" containsNumber="1" containsInteger="1" minValue="0" maxValue="28446553148"/>
    </cacheField>
    <cacheField name="Valor denominador28" numFmtId="0">
      <sharedItems containsBlank="1" containsMixedTypes="1" containsNumber="1" containsInteger="1" minValue="0" maxValue="107117393000"/>
    </cacheField>
    <cacheField name="RESULTADO 29" numFmtId="0">
      <sharedItems containsDate="1" containsBlank="1" containsMixedTypes="1" minDate="1900-01-08T13:07:11" maxDate="1900-01-02T21:29:04"/>
    </cacheField>
    <cacheField name="TENDENCIA_x000a_(&gt;=) (&lt;=)30" numFmtId="0">
      <sharedItems containsBlank="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Blank="1" containsMixedTypes="1" containsNumber="1" minValue="0" maxValue="38823763547"/>
    </cacheField>
    <cacheField name="Valor denominador36" numFmtId="0">
      <sharedItems containsBlank="1" containsMixedTypes="1" containsNumber="1" minValue="0" maxValue="107117393000"/>
    </cacheField>
    <cacheField name="RESULTADO 37" numFmtId="0">
      <sharedItems containsDate="1" containsBlank="1" containsMixedTypes="1" minDate="1899-12-31T00:00:00" maxDate="1899-12-30T00:00:00"/>
    </cacheField>
    <cacheField name="TENDENCIA_x000a_(&gt;=) (&lt;=)38" numFmtId="0">
      <sharedItems containsBlank="1"/>
    </cacheField>
    <cacheField name="DESEMPEÑO39" numFmtId="0">
      <sharedItems containsBlank="1"/>
    </cacheField>
    <cacheField name="ANALISIS Y OBSERVACIONES40" numFmtId="0">
      <sharedItems containsBlank="1" longText="1"/>
    </cacheField>
    <cacheField name="Acción _x000a_Planteada41"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2" numFmtId="0">
      <sharedItems containsBlank="1" containsMixedTypes="1" containsNumber="1" minValue="0.01" maxValue="1"/>
    </cacheField>
    <cacheField name="Valor numerador43" numFmtId="0">
      <sharedItems containsBlank="1" containsMixedTypes="1" containsNumber="1" minValue="0" maxValue="9265302834"/>
    </cacheField>
    <cacheField name="Valor denominador44" numFmtId="0">
      <sharedItems containsBlank="1" containsMixedTypes="1" containsNumber="1" containsInteger="1" minValue="1" maxValue="108525393000"/>
    </cacheField>
    <cacheField name="RESULTADO 45" numFmtId="0">
      <sharedItems containsDate="1" containsBlank="1" containsMixedTypes="1" minDate="1899-12-31T00:00:00" maxDate="1900-01-06T20:22:04"/>
    </cacheField>
    <cacheField name="TENDENCIA_x000a_(&gt;=) (&lt;=)46" numFmtId="0">
      <sharedItems containsBlank="1" containsMixedTypes="1" containsNumber="1" minValue="0.08" maxValue="0.08"/>
    </cacheField>
    <cacheField name="DESEMPEÑO47" numFmtId="0">
      <sharedItems containsBlank="1"/>
    </cacheField>
    <cacheField name="ANALISIS Y OBSERVACIONES48" numFmtId="0">
      <sharedItems containsBlank="1" longText="1"/>
    </cacheField>
    <cacheField name="Acción _x000a_Planteada49" numFmtId="0">
      <sharedItems containsBlank="1"/>
    </cacheField>
    <cacheField name="META (per.)50" numFmtId="0">
      <sharedItems containsBlank="1" containsMixedTypes="1" containsNumber="1" minValue="0.01" maxValue="4"/>
    </cacheField>
    <cacheField name="Valor numerador51" numFmtId="0">
      <sharedItems containsBlank="1" containsMixedTypes="1" containsNumber="1" minValue="0" maxValue="14103263831"/>
    </cacheField>
    <cacheField name="Valor denominador52" numFmtId="0">
      <sharedItems containsBlank="1" containsMixedTypes="1" containsNumber="1" containsInteger="1" minValue="1" maxValue="108525393000"/>
    </cacheField>
    <cacheField name="RESULTADO 53" numFmtId="0">
      <sharedItems containsDate="1" containsBlank="1" containsMixedTypes="1" minDate="1900-01-02T04:21:11" maxDate="1900-01-07T02:19:04"/>
    </cacheField>
    <cacheField name="TENDENCIA_x000a_(&gt;=) (&lt;=)54" numFmtId="0">
      <sharedItems containsBlank="1" containsMixedTypes="1" containsNumber="1" minValue="0.12" maxValue="0.12"/>
    </cacheField>
    <cacheField name="DESEMPEÑO55" numFmtId="0">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Blank="1" containsMixedTypes="1" containsNumber="1" minValue="0.01" maxValue="15"/>
    </cacheField>
    <cacheField name="Valor numerador59" numFmtId="0">
      <sharedItems containsBlank="1" containsMixedTypes="1" containsNumber="1" minValue="0" maxValue="18208798132"/>
    </cacheField>
    <cacheField name="Valor denominador60" numFmtId="0">
      <sharedItems containsBlank="1" containsMixedTypes="1" containsNumber="1" containsInteger="1" minValue="0" maxValue="108525393000"/>
    </cacheField>
    <cacheField name="RESULTADO 61" numFmtId="0">
      <sharedItems containsDate="1" containsBlank="1" containsMixedTypes="1" minDate="1899-12-31T00:00:00" maxDate="1899-12-31T00:43:04"/>
    </cacheField>
    <cacheField name="TENDENCIA_x000a_(&gt;=) (&lt;=)62" numFmtId="0">
      <sharedItems containsBlank="1" containsMixedTypes="1" containsNumber="1" minValue="0.17" maxValue="0.17"/>
    </cacheField>
    <cacheField name="DESEMPEÑO63" numFmtId="0">
      <sharedItems containsBlank="1"/>
    </cacheField>
    <cacheField name="ANALISIS Y OBSERVACIONES64" numFmtId="0">
      <sharedItems containsBlank="1" longText="1"/>
    </cacheField>
    <cacheField name="Acción _x000a_Planteada65"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dgar Andrés Ortiz Vivas" refreshedDate="43490.602164814816" createdVersion="6" refreshedVersion="6" minRefreshableVersion="3" recordCount="61">
  <cacheSource type="worksheet">
    <worksheetSource name="Tabla1"/>
  </cacheSource>
  <cacheFields count="133">
    <cacheField name="No." numFmtId="0">
      <sharedItems containsSemiMixedTypes="0" containsString="0" containsNumber="1" containsInteger="1" minValue="1" maxValue="61"/>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1">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MixedTypes="1" containsNumber="1" minValue="0.01" maxValue="15"/>
    </cacheField>
    <cacheField name="Valor numerador" numFmtId="0">
      <sharedItems containsBlank="1" containsMixedTypes="1" containsNumber="1" minValue="0" maxValue="65997228515"/>
    </cacheField>
    <cacheField name="Valor denominador" numFmtId="0">
      <sharedItems containsBlank="1" containsMixedTypes="1" containsNumber="1" minValue="0" maxValue="107117393000"/>
    </cacheField>
    <cacheField name="RESULTADO " numFmtId="0">
      <sharedItems containsDate="1" containsBlank="1" containsMixedTypes="1" minDate="1900-01-01T15:58:11" maxDate="1900-01-04T13:50:04"/>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MixedTypes="1" containsNumber="1" minValue="0.01" maxValue="15"/>
    </cacheField>
    <cacheField name="Valor numerador3" numFmtId="0">
      <sharedItems containsBlank="1" containsMixedTypes="1" containsNumber="1" minValue="0" maxValue="71918839584"/>
    </cacheField>
    <cacheField name="Valor denominador4" numFmtId="0">
      <sharedItems containsBlank="1" containsMixedTypes="1" containsNumber="1" minValue="0" maxValue="107117393000"/>
    </cacheField>
    <cacheField name="RESULTADO 5" numFmtId="0">
      <sharedItems containsDate="1" containsBlank="1" containsMixedTypes="1" minDate="8840-07-12T09:59:11" maxDate="1899-12-30T00:00:00"/>
    </cacheField>
    <cacheField name="TENDENCIA_x000a_(&gt;=) (&lt;=)6" numFmtId="0">
      <sharedItems containsBlank="1"/>
    </cacheField>
    <cacheField name="DESEMPEÑO7" numFmtId="0">
      <sharedItems containsBlank="1"/>
    </cacheField>
    <cacheField name="ANALISIS Y OBSERVACIONES8" numFmtId="0">
      <sharedItems containsBlank="1" longText="1"/>
    </cacheField>
    <cacheField name="Acción _x000a_Planteada9" numFmtId="0">
      <sharedItems containsBlank="1"/>
    </cacheField>
    <cacheField name="META (per.)10" numFmtId="0">
      <sharedItems containsMixedTypes="1" containsNumber="1" minValue="0.01" maxValue="15"/>
    </cacheField>
    <cacheField name="Valor numerador11" numFmtId="0">
      <sharedItems containsBlank="1" containsMixedTypes="1" containsNumber="1" minValue="0" maxValue="98294768039"/>
    </cacheField>
    <cacheField name="Valor denominador12" numFmtId="0">
      <sharedItems containsBlank="1" containsMixedTypes="1" containsNumber="1" minValue="0" maxValue="107117393000"/>
    </cacheField>
    <cacheField name="RESULTADO 13" numFmtId="0">
      <sharedItems containsDate="1" containsBlank="1" containsMixedTypes="1" minDate="1899-12-31T00:00:00" maxDate="1900-01-01T22:37:04"/>
    </cacheField>
    <cacheField name="TENDENCIA_x000a_(&gt;=) (&lt;=)14" numFmtId="0">
      <sharedItems containsBlank="1"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4to TRIMESTRE" numFmtId="0">
      <sharedItems containsDate="1" containsBlank="1" containsMixedTypes="1" minDate="1899-12-30T10:16:40" maxDate="1899-12-30T00:00:00"/>
    </cacheField>
    <cacheField name="RESULTADO 4to TRIMESTRE" numFmtId="0">
      <sharedItems containsDate="1" containsMixedTypes="1" minDate="8840-07-12T09:59:11" maxDate="1899-12-30T00:00:00"/>
    </cacheField>
    <cacheField name="DESEMPEÑO FINAL 4to TRIMESTRE" numFmtId="0">
      <sharedItems count="5">
        <s v="EXCELENTE"/>
        <s v="REGULAR"/>
        <s v="No aplica"/>
        <s v="BUENO"/>
        <s v="MALO"/>
      </sharedItems>
    </cacheField>
    <cacheField name="META (per.)3" numFmtId="0">
      <sharedItems containsDate="1" containsMixedTypes="1" minDate="1899-12-30T08:30:00" maxDate="1899-12-31T00:47:04"/>
    </cacheField>
    <cacheField name="Valor numerador4" numFmtId="0">
      <sharedItems containsBlank="1" containsMixedTypes="1" containsNumber="1" minValue="0" maxValue="44926799489"/>
    </cacheField>
    <cacheField name="Valor denominador5" numFmtId="0">
      <sharedItems containsBlank="1" containsMixedTypes="1" containsNumber="1" containsInteger="1" minValue="0" maxValue="107117393000"/>
    </cacheField>
    <cacheField name="RESULTADO 6" numFmtId="0">
      <sharedItems containsDate="1" containsBlank="1" containsMixedTypes="1" minDate="1899-12-31T00:00:00" maxDate="1899-12-30T00:00:00"/>
    </cacheField>
    <cacheField name="TENDENCIA_x000a_(&gt;=) (&lt;=)7" numFmtId="0">
      <sharedItems containsBlank="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Date="1" containsMixedTypes="1" minDate="1899-12-30T08:30:00" maxDate="1899-12-31T00:47:04"/>
    </cacheField>
    <cacheField name="Valor numerador312" numFmtId="0">
      <sharedItems containsBlank="1" containsMixedTypes="1" containsNumber="1" minValue="0" maxValue="52836481435"/>
    </cacheField>
    <cacheField name="Valor denominador413" numFmtId="0">
      <sharedItems containsBlank="1" containsMixedTypes="1" containsNumber="1" containsInteger="1" minValue="0" maxValue="107117393000"/>
    </cacheField>
    <cacheField name="RESULTADO 514" numFmtId="0">
      <sharedItems containsDate="1" containsBlank="1" containsMixedTypes="1" minDate="1899-12-31T15:48:11" maxDate="7182-11-18T08:18:04"/>
    </cacheField>
    <cacheField name="TENDENCIA_x000a_(&gt;=) (&lt;=)615" numFmtId="0">
      <sharedItems containsBlank="1"/>
    </cacheField>
    <cacheField name="DESEMPEÑO716" numFmtId="0">
      <sharedItems containsBlank="1"/>
    </cacheField>
    <cacheField name="ANALISIS Y OBSERVACIONES817" numFmtId="0">
      <sharedItems containsBlank="1" longText="1"/>
    </cacheField>
    <cacheField name="Acción _x000a_Planteada918" numFmtId="0">
      <sharedItems containsBlank="1"/>
    </cacheField>
    <cacheField name="META (per.)1019" numFmtId="0">
      <sharedItems containsDate="1" containsMixedTypes="1" minDate="1899-12-30T08:30:00" maxDate="1899-12-31T00:47:04"/>
    </cacheField>
    <cacheField name="Valor numerador1120" numFmtId="0">
      <sharedItems containsBlank="1" containsMixedTypes="1" containsNumber="1" minValue="0" maxValue="60088494530"/>
    </cacheField>
    <cacheField name="Valor denominador1221" numFmtId="0">
      <sharedItems containsBlank="1" containsMixedTypes="1" containsNumber="1" minValue="0" maxValue="107117393000"/>
    </cacheField>
    <cacheField name="RESULTADO 1322" numFmtId="0">
      <sharedItems containsDate="1" containsBlank="1" containsMixedTypes="1" minDate="1900-01-09T04:01:11" maxDate="1900-01-01T12:50:04"/>
    </cacheField>
    <cacheField name="TENDENCIA_x000a_(&gt;=) (&lt;=)1423" numFmtId="0">
      <sharedItems containsBlank="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0">
      <sharedItems containsDate="1" containsBlank="1" containsMixedTypes="1" minDate="1899-12-30T00:00:00" maxDate="1899-12-30T00:00:00"/>
    </cacheField>
    <cacheField name="RESULTADO 3er TRIMESTRE" numFmtId="0">
      <sharedItems containsDate="1" containsMixedTypes="1" minDate="1899-12-30T00:00:00" maxDate="1900-01-01T12:50:04"/>
    </cacheField>
    <cacheField name="DESEMPEÑO FINAL 3er TRIMESTRE" numFmtId="0">
      <sharedItems count="5">
        <s v="EXCELENTE"/>
        <s v="No aplica"/>
        <s v="BUENO"/>
        <s v="REGULAR"/>
        <s v="MALO"/>
      </sharedItems>
    </cacheField>
    <cacheField name="META (per.)18" numFmtId="0">
      <sharedItems containsBlank="1" containsMixedTypes="1" containsNumber="1" minValue="0.01" maxValue="1"/>
    </cacheField>
    <cacheField name="Valor numerador19" numFmtId="0">
      <sharedItems containsBlank="1" containsMixedTypes="1" containsNumber="1" minValue="1" maxValue="23708756604"/>
    </cacheField>
    <cacheField name="Valor denominador20" numFmtId="0">
      <sharedItems containsBlank="1" containsMixedTypes="1" containsNumber="1" containsInteger="1" minValue="1" maxValue="107117393000"/>
    </cacheField>
    <cacheField name="RESULTADO 21" numFmtId="0">
      <sharedItems containsDate="1" containsBlank="1" containsMixedTypes="1" minDate="1900-01-06T06:41:03" maxDate="1899-12-30T00:00:00"/>
    </cacheField>
    <cacheField name="TENDENCIA_x000a_(&gt;=) (&lt;=)22" numFmtId="0">
      <sharedItems containsBlank="1"/>
    </cacheField>
    <cacheField name="DESEMPEÑO23" numFmtId="0">
      <sharedItems containsBlank="1"/>
    </cacheField>
    <cacheField name="ANALISIS Y OBSERVACIONES24" numFmtId="0">
      <sharedItems containsBlank="1" longText="1"/>
    </cacheField>
    <cacheField name="Acción _x000a_Planteada25" numFmtId="0">
      <sharedItems containsBlank="1"/>
    </cacheField>
    <cacheField name="META (per.)26" numFmtId="0">
      <sharedItems containsBlank="1" containsMixedTypes="1" containsNumber="1" minValue="0.01" maxValue="1"/>
    </cacheField>
    <cacheField name="Valor numerador27" numFmtId="0">
      <sharedItems containsBlank="1" containsMixedTypes="1" containsNumber="1" containsInteger="1" minValue="0" maxValue="28446553148"/>
    </cacheField>
    <cacheField name="Valor denominador28" numFmtId="0">
      <sharedItems containsBlank="1" containsMixedTypes="1" containsNumber="1" containsInteger="1" minValue="0" maxValue="107117393000"/>
    </cacheField>
    <cacheField name="RESULTADO 29" numFmtId="0">
      <sharedItems containsDate="1" containsBlank="1" containsMixedTypes="1" minDate="1900-01-08T13:07:11" maxDate="1900-01-02T21:29:04"/>
    </cacheField>
    <cacheField name="TENDENCIA_x000a_(&gt;=) (&lt;=)30" numFmtId="0">
      <sharedItems containsBlank="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Blank="1" containsMixedTypes="1" containsNumber="1" minValue="0" maxValue="38823763547"/>
    </cacheField>
    <cacheField name="Valor denominador36" numFmtId="0">
      <sharedItems containsBlank="1" containsMixedTypes="1" containsNumber="1" minValue="0" maxValue="107117393000"/>
    </cacheField>
    <cacheField name="RESULTADO 37" numFmtId="0">
      <sharedItems containsDate="1" containsBlank="1" containsMixedTypes="1" minDate="1899-12-31T00:00:00" maxDate="1899-12-30T00:00:00"/>
    </cacheField>
    <cacheField name="TENDENCIA_x000a_(&gt;=) (&lt;=)38" numFmtId="0">
      <sharedItems containsBlank="1"/>
    </cacheField>
    <cacheField name="DESEMPEÑO39" numFmtId="0">
      <sharedItems containsBlank="1"/>
    </cacheField>
    <cacheField name="ANALISIS Y OBSERVACIONES40" numFmtId="0">
      <sharedItems containsBlank="1" longText="1"/>
    </cacheField>
    <cacheField name="Acción _x000a_Planteada41"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acheField>
    <cacheField name="META (per.)42" numFmtId="0">
      <sharedItems containsBlank="1" containsMixedTypes="1" containsNumber="1" minValue="0.01" maxValue="1"/>
    </cacheField>
    <cacheField name="Valor numerador43" numFmtId="0">
      <sharedItems containsBlank="1" containsMixedTypes="1" containsNumber="1" minValue="0" maxValue="9265302834"/>
    </cacheField>
    <cacheField name="Valor denominador44" numFmtId="0">
      <sharedItems containsBlank="1" containsMixedTypes="1" containsNumber="1" containsInteger="1" minValue="1" maxValue="108525393000"/>
    </cacheField>
    <cacheField name="RESULTADO 45" numFmtId="0">
      <sharedItems containsDate="1" containsBlank="1" containsMixedTypes="1" minDate="1899-12-31T00:00:00" maxDate="1900-01-06T20:22:04"/>
    </cacheField>
    <cacheField name="TENDENCIA_x000a_(&gt;=) (&lt;=)46" numFmtId="0">
      <sharedItems containsBlank="1" containsMixedTypes="1" containsNumber="1" minValue="0.08" maxValue="0.08"/>
    </cacheField>
    <cacheField name="DESEMPEÑO47" numFmtId="0">
      <sharedItems containsBlank="1"/>
    </cacheField>
    <cacheField name="ANALISIS Y OBSERVACIONES48" numFmtId="0">
      <sharedItems containsBlank="1" longText="1"/>
    </cacheField>
    <cacheField name="Acción _x000a_Planteada49" numFmtId="0">
      <sharedItems containsBlank="1"/>
    </cacheField>
    <cacheField name="META (per.)50" numFmtId="0">
      <sharedItems containsBlank="1" containsMixedTypes="1" containsNumber="1" minValue="0.01" maxValue="4"/>
    </cacheField>
    <cacheField name="Valor numerador51" numFmtId="0">
      <sharedItems containsBlank="1" containsMixedTypes="1" containsNumber="1" minValue="0" maxValue="14103263831"/>
    </cacheField>
    <cacheField name="Valor denominador52" numFmtId="0">
      <sharedItems containsBlank="1" containsMixedTypes="1" containsNumber="1" containsInteger="1" minValue="1" maxValue="108525393000"/>
    </cacheField>
    <cacheField name="RESULTADO 53" numFmtId="0">
      <sharedItems containsDate="1" containsBlank="1" containsMixedTypes="1" minDate="1900-01-02T04:21:11" maxDate="1900-01-07T02:19:04"/>
    </cacheField>
    <cacheField name="TENDENCIA_x000a_(&gt;=) (&lt;=)54" numFmtId="0">
      <sharedItems containsBlank="1" containsMixedTypes="1" containsNumber="1" minValue="0.12" maxValue="0.12"/>
    </cacheField>
    <cacheField name="DESEMPEÑO55" numFmtId="0">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Blank="1" containsMixedTypes="1" containsNumber="1" minValue="0.01" maxValue="15"/>
    </cacheField>
    <cacheField name="Valor numerador59" numFmtId="0">
      <sharedItems containsBlank="1" containsMixedTypes="1" containsNumber="1" minValue="0" maxValue="18208798132"/>
    </cacheField>
    <cacheField name="Valor denominador60" numFmtId="0">
      <sharedItems containsBlank="1" containsMixedTypes="1" containsNumber="1" containsInteger="1" minValue="0" maxValue="108525393000"/>
    </cacheField>
    <cacheField name="RESULTADO 61" numFmtId="0">
      <sharedItems containsDate="1" containsBlank="1" containsMixedTypes="1" minDate="1899-12-31T00:00:00" maxDate="1899-12-31T00:43:04"/>
    </cacheField>
    <cacheField name="TENDENCIA_x000a_(&gt;=) (&lt;=)62" numFmtId="0">
      <sharedItems containsBlank="1" containsMixedTypes="1" containsNumber="1" minValue="0.17" maxValue="0.17"/>
    </cacheField>
    <cacheField name="DESEMPEÑO63" numFmtId="0">
      <sharedItems containsBlank="1"/>
    </cacheField>
    <cacheField name="ANALISIS Y OBSERVACIONES64" numFmtId="0">
      <sharedItems containsBlank="1" longText="1"/>
    </cacheField>
    <cacheField name="Acción _x000a_Planteada65"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61">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m/>
    <m/>
    <m/>
    <m/>
    <m/>
    <m/>
    <m/>
    <n v="0.9"/>
    <m/>
    <m/>
    <m/>
    <m/>
    <m/>
    <m/>
    <m/>
    <n v="0.9"/>
    <n v="475"/>
    <n v="475"/>
    <n v="1"/>
    <s v="&gt;"/>
    <s v="EXCELENTE"/>
    <s v="Durante el II trimestre del año en curso el área de Prensa y Comunicaciones realizó entre Videos y piezas gráficas un total de 475."/>
    <m/>
    <m/>
    <n v="1"/>
    <s v="EXCELENTE"/>
    <n v="0.9"/>
    <m/>
    <m/>
    <m/>
    <m/>
    <m/>
    <m/>
    <m/>
    <n v="0.9"/>
    <m/>
    <m/>
    <m/>
    <m/>
    <m/>
    <m/>
    <m/>
    <n v="0.9"/>
    <n v="193"/>
    <n v="193"/>
    <n v="1"/>
    <s v="&gt;"/>
    <s v="EXCELENTE"/>
    <m/>
    <m/>
    <m/>
    <n v="1"/>
    <s v="EXCELENTE"/>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m/>
    <m/>
    <m/>
    <m/>
    <m/>
    <m/>
    <m/>
    <n v="1"/>
    <m/>
    <m/>
    <m/>
    <m/>
    <m/>
    <m/>
    <m/>
    <n v="1"/>
    <n v="5"/>
    <n v="5"/>
    <n v="1"/>
    <s v="="/>
    <s v="EXCELENTE"/>
    <s v="Para el segundo semestre se  publicaron  afiches en  las estaciones B1 y B3 s con tip´s relacionados con los roles , la  gestión y el objetivo de la OCI, publicado en el siguiente link:\\172.16.92.9\Control Interno\2018\1 Actividades de Autocontrol, Se publicó en el hidrante del 20/12/2018 nota sobre el propósito del MECI, Se realizó sensicbilización sobre MIPG con los referente de los procesos, se realizó grupo focal con los referentes de los procesos."/>
    <m/>
    <m/>
    <n v="1"/>
    <s v="EXCELENTE"/>
    <n v="1"/>
    <m/>
    <m/>
    <m/>
    <m/>
    <m/>
    <m/>
    <m/>
    <n v="1"/>
    <m/>
    <m/>
    <m/>
    <m/>
    <m/>
    <m/>
    <m/>
    <n v="1"/>
    <m/>
    <m/>
    <m/>
    <m/>
    <m/>
    <m/>
    <m/>
    <m/>
    <s v="No aplica"/>
    <s v="No aplica"/>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s v="No aplica"/>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m/>
    <m/>
    <m/>
    <m/>
    <m/>
    <m/>
    <m/>
    <n v="1"/>
    <m/>
    <m/>
    <m/>
    <m/>
    <m/>
    <m/>
    <m/>
    <n v="1"/>
    <n v="21"/>
    <n v="30"/>
    <n v="0.7"/>
    <s v="&gt;50%"/>
    <s v="REGULAR"/>
    <s v="La Oci programó para el cuarto trimestre  30 actividades de las cuales se ejecutaron en términos y al 100% , 21,  debido a demoras en la entrega de la información por parte de las dependencias en algunos casos y la visita del Ente  de Control (Contraloría de Bogotá) quien requiere permanente información, no obstante las 9 activides restantes se ejecutaron y cumplieron antes de finalizar el 2018."/>
    <m/>
    <m/>
    <n v="0.7"/>
    <s v="REGULAR"/>
    <n v="1"/>
    <m/>
    <m/>
    <m/>
    <m/>
    <m/>
    <m/>
    <m/>
    <n v="1"/>
    <m/>
    <m/>
    <m/>
    <m/>
    <m/>
    <m/>
    <m/>
    <n v="1"/>
    <m/>
    <m/>
    <m/>
    <m/>
    <m/>
    <m/>
    <m/>
    <m/>
    <s v="No aplica"/>
    <s v="No aplica"/>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s v="No aplica"/>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m/>
    <m/>
    <m/>
    <m/>
    <m/>
    <m/>
    <m/>
    <n v="0.15"/>
    <m/>
    <m/>
    <m/>
    <m/>
    <m/>
    <m/>
    <m/>
    <n v="0.15"/>
    <n v="0"/>
    <n v="0"/>
    <n v="0"/>
    <s v="&lt;"/>
    <s v="EXCELENTE"/>
    <s v="En el segundo semestre del año 2018, los líderes de los procesos no reportaron materialización de los riesgos identificados. Durante este período del año, los apoyos profesionales de mejora continua realizaron seguimientos a los procesos cuyo propósito fue identificar situaciones que obstaculizaran sus objetivos y por ende la gestión de la UAECOB. "/>
    <s v="Se planea para el año 2019 unas jornadas de divulgación con cada unos de los colaboradores de los procesos, con el fin de continuar mostrando la importancia de realizar una identificación de los riesgos en pro de la consecución de los objetivos institucionales."/>
    <m/>
    <n v="0"/>
    <s v="EXCELENTE"/>
    <n v="0.15"/>
    <m/>
    <m/>
    <m/>
    <m/>
    <m/>
    <m/>
    <m/>
    <n v="0.15"/>
    <m/>
    <m/>
    <m/>
    <m/>
    <m/>
    <m/>
    <m/>
    <n v="0.15"/>
    <m/>
    <m/>
    <m/>
    <m/>
    <m/>
    <m/>
    <m/>
    <m/>
    <s v="No aplica"/>
    <s v="No aplica"/>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s v="No aplica"/>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ARANDA"/>
    <s v="Mensual"/>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s v="No aplica"/>
    <s v="No aplica"/>
    <s v="No aplica"/>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s v="N/A"/>
    <s v="No aplica"/>
    <s v="No aplica"/>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s v="BUENO"/>
  </r>
  <r>
    <n v="6"/>
    <x v="0"/>
    <s v="Gestión de las Comunicaciones Internas y Externas"/>
    <s v="3. Oficina Asesora de Planeación"/>
    <x v="0"/>
    <s v="Disponibilidad de servidores -Infraestructura-"/>
    <s v="Medir la disponibilidad de las herramientas de alojamiento e infraestructura relacionada con los servidores de la Entidad"/>
    <s v="Mensual"/>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05"/>
    <n v="720"/>
    <n v="0.97916666666666663"/>
    <s v="="/>
    <s v="BUENO"/>
    <s v="Indicador dentro de los límites permitidos"/>
    <s v="Mejoramiento contínuo en aras de llegar al 100%"/>
    <n v="1"/>
    <n v="705"/>
    <n v="720"/>
    <n v="0.97916666666666663"/>
    <s v="="/>
    <s v="BUENO"/>
    <s v="Indicador dentro de los límites permitidos"/>
    <s v="Mejoramiento contínuo en aras de llegar al 100%"/>
    <n v="1"/>
    <n v="705"/>
    <n v="720"/>
    <n v="0.97916666666666663"/>
    <s v="="/>
    <s v="BUENO"/>
    <s v="Indicador dentro de los límites permitidos"/>
    <s v="Mejoramiento contínuo en aras de llegar al 100%"/>
    <n v="0.97916666666666663"/>
    <n v="0.97916666666666663"/>
    <s v="BUENO"/>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0.94166666666666676"/>
    <n v="0.94166666666666676"/>
    <s v="BUENO"/>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s v="BUENO"/>
  </r>
  <r>
    <n v="7"/>
    <x v="0"/>
    <s v="Gestión de las Comunicaciones Internas y Externas"/>
    <s v="3. Oficina Asesora de Planeación"/>
    <x v="0"/>
    <s v="Disponibilidad de canales de acceso a internet"/>
    <s v="Medir la disponibilidad de los canales de acceso a internet"/>
    <s v="Mensual"/>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9"/>
    <n v="720"/>
    <n v="0.99861111111111112"/>
    <s v="="/>
    <s v="BUENO"/>
    <s v="Indicador dentro de los límites permitidos"/>
    <s v="Mejoramiento contínuo en aras de llegar al 100%"/>
    <n v="1"/>
    <n v="719"/>
    <n v="720"/>
    <n v="0.99861111111111112"/>
    <m/>
    <m/>
    <s v="Indicador dentro de los límites permitidos"/>
    <s v="Mejoramiento contínuo en aras de llegar al 100%"/>
    <n v="1"/>
    <n v="719"/>
    <n v="720"/>
    <n v="0.99861111111111112"/>
    <m/>
    <m/>
    <s v="Indicador dentro de los límites permitidos"/>
    <s v="Mejoramiento contínuo en aras de llegar al 100%"/>
    <n v="0.99861111111111123"/>
    <n v="0.99861111111111123"/>
    <s v="EXCELENTE"/>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0.99583333333333324"/>
    <n v="0.99583333333333324"/>
    <s v="EXCELENTE"/>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s v="MALO"/>
  </r>
  <r>
    <n v="8"/>
    <x v="0"/>
    <s v="Gestión de las Comunicaciones Internas y Externas"/>
    <s v="3. Oficina Asesora de Planeación"/>
    <x v="0"/>
    <s v="Cumplimiento en la atención a requerimientos de software de la Entidad"/>
    <s v="Medir el cumplimiento en la atención a requerimientos sobre los aplicativos existentes o a desarrollar"/>
    <s v="Mensual"/>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n v="1"/>
    <m/>
    <m/>
    <s v="No aplica"/>
    <s v="No aplica"/>
    <s v="No aplica"/>
    <s v="No hubo requerimientos de software en este periodo"/>
    <m/>
    <n v="1"/>
    <m/>
    <m/>
    <s v="No aplica"/>
    <s v="No aplica"/>
    <s v="No aplica"/>
    <s v="No hubo requerimientos de software en este periodo"/>
    <m/>
    <s v="No aplica"/>
    <s v="No aplica"/>
    <s v="No aplica"/>
    <n v="1"/>
    <s v="N/A"/>
    <s v="N/A"/>
    <s v="N/A"/>
    <s v="N/A"/>
    <s v="N/A"/>
    <s v="No hubo requerimientos de software en este periodo"/>
    <m/>
    <n v="1"/>
    <s v="N/A"/>
    <s v="N/A"/>
    <s v="N/A"/>
    <s v="N/A"/>
    <s v="N/A"/>
    <s v="No hubo requerimientos de software en este periodo"/>
    <m/>
    <n v="1"/>
    <s v="N/A"/>
    <s v="N/A"/>
    <s v="N/A"/>
    <s v="N/A"/>
    <s v="N/A"/>
    <s v="No hubo requerimientos de software en este periodo"/>
    <m/>
    <s v="N/A"/>
    <s v="No aplica"/>
    <s v="No aplica"/>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s v="No aplica"/>
  </r>
  <r>
    <n v="9"/>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5"/>
    <s v="="/>
    <s v="BUENO"/>
    <s v="Se determina el resultado ponderado de las 9 Dependencias en el cumplimiento de las metas de los productos del Plan de Acción a 31 de diciembre de 2018 "/>
    <m/>
    <m/>
    <n v="0.95"/>
    <s v="BUENO"/>
    <n v="1"/>
    <m/>
    <m/>
    <m/>
    <m/>
    <m/>
    <m/>
    <m/>
    <n v="1"/>
    <m/>
    <m/>
    <m/>
    <m/>
    <m/>
    <m/>
    <m/>
    <n v="1"/>
    <n v="0"/>
    <n v="0"/>
    <n v="0.91"/>
    <s v="&gt;"/>
    <s v="BUENO"/>
    <s v="Corresponde al avance ponderado de los productos del Plan de Acción en referencia al avance de las metas establecidas."/>
    <m/>
    <m/>
    <n v="0.91"/>
    <s v="BUENO"/>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s v="REGULAR"/>
  </r>
  <r>
    <n v="10"/>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4"/>
    <s v="="/>
    <s v="BUENO"/>
    <s v="Se determina el resultado ponderado acumulado de las 9 Dependencias en el cumplimiento de las 226 actividades del Plan de Acción a 31 de diciembre de 2018 "/>
    <m/>
    <m/>
    <n v="0.94"/>
    <s v="BUENO"/>
    <n v="1"/>
    <m/>
    <m/>
    <m/>
    <m/>
    <m/>
    <m/>
    <m/>
    <n v="1"/>
    <m/>
    <m/>
    <m/>
    <m/>
    <m/>
    <m/>
    <m/>
    <n v="1"/>
    <n v="0"/>
    <n v="0"/>
    <n v="0.75"/>
    <s v="&gt;"/>
    <s v="REGULAR"/>
    <s v="Corresponde al avance ponderado de todas las actividades del Plan de Acción."/>
    <m/>
    <m/>
    <n v="0.75"/>
    <s v="REGULAR"/>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s v="MALO"/>
  </r>
  <r>
    <n v="11"/>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5"/>
    <s v="="/>
    <s v="BUENO"/>
    <s v="Se determina el resultado ponderado acumulado de las 9 Dependencias determinando el cumplimiento de las 69 actividades de acuerdo al avance de las actividades en el 4to trimestre vs el % programado para el periodo  del Plan de Acción a 31 de diciembre de 2018 "/>
    <m/>
    <m/>
    <n v="0.95"/>
    <s v="BUENO"/>
    <n v="1"/>
    <m/>
    <m/>
    <m/>
    <m/>
    <m/>
    <m/>
    <m/>
    <n v="1"/>
    <m/>
    <m/>
    <m/>
    <m/>
    <m/>
    <m/>
    <m/>
    <n v="1"/>
    <n v="0"/>
    <n v="0"/>
    <n v="0.8"/>
    <s v="&lt;"/>
    <s v="BUENO"/>
    <s v="Corresponde al avance ponderado de las actividades a cumplir en el periodo del Plan de Acción."/>
    <m/>
    <m/>
    <n v="0.8"/>
    <s v="BUENO"/>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s v="REGULAR"/>
  </r>
  <r>
    <n v="12"/>
    <x v="0"/>
    <s v="Gestión Estratégica"/>
    <s v="3. Oficina Asesora de Planeación"/>
    <x v="0"/>
    <s v="Oportunidad en la expedición de viabilidades"/>
    <s v="Controlar el tiempo de expedición de las viabilidades solicitadas"/>
    <s v="Trimestral"/>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n v="1"/>
    <m/>
    <m/>
    <m/>
    <m/>
    <m/>
    <m/>
    <m/>
    <n v="1"/>
    <m/>
    <m/>
    <m/>
    <m/>
    <m/>
    <m/>
    <m/>
    <n v="1"/>
    <n v="89"/>
    <n v="89"/>
    <n v="1"/>
    <s v="&gt;"/>
    <s v="EXCELENTE"/>
    <s v="Durante el segundo trimestre del año se tramitaron 89 viabilidades en un tiempo no mayor a 2 dias"/>
    <m/>
    <m/>
    <n v="1"/>
    <s v="EXCELENTE"/>
    <n v="1"/>
    <m/>
    <m/>
    <m/>
    <m/>
    <m/>
    <m/>
    <m/>
    <n v="1"/>
    <m/>
    <m/>
    <m/>
    <m/>
    <m/>
    <m/>
    <m/>
    <n v="1"/>
    <n v="254"/>
    <n v="254"/>
    <n v="1"/>
    <s v="="/>
    <s v="EXCELENTE"/>
    <s v="En el 3er trimestre se expidieron 254 viabilidades, en un tiempo promesio de 1 día, cumpliendo asi con la meta"/>
    <s v="No aplica"/>
    <m/>
    <n v="1"/>
    <s v="EXCELENTE"/>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s v="BUENO"/>
  </r>
  <r>
    <n v="13"/>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m/>
    <m/>
    <m/>
    <m/>
    <m/>
    <m/>
    <m/>
    <n v="1"/>
    <m/>
    <m/>
    <m/>
    <m/>
    <m/>
    <m/>
    <m/>
    <n v="1"/>
    <n v="32"/>
    <n v="32"/>
    <n v="1"/>
    <n v="1"/>
    <s v="EXCELENTE"/>
    <s v="Durante el IV Trimestre del año 2018, fueron asistidas Treinta y dos (32) conciliaciones judiciales y prejudiciales "/>
    <m/>
    <m/>
    <n v="1"/>
    <s v="EXCELENTE"/>
    <n v="1"/>
    <m/>
    <m/>
    <m/>
    <m/>
    <m/>
    <m/>
    <m/>
    <n v="1"/>
    <m/>
    <m/>
    <m/>
    <m/>
    <m/>
    <m/>
    <m/>
    <n v="1"/>
    <n v="65"/>
    <n v="65"/>
    <n v="1"/>
    <s v="(=100%)"/>
    <s v="EXCELENTE"/>
    <s v="Durante el III Trimestre del año 2018, fueron asistidas sesenta y cinco (65) conciliaciones judiciales y prejudiciales "/>
    <m/>
    <m/>
    <n v="1"/>
    <s v="EXCELENTE"/>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s v="EXCELENTE"/>
  </r>
  <r>
    <n v="14"/>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m/>
    <m/>
    <m/>
    <m/>
    <m/>
    <m/>
    <m/>
    <n v="1"/>
    <m/>
    <m/>
    <m/>
    <m/>
    <m/>
    <m/>
    <m/>
    <n v="1"/>
    <n v="3"/>
    <n v="3"/>
    <n v="1"/>
    <n v="1"/>
    <s v="EXCELENTE"/>
    <s v="Durante el IV Trimestre del año 2018, fueron estudiados (3) solicitudes de conciliación"/>
    <m/>
    <m/>
    <n v="1"/>
    <s v="EXCELENTE"/>
    <n v="1"/>
    <m/>
    <m/>
    <m/>
    <m/>
    <m/>
    <m/>
    <m/>
    <n v="1"/>
    <m/>
    <m/>
    <m/>
    <m/>
    <m/>
    <m/>
    <m/>
    <n v="1"/>
    <n v="3"/>
    <n v="3"/>
    <n v="1"/>
    <s v="(=100%)"/>
    <s v="EXCELENTE"/>
    <s v="Durante el III Trimestre del año 2018, fueron estudiados (3) solicitudes de conciliación"/>
    <m/>
    <m/>
    <n v="1"/>
    <s v="EXCELENTE"/>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s v="EXCELENTE"/>
  </r>
  <r>
    <n v="15"/>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m/>
    <m/>
    <m/>
    <m/>
    <m/>
    <m/>
    <m/>
    <n v="0.95"/>
    <m/>
    <m/>
    <m/>
    <m/>
    <m/>
    <m/>
    <m/>
    <n v="0.95"/>
    <n v="77"/>
    <n v="77"/>
    <n v="1"/>
    <n v="1"/>
    <s v="EXCELENTE"/>
    <s v="Durante el III Trimestre del año 2018, la Oficina Asesora Jurídica brindo asesoria a las Diferentes Oficinas y Subdirecciones de la UAECOB en los relacionado con estudios previos"/>
    <m/>
    <m/>
    <n v="1"/>
    <s v="EXCELENTE"/>
    <n v="0.95"/>
    <m/>
    <m/>
    <m/>
    <m/>
    <m/>
    <m/>
    <m/>
    <n v="0.95"/>
    <m/>
    <m/>
    <m/>
    <m/>
    <m/>
    <m/>
    <m/>
    <n v="0.95"/>
    <n v="226"/>
    <n v="226"/>
    <n v="1"/>
    <s v="(=100%)"/>
    <s v="EXCELENTE"/>
    <s v="Durante el III Trimestre del año 2018, la Oficina Asesora Jurídica brindo asesoria a las Diferentes Oficinas y Subdirecciones de la UAECOB en los relacionado con estudios previos"/>
    <m/>
    <m/>
    <n v="1"/>
    <s v="EXCELENTE"/>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s v="EXCELENTE"/>
  </r>
  <r>
    <n v="16"/>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n v="4"/>
    <n v="4"/>
    <n v="4"/>
    <s v="≤4"/>
    <s v="BUENO"/>
    <s v="Durante los meses de septiembre y octubre del 2018 el promedio en la elaboración de la minutas de prestación de servicios por parte de la Oficina Asesora Jurídica fue de cuatro (4)días"/>
    <m/>
    <n v="4"/>
    <m/>
    <m/>
    <m/>
    <m/>
    <m/>
    <m/>
    <m/>
    <n v="4"/>
    <n v="0"/>
    <n v="0"/>
    <n v="0"/>
    <s v="≤3"/>
    <s v="EXCELENTE"/>
    <s v="Durante los meses de noviembre y diciembre del 2018 el promedio en la elaboración de la minutas de prestación de servicios por parte de la Oficina Asesora Jurídica fue 0 días"/>
    <m/>
    <n v="2"/>
    <n v="2"/>
    <s v="EXCELENTE"/>
    <n v="4"/>
    <m/>
    <m/>
    <m/>
    <m/>
    <m/>
    <m/>
    <m/>
    <n v="4"/>
    <s v="N/A"/>
    <s v="N/A"/>
    <n v="4"/>
    <s v="≤4"/>
    <s v="BUENO"/>
    <s v="Durante los meses de julio y agosto del año 2018 la Oficina Asesora Jurídica expidio y suscribio 146 minutas de contratos de prestación de servicios en promedio de cuatro (4) días"/>
    <m/>
    <n v="4"/>
    <m/>
    <m/>
    <m/>
    <m/>
    <m/>
    <m/>
    <m/>
    <n v="4"/>
    <n v="4"/>
    <s v="BUENO"/>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s v="EXCELENTE"/>
  </r>
  <r>
    <n v="17"/>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n v="1"/>
    <m/>
    <m/>
    <m/>
    <m/>
    <m/>
    <m/>
    <m/>
    <n v="1"/>
    <m/>
    <m/>
    <m/>
    <m/>
    <m/>
    <m/>
    <m/>
    <n v="1"/>
    <n v="61"/>
    <n v="61"/>
    <n v="1"/>
    <n v="1"/>
    <s v="EXCELENTE"/>
    <s v="Durante el III Trimestre del año 2018, se tramitaron 61 solicitudes de certificaciones."/>
    <m/>
    <m/>
    <n v="1"/>
    <s v="EXCELENTE"/>
    <n v="1"/>
    <m/>
    <m/>
    <m/>
    <m/>
    <m/>
    <m/>
    <m/>
    <n v="1"/>
    <m/>
    <m/>
    <m/>
    <m/>
    <m/>
    <m/>
    <m/>
    <n v="1"/>
    <n v="83"/>
    <n v="83"/>
    <n v="1"/>
    <s v="(=100%)"/>
    <s v="EXCELENTE"/>
    <s v="La oficina Asesora Jurídica dio respuesta a Ochenta y tres (83) solicitudes de certificados por correo   y radicados los cuales fueron tramitados en su totalidad"/>
    <m/>
    <m/>
    <n v="1"/>
    <s v="EXCELENTE"/>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s v="EXCELENTE"/>
  </r>
  <r>
    <n v="18"/>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8"/>
    <n v="68"/>
    <n v="1"/>
    <m/>
    <m/>
    <s v="Se emitieron para el mes de Julio 68 contancias solictadas por los usuarios"/>
    <m/>
    <n v="1"/>
    <n v="48"/>
    <n v="48"/>
    <n v="1"/>
    <m/>
    <m/>
    <s v="Se emitieron para el mes de Julio 48 contancias solictadas por los usuarios"/>
    <m/>
    <n v="1"/>
    <n v="39"/>
    <n v="39"/>
    <n v="1"/>
    <m/>
    <m/>
    <s v="Se emitieron para el mes de Julio 39 contancias solictadas por los usuarios"/>
    <m/>
    <n v="1"/>
    <n v="1"/>
    <s v="EXCELENTE"/>
    <n v="1"/>
    <n v="63"/>
    <n v="63"/>
    <n v="1"/>
    <m/>
    <s v="EXCELENTE"/>
    <s v="Se emitieron para el mes de Julio 64 contancias solictadas por los usuarios"/>
    <m/>
    <n v="1"/>
    <n v="49"/>
    <n v="49"/>
    <n v="1"/>
    <m/>
    <s v="EXCELENTE"/>
    <s v="Se emitieron para el mes de Agosto 49 contancias solictadas por los usuarios"/>
    <m/>
    <n v="1"/>
    <n v="47"/>
    <n v="47"/>
    <n v="1"/>
    <m/>
    <s v="EXCELENTE"/>
    <m/>
    <m/>
    <n v="1"/>
    <n v="1"/>
    <s v="EXCELENTE"/>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s v="EXCELENTE"/>
  </r>
  <r>
    <n v="19"/>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6"/>
    <n v="16"/>
    <n v="1"/>
    <m/>
    <m/>
    <s v="Para la vigencia se realizaron  16 investigaciones debido a las activaciones realizadasen la cuales se determinaron las causas a todas"/>
    <m/>
    <n v="1"/>
    <n v="18"/>
    <n v="18"/>
    <n v="1"/>
    <m/>
    <m/>
    <s v="Para la vigencia se realizaron  18 investigaciones debido a las activaciones realizadasen la cuales se determinaron las causas a todas"/>
    <m/>
    <n v="1"/>
    <n v="29"/>
    <n v="29"/>
    <n v="1"/>
    <m/>
    <m/>
    <s v="Para la vigencia se realizaron  29 investigaciones debido a las activaciones realizadasen la cuales se determinaron las causas a todas"/>
    <m/>
    <n v="1"/>
    <n v="1"/>
    <s v="EXCELENTE"/>
    <n v="1"/>
    <n v="30"/>
    <n v="30"/>
    <n v="1"/>
    <m/>
    <s v="EXCELENTE"/>
    <s v="Para la vigencia se realizaron  30 investigaciones debido a las activaciones realizadasen la cuales se determinaron las causas a todas"/>
    <m/>
    <n v="1"/>
    <n v="18"/>
    <n v="18"/>
    <n v="1"/>
    <m/>
    <s v="EXCELENTE"/>
    <s v="Para la vigencia se realizaron  18 investigaciones debido a las activaciones realizadasen la cuales se determinaron las causas a todas"/>
    <m/>
    <n v="1"/>
    <n v="18"/>
    <n v="18"/>
    <n v="1"/>
    <m/>
    <s v="EXCELENTE"/>
    <m/>
    <m/>
    <n v="1"/>
    <n v="1"/>
    <s v="EXCELENTE"/>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s v="EXCELENTE"/>
  </r>
  <r>
    <n v="20"/>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86"/>
    <n v="98"/>
    <n v="0.87755102040816324"/>
    <m/>
    <m/>
    <s v="Para el mes de Octubre se capcitaron 15 empresas y se desarrollaron en las instalaciones de la UAECOB como en las Instalaciones de las algunas empresas."/>
    <m/>
    <n v="0.8"/>
    <n v="85"/>
    <n v="103"/>
    <n v="0.82524271844660191"/>
    <m/>
    <m/>
    <s v="Para el mes de Noviembre se capacitaron 8 empresas las cuales son producto de la programacion efectuada para este mes, de acuerdo a las solicitudes realizadas por los usuarios."/>
    <m/>
    <n v="0.8"/>
    <n v="84"/>
    <n v="105"/>
    <n v="0.8"/>
    <m/>
    <m/>
    <s v="En diciembre se capacitaron 6 empresas de brigadas logisticas y centros comerciales por lo cual se incrementa el nuemro de brigadistas."/>
    <m/>
    <n v="0.83426457961825518"/>
    <n v="0.83426457961825518"/>
    <s v="EXCELENTE"/>
    <n v="0.8"/>
    <n v="16"/>
    <n v="23"/>
    <n v="0.69565217391304346"/>
    <m/>
    <s v="MALO"/>
    <s v="Para el mes de julio se capacito una sola brigada debido a que las demas brigadas culminan en el siguente mes, y  solo se capacitaron 23 personas que por ausencia en los cursos no alcazaron la nota requerida "/>
    <m/>
    <n v="0.8"/>
    <n v="81"/>
    <n v="92"/>
    <n v="0.88043478260869568"/>
    <m/>
    <s v="EXCELENTE"/>
    <s v="para el mes de agosto se capacitaron 92 personas correspondiente a  4 brigadas como son cajas de compensacion familiar, centros comericales y empresas logisticas."/>
    <m/>
    <n v="0.8"/>
    <n v="132"/>
    <n v="144"/>
    <n v="0.91666666666666663"/>
    <m/>
    <s v="EXCELENTE"/>
    <m/>
    <m/>
    <n v="0.83091787439613529"/>
    <n v="0.83091787439613529"/>
    <s v="EXCELENTE"/>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s v="EXCELENTE"/>
  </r>
  <r>
    <n v="21"/>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m/>
    <m/>
    <s v="Se ratifico el numero de conceptos emitidos correspondiente al 1% de los generados en el mes de Octubre"/>
    <m/>
    <n v="0.85"/>
    <n v="4"/>
    <n v="4"/>
    <n v="1"/>
    <m/>
    <m/>
    <s v="Se ratifico el numero de conceptos emitidos correspondiente al 1% de los generados en el mes de Noviembre"/>
    <m/>
    <n v="0.85"/>
    <n v="6"/>
    <n v="6"/>
    <n v="1"/>
    <m/>
    <m/>
    <s v="Para Diciembre se incremento el numero de capacitaciones de riesgo bajo por lo cual se hicieron mas verificaciones aleatorias, de igual manera todas las visitas aprobaron la revision Tecnica."/>
    <m/>
    <n v="1"/>
    <n v="1"/>
    <s v="EXCELENTE"/>
    <n v="0.85"/>
    <n v="5"/>
    <n v="5"/>
    <n v="1"/>
    <m/>
    <s v="EXCELENTE"/>
    <s v="Se realizar la verificacion del 1% de las revisiones clasifcadas como riesgo bajo ratificando en su totalidad  los establecimientor aprobados."/>
    <m/>
    <n v="0.85"/>
    <n v="7"/>
    <n v="7"/>
    <n v="1"/>
    <m/>
    <s v="EXCELENTE"/>
    <s v="para el mes de Agosto se realizan mas  verificaciones a establecimientos debido a que se incremento el numero de conceptos de riesgo bajo dados."/>
    <m/>
    <n v="0.85"/>
    <n v="8"/>
    <n v="8"/>
    <n v="1"/>
    <m/>
    <s v="EXCELENTE"/>
    <m/>
    <m/>
    <n v="1"/>
    <n v="1"/>
    <s v="EXCELENTE"/>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s v="EXCELENTE"/>
  </r>
  <r>
    <n v="22"/>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24"/>
    <n v="24"/>
    <n v="1"/>
    <m/>
    <m/>
    <s v="El número de eventos masivos con participación de la UAECOB para el mes de octubre corresponde a las solitudes realizadas por los usuarios para este mes y atendidas en su totalidad."/>
    <m/>
    <n v="1"/>
    <n v="55"/>
    <n v="55"/>
    <n v="1"/>
    <m/>
    <m/>
    <s v="El número de eventos masivos con participación de la UAECOB para el mes de Noviembre corresponde a las solitudes realizadas por los usuarios para este mes y atendidas en su totalidad. Se evidencia un incremento debido a que por temporada de cembrina se  incrementan los eventos en la capital."/>
    <m/>
    <n v="1"/>
    <n v="22"/>
    <n v="22"/>
    <n v="1"/>
    <m/>
    <m/>
    <s v="En diciembre se disminuyo el nuemro de eventos masivos con participacion de la UAECOB  debido a que se incremento el numero de solicitudes de conceptos pirotecnicos por la temporada de diciembre."/>
    <m/>
    <n v="1"/>
    <n v="1"/>
    <s v="EXCELENTE"/>
    <n v="1"/>
    <n v="17"/>
    <n v="17"/>
    <n v="1"/>
    <m/>
    <s v="EXCELENTE"/>
    <s v="Por motivo de la celebracion del mundial de futbol 2018 los eventos para el mes de julio no representaron un numero significativo en el distiro capital"/>
    <m/>
    <n v="1"/>
    <n v="52"/>
    <n v="52"/>
    <n v="1"/>
    <m/>
    <s v="EXCELENTE"/>
    <s v="Se observa un incremento en la realizacion de eventos masivos de alta complejidad en el distrito debido a que lo empresarios empiezan a retomar las actividades pendientes por el mundial de futbol 2018"/>
    <m/>
    <n v="1"/>
    <n v="43"/>
    <n v="43"/>
    <n v="1"/>
    <m/>
    <s v="EXCELENTE"/>
    <m/>
    <m/>
    <n v="1"/>
    <n v="1"/>
    <s v="EXCELENTE"/>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s v="EXCELENTE"/>
  </r>
  <r>
    <n v="23"/>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577"/>
    <n v="2916"/>
    <n v="0.88374485596707819"/>
    <m/>
    <m/>
    <s v="Se realizaron las revisiones tecnicas en los tiempos establecidos en los procedimientos  de acuerdo con las disponibilidad de las estaciones."/>
    <m/>
    <n v="0.8"/>
    <n v="2034"/>
    <n v="2224"/>
    <n v="0.91456834532374098"/>
    <m/>
    <m/>
    <s v="Se realizaron las revisiones tecnicas en los tiempos establecidos en los procedimientos  de acuerdo con las disponibilidad de las estaciones."/>
    <m/>
    <n v="0.8"/>
    <n v="1493"/>
    <n v="1680"/>
    <n v="0.88869047619047614"/>
    <m/>
    <m/>
    <s v="Se realizaron las revisiones tecnicas en los tiempos establecidos en los procedimientos  de acuerdo con las disponibilidad de las estaciones."/>
    <m/>
    <n v="0.89566789249376511"/>
    <n v="0.89566789249376511"/>
    <s v="EXCELENTE"/>
    <n v="0.8"/>
    <n v="2723"/>
    <n v="2982"/>
    <n v="0.91314553990610325"/>
    <m/>
    <s v="EXCELENTE"/>
    <s v="Se realizaron las revisiones tecnicas en los tiempos establecidos en los procedimientos  de acuerdo con las disponibilidad de las estaciones."/>
    <m/>
    <n v="0.8"/>
    <n v="2849"/>
    <n v="3266"/>
    <n v="0.8723208818126148"/>
    <m/>
    <s v="EXCELENTE"/>
    <s v="Se realizaron las revisiones tecnicas en los tiempos establecidos en los procedimientos  de acuerdo con las disponibilidad de las estaciones."/>
    <m/>
    <n v="0.8"/>
    <n v="2097"/>
    <n v="2315"/>
    <n v="0.90583153347732182"/>
    <m/>
    <s v="EXCELENTE"/>
    <m/>
    <m/>
    <n v="0.89709931839868007"/>
    <n v="0.89709931839868007"/>
    <s v="EXCELENTE"/>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s v="EXCELENTE"/>
  </r>
  <r>
    <n v="24"/>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m/>
    <m/>
    <s v="Se desarrollarlo el 100% de las actividades planteadas en el marco del plan de acción de la comisión, que le corresponden a la entidad como responsable principal.  "/>
    <m/>
    <m/>
    <n v="1"/>
    <s v="EXCELENTE"/>
    <n v="1"/>
    <m/>
    <m/>
    <m/>
    <m/>
    <m/>
    <m/>
    <m/>
    <n v="1"/>
    <m/>
    <m/>
    <m/>
    <m/>
    <m/>
    <m/>
    <m/>
    <n v="1"/>
    <m/>
    <m/>
    <m/>
    <m/>
    <m/>
    <m/>
    <m/>
    <m/>
    <s v="No aplica"/>
    <s v="No aplica"/>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s v="No aplica"/>
  </r>
  <r>
    <n v="25"/>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36"/>
    <n v="36"/>
    <n v="1"/>
    <m/>
    <m/>
    <s v="Se atendieron todas las solcitudes allegadas para los simulacros y simulaciones soclicitadas."/>
    <m/>
    <m/>
    <n v="1"/>
    <s v="EXCELENTE"/>
    <n v="1"/>
    <m/>
    <m/>
    <m/>
    <m/>
    <m/>
    <m/>
    <m/>
    <n v="1"/>
    <m/>
    <m/>
    <m/>
    <m/>
    <m/>
    <m/>
    <m/>
    <n v="1"/>
    <m/>
    <m/>
    <m/>
    <m/>
    <m/>
    <m/>
    <m/>
    <m/>
    <s v="No aplica"/>
    <s v="No aplica"/>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s v="No aplica"/>
  </r>
  <r>
    <n v="26"/>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22"/>
    <n v="22"/>
    <n v="1"/>
    <m/>
    <m/>
    <s v="Se reduce el numero de solicitudes debido a la temporada de vacaciones en los jardines y colegios."/>
    <m/>
    <n v="1"/>
    <n v="5"/>
    <n v="5"/>
    <n v="1"/>
    <m/>
    <m/>
    <s v="Se reduce el numero de solicitudes debido a la temporada de vacaciones en los jardines y colegios."/>
    <m/>
    <n v="1"/>
    <n v="5"/>
    <n v="5"/>
    <n v="1"/>
    <m/>
    <m/>
    <s v="Se reduce el numero de solicitudes debido a la temporada de vacaciones en los jardines y colegios."/>
    <m/>
    <n v="1"/>
    <n v="1"/>
    <s v="EXCELENTE"/>
    <n v="1"/>
    <n v="30"/>
    <n v="30"/>
    <n v="1"/>
    <m/>
    <s v="EXCELENTE"/>
    <s v="Se reduce el numero de solicitudes debido a la temporada de vacaciones en los jardines y colegios."/>
    <m/>
    <n v="1"/>
    <n v="45"/>
    <n v="45"/>
    <n v="1"/>
    <m/>
    <s v="EXCELENTE"/>
    <s v="Se incrementa el numero de solcitudes debido a que en los jardines y colegios retoman actividades y solicitan capacitacion para cumplir con la normatividd asociada"/>
    <m/>
    <n v="1"/>
    <n v="57"/>
    <n v="57"/>
    <n v="1"/>
    <m/>
    <s v="EXCELENTE"/>
    <s v="Los jardines procuran cumplir con la normatividad  asociada a la capacitacion relacionada con los temas de prevencion y solcitan por lo regular 2 capacitaciones al año."/>
    <m/>
    <n v="1"/>
    <n v="1"/>
    <s v="EXCELENTE"/>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s v="EXCELENTE"/>
  </r>
  <r>
    <n v="27"/>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m/>
    <m/>
    <m/>
    <m/>
    <m/>
    <m/>
    <m/>
    <n v="1"/>
    <n v="3"/>
    <n v="3"/>
    <n v="1"/>
    <s v="="/>
    <s v="EXCELENTE"/>
    <s v="Durante la vigencia 2018, se actualizaron los tres (3) procedimientos de atención de incendios que se encontraban desactualizados con más de 2,5 años de vigencia."/>
    <m/>
    <n v="1"/>
    <m/>
    <m/>
    <m/>
    <m/>
    <m/>
    <m/>
    <m/>
    <n v="1"/>
    <n v="1"/>
    <s v="EXCELENTE"/>
    <n v="1"/>
    <m/>
    <m/>
    <m/>
    <m/>
    <m/>
    <m/>
    <m/>
    <n v="1"/>
    <m/>
    <m/>
    <m/>
    <m/>
    <m/>
    <m/>
    <m/>
    <n v="1"/>
    <n v="2"/>
    <n v="3"/>
    <n v="0.66666666666666663"/>
    <s v="&gt;="/>
    <s v="REGULAR"/>
    <s v="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
    <s v="A pesar que se realizo actualización de 2 procedimientos del proceso de atención de incendios, durante el ultimo trimestre se comtinuara con la actualización de mas procedimientos del mencionado proceso."/>
    <m/>
    <n v="0.66666666666666663"/>
    <s v="REGULAR"/>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s v="MALO"/>
  </r>
  <r>
    <n v="28"/>
    <x v="3"/>
    <s v="Gestión Integral de Incendios"/>
    <s v="6. Subdirección Operativa"/>
    <x v="0"/>
    <s v="Disponibilidad de personal"/>
    <s v="Contar con la disponibilidad de personal permanente garantizando el funcionamiento."/>
    <s v="Mensu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
    <s v="45%-54%"/>
    <s v="55%-64%"/>
    <s v="&gt;=65% "/>
    <s v="17 Estaciones, áreas de la UAECOB en la que desempeñan funciones el personal operativo"/>
    <s v="Profesional Sub.Operativa (Disponibilidad de personal)"/>
    <s v="Profesional Sub.Operativa"/>
    <s v="Subdirector Operativo y las 17 estaciones."/>
    <n v="0.65"/>
    <n v="261"/>
    <n v="299"/>
    <n v="0.87290969899665549"/>
    <s v="&gt;"/>
    <s v="EXCELENTE"/>
    <s v="Se evidencia que la disponiblidad de personal está por encima de la meta planteada"/>
    <m/>
    <n v="0.65"/>
    <n v="253"/>
    <n v="298"/>
    <n v="0.84899328859060408"/>
    <s v="&gt;"/>
    <s v="EXCELENTE"/>
    <s v="Se evidencia que la disponiblidad de personal está por encima de la meta planteada"/>
    <m/>
    <n v="0.65"/>
    <n v="253"/>
    <n v="298"/>
    <n v="0.84899328859060408"/>
    <s v="&gt;"/>
    <s v="EXCELENTE"/>
    <s v="Se evidencia que la disponiblidad de personal está por encima de la meta planteada"/>
    <m/>
    <n v="0.85696542539262122"/>
    <n v="0.85696542539262122"/>
    <s v="EXCELENTE"/>
    <n v="0.65"/>
    <n v="160"/>
    <n v="309"/>
    <n v="0.51779935275080902"/>
    <s v="&lt;"/>
    <s v="REGULAR"/>
    <s v="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
    <s v="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
    <n v="0.65"/>
    <n v="209"/>
    <n v="309"/>
    <n v="0.6763754045307443"/>
    <s v="&gt;"/>
    <s v="BUENO"/>
    <s v="A partir la recopilación de información suministrada por la Central de radio y a la recepción de novedades de permisos, se realiza un análisis de las diferentes variables, donde los 309  empleados del turno en las correspondientes compañías el ausentismo BAJO. "/>
    <m/>
    <n v="0.65"/>
    <n v="191"/>
    <n v="309"/>
    <n v="0.6181229773462783"/>
    <s v="&gt;="/>
    <s v="BUENO"/>
    <s v="A partir la recopilación de información suministrada por la Central de radio y a la recepción de novedades de permisos, se realiza un análisis de las diferentes variables, donde los 309 empleados en un turno en las correspondientes compañías bajo el ausentismo."/>
    <m/>
    <n v="0.6040992448759438"/>
    <n v="0.6040992448759438"/>
    <s v="BUENO"/>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s v="EXCELENTE"/>
  </r>
  <r>
    <n v="29"/>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36:00"/>
    <s v="&gt;"/>
    <s v="MALO "/>
    <s v="El tiempo de atención de servicios se vio afectado en 2:06´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n v="0.35416666666666669"/>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n v="0.35416666666666669"/>
    <s v="N/A"/>
    <s v="N/A"/>
    <d v="1899-12-30T10:36:00"/>
    <s v="&gt;"/>
    <s v="MALO "/>
    <s v="El tiempo de atención de servicios se vio afectado en 2:06´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d v="1899-12-30T10:16:40"/>
    <d v="1899-12-30T10:16:40"/>
    <s v="MALO"/>
    <d v="1899-12-30T08:30:00"/>
    <s v="N/A"/>
    <s v="N/A"/>
    <d v="1899-12-30T09:33:00"/>
    <s v="&gt;"/>
    <s v="MALO "/>
    <s v="El tiempo de atención de servicios se vio afectado en 1:03´ por encima de la meta, dado que existen factores externos que afectan la movilización a las emergencias, dentro de ellos se puede resaltar el aumento del parque automotor de la ciudad."/>
    <m/>
    <d v="1899-12-30T08:30:00"/>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m/>
    <d v="1899-12-30T08:30:00"/>
    <s v="N/A"/>
    <s v="N/A"/>
    <d v="1899-12-30T10:18:00"/>
    <s v="&gt;"/>
    <s v="MALO "/>
    <s v="El tiempo de atención de servicios se vio afectado en 1:48´ por encima de la meta, dado que existen factores externos que afectan la movilización a las emergencias, dentro de ellos se puede resaltar el aumento del parque automotor de la ciudad."/>
    <s v="Revisar y depurar los servicios IMER del primer nivel de respuesta que requiere oportunidad en la atención."/>
    <d v="1899-12-30T09:49:40"/>
    <d v="1899-12-30T09:49:40"/>
    <s v="MALO"/>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s v="MALO"/>
  </r>
  <r>
    <n v="30"/>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11"/>
    <n v="3311"/>
    <n v="1"/>
    <s v="="/>
    <s v="EXCELENTE"/>
    <s v="Se realizó la atención de todos  los servicios de emergencia de acuerdo a la tipologia establecida."/>
    <m/>
    <n v="1"/>
    <n v="3160"/>
    <n v="3160"/>
    <n v="1"/>
    <s v="="/>
    <s v="EXCELENTE"/>
    <s v="Se realizó la atención de todos  los servicios de emergencia de acuerdo a la tipologia establecida."/>
    <m/>
    <n v="1"/>
    <n v="3201"/>
    <n v="3201"/>
    <n v="1"/>
    <s v="="/>
    <s v="EXCELENTE"/>
    <s v="Se realizó la atención de todos  los servicios de emergencia de acuerdo a la tipologia establecida."/>
    <m/>
    <n v="1"/>
    <n v="1"/>
    <s v="EXCELENTE"/>
    <n v="1"/>
    <n v="2796"/>
    <n v="2796"/>
    <n v="1"/>
    <s v="="/>
    <s v="EXCELENTE"/>
    <s v="Se realizó la atención de todos  los servicios de emergencia de acuerdo a la tipologia establecida."/>
    <m/>
    <n v="1"/>
    <n v="3119"/>
    <n v="3119"/>
    <n v="1"/>
    <s v="="/>
    <s v="EXCELENTE"/>
    <s v="Se realizó la atención de todos  los servicios de emergencia de acuerdo a la tipologia establecida."/>
    <m/>
    <n v="1"/>
    <n v="2987"/>
    <n v="2987"/>
    <n v="1"/>
    <s v="="/>
    <s v="EXCELENTE"/>
    <s v="Se realizó la atención de todos  los servicios de emergencia de acuerdo a la tipologia establecida."/>
    <m/>
    <n v="1"/>
    <n v="1"/>
    <s v="EXCELENTE"/>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s v="EXCELENTE"/>
  </r>
  <r>
    <n v="31"/>
    <x v="0"/>
    <s v="Gestión Integrada"/>
    <s v="7. Subdirección de Gestión Corporativa"/>
    <x v="1"/>
    <s v="Cumplimiento de las acciones de los subsistemas"/>
    <s v="Medir el cumplimiento de las acciones planteadas por los subsistemas"/>
    <s v="semestral"/>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n v="1"/>
    <m/>
    <m/>
    <m/>
    <m/>
    <m/>
    <m/>
    <m/>
    <n v="1"/>
    <m/>
    <m/>
    <m/>
    <m/>
    <m/>
    <m/>
    <m/>
    <n v="1"/>
    <n v="4"/>
    <n v="7"/>
    <n v="0.56999999999999995"/>
    <s v="&lt;60"/>
    <s v="MALO"/>
    <s v=" Basado en la fuente histórica para la medición del indicador, se tomó como base la cantidad de indicadores reportados por los subsistemas al SIG,  el indicador presenta un resultado del 57%, con tendencia a mantenerse con el mismo comportamiento y necesidad de mejora. Se obtiene manera: Gestión ambiental reporta 3 indicadores, de los cuales los tres presentan un resultado de decrecimiento respecto a la meta y el resultado del periodo anterior quedando 0/3, el proceso de gestión documental presenta 2 indicadores con un cumplimiento excelente debido a que las actividades para el indicador se deben ejecutar respecto a la normativa legl aplciable en cuestión de TRD y correspondencia y el proceso de seguridad y salud en el trabajo de los indicadores planteados presenta un excelente cumplimiento en los dos lo cual indica que no se han presentado y reportado accidentes incapacitantes que se vean reflejados en la operación y el bienestar del personal así como un mínimo índice de ausentismo lo que demuestra el compromiso del personal y sentido de pertenencia con la entidad. Se realiza la ssalvedad que se presenta esta medición sin concordancia con la métrica planteada por lo cual de plantea la mejora por medio del FOR-GE-04-02 con la propuesta para la modificación del mismo a la OAP."/>
    <m/>
    <m/>
    <n v="0.56999999999999995"/>
    <s v="MALO"/>
    <n v="1"/>
    <m/>
    <m/>
    <m/>
    <m/>
    <m/>
    <m/>
    <m/>
    <n v="1"/>
    <m/>
    <m/>
    <m/>
    <m/>
    <m/>
    <m/>
    <m/>
    <n v="1"/>
    <m/>
    <m/>
    <m/>
    <m/>
    <m/>
    <m/>
    <m/>
    <m/>
    <s v="No aplica"/>
    <s v="No aplica"/>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s v="No aplica"/>
  </r>
  <r>
    <n v="32"/>
    <x v="0"/>
    <s v="Gestión Asuntos Jurídicos"/>
    <s v="7. Subdirección de Gestión Corporativa"/>
    <x v="0"/>
    <s v="Autos impulsados por abogados"/>
    <s v="medir el cumplimiento de la eficacia de los trabajadores de la Oficina de control interno disciplinarios."/>
    <s v="Mensu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n v="13"/>
    <n v="61"/>
    <n v="3.5"/>
    <n v="17.428571428571427"/>
    <s v="&gt;13"/>
    <s v="EXCELENTE "/>
    <s v="EL COMPROMISO Y LA CONTINUIDAD DE LOS FUNCIOANRIOS DE PLANTA GARANTIZA EL CUMPLIMIENTO DE LAS METAS E INDICADORES DE LA OCDI. LOS 3,5 DEL PROMEDIO DE ABOGADOS ASIGNADOS OCDI, SE CUENTA APARTIR DE LA FECHA DE ACTA DE INICIO DE CADA UNO DE ELLOS."/>
    <s v="CONTRATACIÓN  DE ABOGADOS EXPERTOS EN DISCIPLINARIOS"/>
    <n v="13"/>
    <n v="47"/>
    <n v="4.4000000000000004"/>
    <n v="10.681818181818182"/>
    <s v="&gt;8 - &lt;11"/>
    <s v="REGULAR"/>
    <s v="LA EXPEERTICIA Y EL CONOCIMIENTO  EXIGUO EN DISCIPLINARIOS POR PARTE DE LOS ABOGADOS DIFICULTÓ EL ALCANCE DE LA META INDICADA LOS 4,4 DEL PROMEDIO DE ABOGADOS ASIGNADOS OCDI, SE CUENTA APARTIR DE LA FECHA DE ACTA DE INICIO DE CADA UNO DE ELLOS."/>
    <s v="CONTRATACIÓN  DE ABOGADOS EXPERTOS EN DISCIPLINARIOS"/>
    <n v="13"/>
    <n v="37"/>
    <n v="3.8"/>
    <n v="9.7368421052631575"/>
    <s v="&gt;8 - &lt;11"/>
    <s v="REGULAR"/>
    <s v="LA EXPEERTICIA Y EL CONOCIMIENTO  EXIGUO EN DISCIPLINARIOS POR PARTE DE LOS ABOGADOS DIFICULTÓ EL ALCANCE DE LA META INDICADA LOS 3,8  DEL PROMEDIO DE ABOGADOS ASIGNADOS OCDI, SE CUENTA APARTIR DE LA FECHA DE ACTA DE INICIO DE CADA UNO DE ELLOS."/>
    <s v="DESIGNACION DE ABOGADOS EXPERTOS EN DISCIPLINARIOS"/>
    <n v="12.61574390521759"/>
    <n v="12.61574390521759"/>
    <s v="EXCELENTE"/>
    <n v="13"/>
    <m/>
    <m/>
    <m/>
    <m/>
    <m/>
    <m/>
    <m/>
    <n v="13"/>
    <m/>
    <m/>
    <m/>
    <m/>
    <m/>
    <m/>
    <m/>
    <n v="13"/>
    <n v="108"/>
    <n v="6.3"/>
    <n v="17.142857142857142"/>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
    <s v="Mantener el impulso procesal de las actuaciones disciplinarias"/>
    <m/>
    <n v="17.142857142857142"/>
    <s v="EXCELENTE"/>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s v="EXCELENTE"/>
  </r>
  <r>
    <n v="33"/>
    <x v="0"/>
    <s v="Gestión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n v="10"/>
    <n v="49"/>
    <n v="11.16666"/>
    <n v="4.3880623212312369"/>
    <s v="&lt;=12 y &gt;=11"/>
    <s v="BUENO"/>
    <s v=" SE  CUMPLIÓ CON LOS  INDICADORES ESTABLECIDOS PARA EL PERIODO"/>
    <m/>
    <n v="10"/>
    <n v="11"/>
    <n v="8.9166600000000003"/>
    <n v="1.2336457821650708"/>
    <s v="&lt;=10"/>
    <s v="EXCELENTE "/>
    <s v=" SE  CUMPLIÓ CON LOS  INDICADORES ESTABLECIDOS PARA EL PERIODO"/>
    <s v=" "/>
    <n v="10"/>
    <n v="6"/>
    <n v="4.375"/>
    <n v="1.3714285714285714"/>
    <s v="&lt;=10"/>
    <s v="EXCELENTE "/>
    <s v=" SE  CUMPLIÓ CON LOS  INDICADORES ESTABLECIDOS PARA EL PERIODO"/>
    <m/>
    <n v="2.3310455582749596"/>
    <n v="2.3310455582749596"/>
    <s v="EXCELENTE"/>
    <n v="10"/>
    <m/>
    <m/>
    <m/>
    <m/>
    <m/>
    <m/>
    <m/>
    <n v="10"/>
    <m/>
    <m/>
    <m/>
    <m/>
    <m/>
    <m/>
    <m/>
    <n v="10"/>
    <n v="54"/>
    <n v="20"/>
    <n v="2.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2.7"/>
    <s v="EXCELENTE"/>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s v="EXCELENTE"/>
  </r>
  <r>
    <n v="34"/>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1"/>
    <n v="0"/>
    <n v="1"/>
    <s v="&gt;=95 %"/>
    <s v="EXCELENTE"/>
    <s v="Para el IV trimestre se presentó una evolución en cuento a la mejora del servicio de atención a la ciudadanía, esta razón consta de que el equipo de trabajo del área se encuentra en condiciones de optimismo, en cuanto a las constantes mesas de trabajo, se tratan todos los temas relacionados con los protocolos de atención e inducción de los aplicativos con los que se atiende a la ciudadanía, de esta manera se cumple con un 100% de satisfacción en la labor desarrollada"/>
    <m/>
    <m/>
    <n v="1"/>
    <s v="EXCELENTE"/>
    <n v="0.9"/>
    <m/>
    <m/>
    <m/>
    <m/>
    <m/>
    <m/>
    <m/>
    <n v="0.9"/>
    <m/>
    <m/>
    <m/>
    <m/>
    <m/>
    <m/>
    <m/>
    <n v="0.9"/>
    <n v="98.99"/>
    <n v="0"/>
    <n v="0.9899"/>
    <s v="&gt;=95 %"/>
    <s v="EXCELENTE"/>
    <s v="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
    <m/>
    <m/>
    <n v="0.9899"/>
    <s v="EXCELENTE"/>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s v="EXCELENTE"/>
  </r>
  <r>
    <n v="35"/>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m/>
    <m/>
    <m/>
    <m/>
    <m/>
    <m/>
    <m/>
    <n v="1"/>
    <m/>
    <m/>
    <m/>
    <m/>
    <m/>
    <m/>
    <m/>
    <n v="1"/>
    <n v="41"/>
    <n v="46"/>
    <n v="0.89130434782608692"/>
    <s v=" =85% Y &lt;90%"/>
    <s v="BUENO"/>
    <s v="De acuerdo a la revisión de la base de datos que remite la Dirección de Calidad del Servicio de la Secretaría General,  se evidencia una particularidad en cuanto a la oportunidad de los requerimientos, en el caso sucede con la Subdirección Operativa quien cerro dos 2 peticiones por fuera de los términos,  durante el trimestre y esto afecta el indicador de oportunidad, razón por la cual se realizó mesa de trabajo con cada dependencia y operativa dando a conocer dicha situación, a fin de quien se mejore la operatividad del cierre de los requerimientos en el SDQS. _x000a_por lo anterior se expresa un porcentaje del 89,13% de efectividad, sin embargo es de aclarar 5 de los actuales requerimientos por cierre se encuentran dentro de los términos legales para dar respuesta ."/>
    <s v="Se realizó mesa de trabajo con los responsables para mejorar el indicador de oportunidad"/>
    <m/>
    <n v="0.89130434782608692"/>
    <s v="BUENO"/>
    <n v="1"/>
    <m/>
    <m/>
    <m/>
    <m/>
    <m/>
    <m/>
    <m/>
    <n v="1"/>
    <m/>
    <m/>
    <m/>
    <m/>
    <m/>
    <m/>
    <m/>
    <n v="1"/>
    <n v="88"/>
    <n v="98"/>
    <n v="0.89795918367346939"/>
    <s v=" =89% Y &lt;95%"/>
    <s v="BUENO"/>
    <s v="Se cumple con las respuestas en términos de Ley, donde se recibió en el trimestre 98 peticiones quedando por responder 10 requerimientos que se encuentran en los tiempos de oportunidad según lo que contempla la norma, cumpliendo con el 90% de las respuestas en mención."/>
    <m/>
    <m/>
    <n v="0.89795918367346939"/>
    <s v="BUENO"/>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s v="BUENO"/>
  </r>
  <r>
    <n v="36"/>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91.666666666666671"/>
    <n v="0"/>
    <n v="0.91700000000000004"/>
    <s v="&gt;=90 %"/>
    <s v="EXCELENTE"/>
    <s v="Teniendo en cuenta la satisfacción general que obtuvo las PQRS-SDQS, es de destacar que los meses de septiembre y noviembre, son los que representan mayor satisfacción con un 100%, el mes de octubre si tuvo una baja en cuento a la coherencia de la respuesta y esto generó una satisfacción del 75% de satisfacción, razón por la cual  al momento de calcular la satisfacción del trimestre la evolución arroja un 91,7%,  sin embargo sigue siendo un buen resultado al final del ejercicio"/>
    <m/>
    <m/>
    <n v="0.91700000000000004"/>
    <s v="EXCELENTE"/>
    <n v="0.9"/>
    <m/>
    <m/>
    <m/>
    <m/>
    <m/>
    <m/>
    <m/>
    <n v="0.9"/>
    <m/>
    <m/>
    <m/>
    <m/>
    <m/>
    <m/>
    <m/>
    <n v="0.9"/>
    <n v="100"/>
    <n v="0"/>
    <n v="1"/>
    <s v="&gt;=90 %"/>
    <s v="EXCELENTE"/>
    <s v="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
    <m/>
    <m/>
    <n v="1"/>
    <s v="EXCELENTE"/>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s v="EXCELENTE"/>
  </r>
  <r>
    <n v="37"/>
    <x v="0"/>
    <s v="Gestión Administrativa"/>
    <s v="7. Subdirección de Gestión Corporativa"/>
    <x v="0"/>
    <s v="Reducción en el Consumo de agua "/>
    <s v="Cuanto reduzco en consumo de agua en las instalaciones de las UAECOB"/>
    <s v="Bimestral"/>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m/>
    <m/>
    <m/>
    <m/>
    <m/>
    <m/>
    <m/>
    <n v="0.02"/>
    <n v="4371"/>
    <n v="4112"/>
    <n v="-6.2986381322957197E-2"/>
    <s v="(&gt;=) "/>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2018 (actual) y el mayo a julio de 2018 (anterior), teniendo como resultado un aumento del 6%, frente al consumo anterior._x000a_"/>
    <s v="Realizar mantenimiento preventivo y/o correctivo al sistema hidráulico de las estaciones"/>
    <n v="0.02"/>
    <m/>
    <m/>
    <m/>
    <m/>
    <m/>
    <m/>
    <m/>
    <m/>
    <n v="-6.2986381322957197E-2"/>
    <s v="MALO"/>
    <n v="0.02"/>
    <n v="3830"/>
    <n v="4052"/>
    <n v="5.478775913129319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Mayo – Julio de 2018 (actual) y el Marzo – mayo de 2018 (anterior), teniendo como resultado una disminución del 5%, frente al consumo anterior._x000a_"/>
    <s v="Solicitar a las diferentes estaciones, el oportuno reporte de fugas y goteos presentados en las instalaciones hidráulicas en cada estación, al área de infraestructura a través del correo locativas@bomberosbogota.gov.co. "/>
    <n v="0.02"/>
    <m/>
    <m/>
    <m/>
    <m/>
    <m/>
    <m/>
    <m/>
    <n v="0.02"/>
    <n v="4112"/>
    <n v="3830"/>
    <n v="-7.3629242819843288E-2"/>
    <s v="&gt;2%"/>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2018 (actual) y el Mayo – Julio de 2018 (anterior), teniendo como resultado un aumento del 7%, frente al consumo anterior._x000a_"/>
    <s v="Las fugas reportadas, en algunas de las estaciones, las cuales se informaron al área de infraestructura para su corrección."/>
    <n v="-9.420741844275049E-3"/>
    <n v="-9.420741844275049E-3"/>
    <s v="MALO"/>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s v="MALO"/>
  </r>
  <r>
    <n v="38"/>
    <x v="0"/>
    <s v="Gestión Administrativa"/>
    <s v="7. Subdirección de Gestión Corporativa"/>
    <x v="0"/>
    <s v="Reducción en el Consumo de energía"/>
    <s v="Cuanto reduzco en consumo de energía en las instalaciones de las UAECOB"/>
    <s v="Bimestral"/>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106048"/>
    <n v="99967"/>
    <n v="-6.083007392439499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octubre de 2018 (actual) y agosto de 2018 (anterior), teniendo como resultado un aumento del 6%,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0.02"/>
    <n v="97948"/>
    <n v="106048"/>
    <n v="7.6380506940253445E-2"/>
    <s v=" (&lt;=)"/>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diciembre de 2018 (actual) y octubre de 2018 (anterior), teniendo como resultado una disminución del 8%, frente al consumo anterior. _x000a_"/>
    <s v="Fortalecer la campaña de ahorro y uso eficiente de energía._x000a_Se van a apagar las luces en los sectores que la luz natural, permita."/>
    <m/>
    <n v="7.6380506940253445E-2"/>
    <s v="EXCELENTE"/>
    <n v="0.02"/>
    <n v="96019"/>
    <n v="99323"/>
    <n v="3.326520544083444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junio de 2018 (anterior), teniendo como resultado una disminución del 3%, frente al consumo anterior._x000a_"/>
    <s v="Continuar  con la sesibilización, frente al ahorro y consumo."/>
    <n v="0.02"/>
    <n v="99967"/>
    <n v="96019"/>
    <n v="-4.1116862287672307E-2"/>
    <s v="&lt;1%"/>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3.9258284234189311E-3"/>
    <n v="-3.9258284234189311E-3"/>
    <s v="MALO"/>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s v="MALO"/>
  </r>
  <r>
    <n v="39"/>
    <x v="0"/>
    <s v="Gestión Administrativa"/>
    <s v="7. Subdirección de Gestión Corporativa"/>
    <x v="0"/>
    <s v="Reducción en el Consumo de gas "/>
    <s v="Cuanto reduzco en consumo de gases las instalaciones de las UAECOB"/>
    <s v="Bimestral"/>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4507"/>
    <n v="4363"/>
    <n v="-3.3004813201925387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octubre de 2018 (actual) y agosto de 2018 (anterior), teniendo como resultado un incremento del 3% frente al consumo anterior, debido a que la caldera debido a que entro en funcionamiento parcial la caldera ubicada en la estación de Kennedy._x000a_"/>
    <s v="Fortalecer la campaña de ahorro y uso eficiente de energía._x000a_Se van a apagar las luces en los sectores que la luz natural, permita."/>
    <n v="0.02"/>
    <m/>
    <m/>
    <m/>
    <m/>
    <m/>
    <m/>
    <m/>
    <n v="0.02"/>
    <n v="3718"/>
    <n v="4501"/>
    <n v="0.17396134192401691"/>
    <s v=" (&lt;=)"/>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diciembre de 2018 (actual) y octubre de 2018 (anterior), teniendo como resultado una disminución del 17% frente al consumo anterior, debido a que la caldera debido a que caldera ubicada en la estación de Kennedy está en mantenimiento._x000a_"/>
    <s v="Continuar  con la sesibilización, frente al ahorro y consumo."/>
    <m/>
    <n v="0.17396134192401691"/>
    <s v="EXCELENTE"/>
    <n v="0.02"/>
    <n v="6806"/>
    <n v="6912"/>
    <n v="1.53356481481481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mayo de 2018 (anterior), teniendo como resultado una disminución del 2%, frente al consumo anterior._x000a_"/>
    <s v="Continuar  con la sesibilización, frente al ahorro y consumo."/>
    <n v="0.02"/>
    <n v="4363"/>
    <n v="6806"/>
    <n v="0.3589479870702321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_x000a_"/>
    <s v="Continuar  con la sesibilización, frente al ahorro y consumo."/>
    <n v="0.02"/>
    <m/>
    <m/>
    <m/>
    <m/>
    <m/>
    <m/>
    <m/>
    <n v="0.18714181760919013"/>
    <n v="0.18714181760919013"/>
    <s v="EXCELENTE"/>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s v="MALO"/>
  </r>
  <r>
    <n v="40"/>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363"/>
    <n v="0"/>
    <s v="&lt;1%"/>
    <s v="EXCELENTE"/>
    <s v="En este mes no se presentaron devoluciones por escrito, dado que las correciones solicitadas por correo fueron tramitadas en su momento."/>
    <m/>
    <n v="0.01"/>
    <n v="0"/>
    <n v="379"/>
    <n v="0"/>
    <s v="&lt;1%"/>
    <s v="EXCELENTE"/>
    <s v="En noviembre no se efectuó devoluciones por parte del área, las correciones solicitadas se efectuaron via correo y fueron tramitadas en su momento."/>
    <m/>
    <n v="0.01"/>
    <n v="2"/>
    <n v="390"/>
    <n v="5.1282051282051282E-3"/>
    <s v="&lt;1%"/>
    <s v="EXCELENTE"/>
    <s v="Al cierre de la vigencia se efectuaron dos devoluciones por escrito por parte del área, las demas correciones solicitadas via correo fueron tramitadas en su momento."/>
    <m/>
    <n v="1.7094017094017094E-3"/>
    <n v="1.7094017094017094E-3"/>
    <s v="EXCELENTE"/>
    <n v="0.01"/>
    <n v="2"/>
    <n v="308"/>
    <n v="6.4935064935064939E-3"/>
    <s v="&lt;1%"/>
    <s v="EXCELENTE"/>
    <s v="En el mes de Julio se presentaron dos rechazos por parte del área Financiera en este mes, las demas correciones solicitadas via correo fueron tramitadas en su momento.   "/>
    <m/>
    <n v="0.01"/>
    <n v="0"/>
    <n v="292"/>
    <n v="0"/>
    <s v="&lt;1%"/>
    <s v="EXCELENTE"/>
    <s v="En agosto no se presentó devoluciones por escrito por parte del área, las correciones solicitadas via correo fueron tramitadas en su momento."/>
    <m/>
    <n v="0.01"/>
    <n v="1"/>
    <n v="323"/>
    <n v="3.0959752321981426E-3"/>
    <s v="&lt;1%"/>
    <s v="EXCELENTE"/>
    <s v="En este mes se presentó una devolución por escrito por parte del área, teniendo en cuenta que esta correción solicitada por correo no fue tramitada en su momento."/>
    <m/>
    <n v="3.1964939085682119E-3"/>
    <n v="3.1964939085682119E-3"/>
    <s v="EXCELENTE"/>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s v="EXCELENTE"/>
  </r>
  <r>
    <n v="41"/>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4"/>
    <n v="363"/>
    <n v="1.1019283746556474E-2"/>
    <s v="&gt;1% y &lt; 4%"/>
    <s v="REGULAR"/>
    <s v="Para el mes de octubre se presentó cuatro rechazos por parte de la Tesoreria Distrital, por cambio de cuenta, por tope y por inexistencia."/>
    <m/>
    <n v="0.01"/>
    <n v="1"/>
    <n v="379"/>
    <n v="2.6385224274406332E-3"/>
    <s v="&lt;1%"/>
    <s v="EXCELENTE"/>
    <s v="En noviembre se presentó un rechazo por parte de la Tesoreria Distrital, excede el tope maximo de la cuenta."/>
    <m/>
    <n v="0.01"/>
    <n v="2"/>
    <n v="388"/>
    <n v="5.1546391752577319E-3"/>
    <s v="&lt;1%"/>
    <s v="EXCELENTE"/>
    <s v="La Tesoreria Distrital en el mes de diciembre generó dos rechazos por cuenta invalida y excede el tope maximo de la cuenta."/>
    <m/>
    <n v="6.2708151164182794E-3"/>
    <n v="6.2708151164182794E-3"/>
    <s v="EXCELENTE"/>
    <n v="0.01"/>
    <n v="0"/>
    <n v="306"/>
    <n v="0"/>
    <s v="&lt;1%"/>
    <s v="EXCELENTE"/>
    <s v="En este mes no se presentó ningun rechazo por parte de la Tesoreria."/>
    <m/>
    <n v="0.01"/>
    <n v="0"/>
    <n v="292"/>
    <n v="0"/>
    <s v="&lt;1%"/>
    <s v="EXCELENTE"/>
    <s v="En lo que respecta a este mes de agosto no se presentó ningun rechazo por parte de la Tesoreria Distrital."/>
    <m/>
    <n v="0.01"/>
    <n v="0"/>
    <n v="322"/>
    <n v="0"/>
    <s v="&lt;1%"/>
    <s v="EXCELENTE"/>
    <s v="En septiembre no se presentó rechazos por parte de la Tesoreria Distrital."/>
    <m/>
    <n v="0"/>
    <n v="0"/>
    <s v="EXCELENTE"/>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s v="EXCELENTE"/>
  </r>
  <r>
    <n v="42"/>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m/>
    <m/>
    <m/>
    <m/>
    <m/>
    <n v="0.9"/>
    <m/>
    <m/>
    <m/>
    <m/>
    <m/>
    <m/>
    <m/>
    <n v="0.9"/>
    <n v="73913034835"/>
    <n v="98294768039"/>
    <n v="0.75195288935087412"/>
    <s v=" &gt; 51% y &lt; 79%"/>
    <s v="REGULAR"/>
    <s v="Al termino del año se giró el 75,20% de los compromisos contraidos, teniendo en cuenta que el 40% de la inversión ejecutada se contrató en el mes de diciembre"/>
    <m/>
    <m/>
    <n v="0.75195288935087412"/>
    <s v="REGULAR"/>
    <n v="0.9"/>
    <m/>
    <m/>
    <m/>
    <m/>
    <m/>
    <m/>
    <m/>
    <n v="0.9"/>
    <m/>
    <m/>
    <m/>
    <m/>
    <m/>
    <m/>
    <m/>
    <n v="0.9"/>
    <n v="45165049997"/>
    <n v="60088494530"/>
    <n v="0.75164222951950865"/>
    <s v=" &gt; 51% y &lt; 79%"/>
    <s v="REGULAR"/>
    <s v="Con corte a este trimestre se giró el 75,16% de los compromisos del mismo periodo, esto corresponde a la dinamica de los contratos suscritos."/>
    <m/>
    <m/>
    <n v="0.75164222951950865"/>
    <s v="REGULAR"/>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s v="REGULAR"/>
  </r>
  <r>
    <n v="43"/>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m/>
    <m/>
    <m/>
    <m/>
    <m/>
    <n v="1"/>
    <m/>
    <m/>
    <m/>
    <m/>
    <m/>
    <m/>
    <m/>
    <n v="1"/>
    <n v="22838103428"/>
    <n v="23839401332"/>
    <n v="0.95799819424760713"/>
    <s v="&gt;95%"/>
    <s v="EXCELENTE"/>
    <s v="A 31 de diciembre se cancelarón el 95,80% de las reservas, por lo anterior se generaron $1,001´2 millones de pasivos exigibles."/>
    <m/>
    <m/>
    <n v="0.95799819424760713"/>
    <s v="EXCELENTE"/>
    <n v="1"/>
    <m/>
    <m/>
    <m/>
    <m/>
    <m/>
    <m/>
    <m/>
    <n v="1"/>
    <m/>
    <m/>
    <m/>
    <m/>
    <m/>
    <m/>
    <m/>
    <n v="1"/>
    <n v="22374018239"/>
    <n v="23880767650"/>
    <n v="0.93690531924755782"/>
    <s v="&gt;80 y &lt; 94%"/>
    <s v="BUENO"/>
    <s v="Al termino del tercer trimestre se ha cancelado el 93,69% de las reservas presupuestadas, se espera que en lo que resta del año los pagos superen el 96%. "/>
    <m/>
    <m/>
    <n v="0.93690531924755782"/>
    <s v="BUENO"/>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s v="MALO"/>
  </r>
  <r>
    <n v="44"/>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6120534281"/>
    <n v="82117762796"/>
    <n v="0.19630995453501615"/>
    <s v="25% y &lt;16"/>
    <s v="BUENO"/>
    <s v="Con corte al mes de octubre esta pendiente de comprometer el 19,63% de las disponibilidades solicitadas, la mayor parte corresponde a los procesos que estan en curso como estudios y diseños de Ferias, adquisición planta electrica Bosa, mantenimiento de estaciones, construcción de Bellavista y algunos contratos de apoyo. "/>
    <m/>
    <n v="0.15"/>
    <n v="18015734473"/>
    <n v="89934574057"/>
    <n v="0.20032045141595639"/>
    <s v="25% y &lt;16"/>
    <s v="BUENO"/>
    <s v="Para el mes de noviembre esta pendiente de comprometer el 20,03% de las disponibilidades solicitadas, la mayor parte corresponde a los procesos que estan en curso como estudios y diseños de Ferias, adquisición planta electrica Bosa, mantenimiento de estaciones, construcción de Bellavista y algunos contratos de apoyo. "/>
    <m/>
    <n v="0.15"/>
    <n v="0"/>
    <n v="98294768039"/>
    <n v="0"/>
    <s v="&lt;15%"/>
    <s v="EXCELENTE"/>
    <s v="Al finalizar el año las disponibilidades sin comprometer se anulan de oficio conforme a la norma presupuestal, por lo anterior no refleja saldos pendientes de comprometer.  "/>
    <m/>
    <n v="0.13221013531699086"/>
    <n v="0.13221013531699086"/>
    <s v="EXCELENTE"/>
    <n v="0.15"/>
    <n v="7398647607"/>
    <n v="52325447096"/>
    <n v="0.14139673939958722"/>
    <s v="&lt;15%"/>
    <s v="EXCELENTE"/>
    <s v="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
    <m/>
    <n v="0.15"/>
    <n v="9459971125"/>
    <n v="62296452560"/>
    <n v="0.1518540901809578"/>
    <s v="&lt;15%"/>
    <s v="EXCELENTE"/>
    <s v="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
    <m/>
    <n v="0.15"/>
    <n v="6933721411"/>
    <n v="67022215941"/>
    <n v="0.10345407584111797"/>
    <s v="&lt;15%"/>
    <s v="EXCELENTE"/>
    <s v="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
    <m/>
    <n v="0.13223496847388769"/>
    <n v="0.13223496847388769"/>
    <s v="EXCELENTE"/>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s v="BUENO"/>
  </r>
  <r>
    <n v="45"/>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65997228515"/>
    <n v="107117393000"/>
    <n v="0.61612056330571829"/>
    <s v=" &gt; 51% y &lt; 79%"/>
    <s v="REGULAR"/>
    <s v="Al mes de octubre se ha ejecutado el 61,61%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1"/>
    <n v="71918839584"/>
    <n v="107117393000"/>
    <n v="0.6714020717811906"/>
    <s v=" &gt; 51% y &lt; 79%"/>
    <s v="REGULAR"/>
    <s v="Con corte al mes de noviembre se ha ejecutado el 67,14%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os contratos de apoyo.   "/>
    <m/>
    <n v="1"/>
    <n v="98294768039"/>
    <n v="107117393000"/>
    <n v="0.91763592527872673"/>
    <s v="&gt;80 y &lt; 99%"/>
    <s v="BUENO"/>
    <s v="La ejecución presupuestal para la vigencia 2018 apenas alcanzó el 91.76%, una buena parte de los saldos se generaron en inversión, otra parte en gastos generales y una proporción alta por los cargos vacantes de planta."/>
    <m/>
    <n v="0.73505285345521187"/>
    <n v="0.73505285345521187"/>
    <s v="REGULAR"/>
    <n v="1"/>
    <n v="44926799489"/>
    <n v="107117393000"/>
    <n v="0.41941647598723769"/>
    <s v="&lt;50%"/>
    <s v="MALO"/>
    <s v="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
    <m/>
    <n v="1"/>
    <n v="52836481435"/>
    <n v="107117393000"/>
    <n v="0.49325772365464493"/>
    <s v="&lt;50%"/>
    <s v="MALO"/>
    <s v="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
    <m/>
    <n v="1"/>
    <n v="60088494530"/>
    <n v="107117393000"/>
    <n v="0.56095926951844322"/>
    <s v=" &gt; 51% y &lt; 79%"/>
    <s v="REGULAR"/>
    <s v="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0.49121115638677521"/>
    <n v="0.49121115638677521"/>
    <s v="MALO"/>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s v="MALO"/>
  </r>
  <r>
    <n v="46"/>
    <x v="0"/>
    <s v="Gestión Administrativ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m/>
    <m/>
    <m/>
    <m/>
    <m/>
    <m/>
    <m/>
    <s v="Por Demanda"/>
    <m/>
    <m/>
    <m/>
    <m/>
    <m/>
    <m/>
    <m/>
    <s v="Por Demanda"/>
    <s v="35"/>
    <s v="35"/>
    <n v="1"/>
    <s v="&gt;"/>
    <s v="EXCELENTE"/>
    <s v="Las Transferencias  Documentales Primarias numero 9   se adelantaron conforme al cronograma establecido para el  2018 y se dio cumplimiento con el  procedimiento establecido . _x000a_Se cuenta con las actas de  reunión y memorando de transferencia de cada una de las Dependencias de la Entidad._x000a_En total se transfirieron al Archivo Central 260 Cajas X-200 que contienen 1896 carpetas, lo que corresponde a  65 metros lineales de archivo."/>
    <m/>
    <m/>
    <n v="1"/>
    <s v="EXCELENTE"/>
    <s v="Por Demanda"/>
    <m/>
    <m/>
    <m/>
    <m/>
    <m/>
    <m/>
    <m/>
    <s v="Por Demanda"/>
    <m/>
    <m/>
    <m/>
    <m/>
    <m/>
    <m/>
    <m/>
    <s v="Por Demanda"/>
    <m/>
    <m/>
    <m/>
    <m/>
    <m/>
    <m/>
    <m/>
    <m/>
    <s v="No aplica"/>
    <s v="No aplica"/>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s v="No aplica"/>
  </r>
  <r>
    <n v="47"/>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36"/>
    <n v="41"/>
    <n v="0.87804878048780488"/>
    <s v="&gt; 80"/>
    <s v="EXCELENTE"/>
    <s v="Se cumple con la mayoria de solicitudes recibidas en el correo"/>
    <s v="Completar las solicitudes faltantes para lograr un mayor desempeño."/>
    <n v="0.8"/>
    <n v="28"/>
    <n v="47"/>
    <n v="0.5957446808510638"/>
    <s v="&gt;50% Y &lt;70%"/>
    <s v="REGULAR"/>
    <s v="Se reduce las solicides atendiedas por falta de personal en el area de infraestructura"/>
    <s v="Tratar de cumplir con las emergencias de tipo 1  de las solicitudes recibidas en locativas y atender de manera gradual las  pendientes."/>
    <n v="0.8"/>
    <n v="22"/>
    <n v="28"/>
    <n v="0.7857142857142857"/>
    <s v="&gt;70% Y &lt;=80%"/>
    <s v="BUENO"/>
    <s v="Se tiene una mayor atencion para las solicitudes recibidas, aun  con la falta de personal  se estan atendiendo   casi en su totalidad."/>
    <s v="Desplazar al personal de infraestructura para atencion de la totalidad de solicitudes recibidas."/>
    <n v="0.75316924901771809"/>
    <n v="0.75316924901771809"/>
    <s v="BUENO"/>
    <n v="0.8"/>
    <n v="11"/>
    <n v="24"/>
    <n v="0.45833333333333331"/>
    <s v="&lt;50%"/>
    <s v="MALO"/>
    <s v="Se da atencion  a emergencias prioritarias, ya que los contratos del personal  de infraestructura finalizan, por tal motivo se atiendes las solicitudes mas urgentes con el personal que aun cuenta con contrato."/>
    <s v="se informa a  la subdireccion de gestion corporativa sobre los contratos que finalizan, para dar prioridad sobre estos y agilizar nuevamente la contratacion."/>
    <n v="0.8"/>
    <n v="13"/>
    <n v="22"/>
    <n v="0.59090909090909094"/>
    <s v="&gt;50% Y &lt;70%"/>
    <s v="REGULAR"/>
    <s v="Se da atencion  a emergencias prioritarias, por tal motivo se atienden as solicitudes mas urgentes con el personal que aun cuenta con contrato."/>
    <s v="La contratacion de personal que se encarga de la atencion de solicitudes locativas baja al 80%, por tal motivo se da prioridad a solicitudes de mayor urgencia."/>
    <n v="0.8"/>
    <n v="18"/>
    <n v="29"/>
    <n v="0.62068965517241381"/>
    <s v="&gt;50% Y &lt;7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55664402647161271"/>
    <n v="0.55664402647161271"/>
    <s v="REGULAR"/>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s v="EXCELENTE"/>
  </r>
  <r>
    <n v="48"/>
    <x v="0"/>
    <s v="Gestión Administrativ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117"/>
    <n v="1204"/>
    <n v="0.92774086378737541"/>
    <s v=" =80 Y &lt;95"/>
    <s v="BUENO"/>
    <s v="Las comunicaciones oficiales entregadas por la empresa- 4-72 en el mes de  Octubre de 2018 fueron  1204 de las cuales se devolvieron 87  equivalentes a un 7.2 %  la razón de estas devoluciones basicamente son: cambios en direccion del destinatario, domicilio o direccion del establecimiento cerrados, direccion incorrecta o porque no se alcanzo a entregar en horarios de oficina por recorridos muy largos. Se entregaron efectivamente 1117 documentos, correspondientes a un 92.8 %."/>
    <s v="Antes de planillar las entregas al motorizado verificar datos del destinatario con enfasis en la dirección. "/>
    <n v="1"/>
    <n v="1061"/>
    <n v="1207"/>
    <n v="0.87903893951946976"/>
    <s v=" =80 Y &lt;95"/>
    <s v="BUENO"/>
    <s v="Las comunicaciones oficiales entregadas por la empresa- 4-72 en el mes de  Noviembre de 2018 fueron  1207 se produjeron 146 devoluciones equivalentes a un 12% , la razón de estas devoluciones basicamente son: cambios en direccion del destinatario, domicilio o direccion del establecimiento cerrados, direccion incorrecta o porque no se alcanzo a entregar en horarios de oficina por recorridos muy largos. Se entregaron efectivamente 1061 documentos, correspondientes a un 88%."/>
    <s v="Antes de planillar las entregas al motorizado verificar datos del destinatario con enfasis en la dirección. "/>
    <n v="1"/>
    <n v="1103"/>
    <n v="1221"/>
    <n v="0.90335790335790334"/>
    <s v=" =80 Y &lt;95"/>
    <s v="BUENO"/>
    <s v="Las comunicaciones oficiales entregadas por la empresa- 4-72 en el mes de  Diciembre de 2018 fueron  1221 se produjeron 118 devoluciones equivalentes a un 10% , la razón de estas devoluciones basicamente son: cambios en direccion del destinatario, domicilio o direccion del establecimiento cerrados, direccion incorrecta o porque no se alcanzo a entregar en horarios de oficina por recorridos muy largos. Se entregaron efectivamente 1103 documentos, correspondientes a un 90%. "/>
    <m/>
    <n v="0.90337923555491617"/>
    <n v="0.90337923555491617"/>
    <s v="BUENO"/>
    <n v="1"/>
    <n v="664"/>
    <n v="800"/>
    <n v="0.83"/>
    <s v=" =80 Y &lt;95"/>
    <s v="BUENO"/>
    <s v="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aunque al final toda la correspondencia fue entregada, previas correcciones de lo descrito anteriormente. "/>
    <n v="1"/>
    <n v="553"/>
    <n v="610"/>
    <n v="0.90655737704918038"/>
    <s v=" =80 Y &lt;95"/>
    <s v="BUENO"/>
    <s v="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aunque al final toda la correspondencia fue entregada, previas correcciones de lo descrito anteriormente."/>
    <n v="1"/>
    <n v="706"/>
    <n v="782"/>
    <n v="0.90281329923273657"/>
    <s v=" =80 Y &lt;95"/>
    <s v="BUENO"/>
    <s v="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87979022542730556"/>
    <n v="0.87979022542730556"/>
    <s v="BUENO"/>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REGULAR"/>
  </r>
  <r>
    <n v="49"/>
    <x v="0"/>
    <s v="Gestión Administrativa"/>
    <s v="7. Subdirección de Gestión Corporativa"/>
    <x v="0"/>
    <s v="Servidores retirados con inventario a cargo"/>
    <s v="Evaluar el incumplimiento en el manejo de inventarios del personal retirado"/>
    <s v="Trimestral"/>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n v="1"/>
    <m/>
    <m/>
    <m/>
    <m/>
    <m/>
    <m/>
    <m/>
    <n v="1"/>
    <m/>
    <m/>
    <m/>
    <m/>
    <m/>
    <m/>
    <m/>
    <n v="1"/>
    <n v="22"/>
    <n v="22"/>
    <n v="1"/>
    <s v="&gt;95%"/>
    <s v="EXCELENTE"/>
    <s v=" Se genera paz y salvos cumpliendo en un 100% a los contratistas y funcionarios de la Entidad que tenían a su cargo bienes de inventarios."/>
    <m/>
    <m/>
    <n v="1"/>
    <s v="EXCELENTE"/>
    <n v="1"/>
    <m/>
    <m/>
    <m/>
    <m/>
    <m/>
    <m/>
    <m/>
    <n v="1"/>
    <m/>
    <m/>
    <m/>
    <m/>
    <m/>
    <m/>
    <m/>
    <n v="1"/>
    <n v="12"/>
    <n v="12"/>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s v="EXCELENTE"/>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s v="EXCELENTE"/>
  </r>
  <r>
    <n v="50"/>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7.78"/>
    <n v="52"/>
    <n v="0.7265384615384615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Dos (2) vehiculos para reparacion por este concepto.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El indicador  se manti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Se cuenta con 67 maquinas de primera respuesta sin embargo tenemos: 1)   nueve (9)  Maquinas transito Libre - sin placa, 2) la maquina  ME17 esta Fuera de servicio por investigacion disciplinaria. 3) Las maquinas  ME02, ME18 y ME19 estan fuera de servicio por el costo muy elevado de las reparaciones  y 3) en promedio 2 de los equipos del parque automotor estan en tratamiento de Siniestros._x000a_TOTAL VEHICULOS EFECTIVOS MES OCTUBRE: 52_x000a__x000a_"/>
    <m/>
    <n v="0.75"/>
    <n v="34.83"/>
    <n v="55"/>
    <n v="0.6332727272727272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5 vehículos de primera respuesta y a disposicion de la Subdireccion Logistica / Subdireccion operativa ._x000a__x000a_El 63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_x000a__x000a_El indicador  se bajo de los promedios  obtenidos  en consideración a los meses anteriores.  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_x000a__x000a_Por otra parte,  la disponibilidad vehicular siempre ha estado brindando la atención oportuna a las emergencias presentadas en cumplimiento de la misionalidad de la UAECOB._x000a__x000a_*Se cuenta con 66 maquinas de primera respuesta sin embargo tenemos: 1)   7 Maquinas transito Libre. 2) Las 3 maquinas  ME02, ME18 y ME19 fuera de servicio por costo muy elevado de las reparaciones  y 3) en promedio 1 Equipo  esta en tratamiento de Siniestros._x000a_TOTAL VEHICULOS EFECTIVOS MES NOVIEMBRE: 55_x000a__x000a__x000a_"/>
    <m/>
    <n v="0.75"/>
    <n v="36.5"/>
    <n v="54"/>
    <n v="0.675925925925925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siente adquisicion de maquinas extintoras,  a la fecha se cuenta con 65 vehículos de primera respuesta y a disposicion de la Subdireccion Logistica / Subdireccion operativa ._x000a__x000a_El 68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_x000a__x000a_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_x000a__x000a_El indicador  subio 4 puntos porcentuales en consideracion al mes pasado lo que muestra la gestion integral realizada por las Subdiercciones Operativa y Logistica a los vehiculos recientemente adquiridos,  mejorando de esta manera  la disponibilidad en general del parquie automotor ._x000a__x000a_Por otra parte,  la disponibilidad vehicular siempre ha estado brindando la atención oportuna a las emergencias presentadas en cumplimiento de la misionalidad de la UAECOB._x000a__x000a_*Se cuenta con 65 maquinas de primera respuesta sin embargo tenemos: 1)   6 Maquinas transito Libre. 2) Las 3 maquinas  ME02, ME18 y ME19 fuera de servicio por costo muy elevado de las reparaciones  y 3) en promedio 2 Equipos  esta en tratamiento de Siniestros._x000a_TOTAL VEHICULOS EFECTIVOS MES NOVIEMBRE: 54_x000a__x000a_"/>
    <m/>
    <n v="0.67857903824570487"/>
    <n v="0.67857903824570487"/>
    <s v="BUENO"/>
    <n v="0.75"/>
    <n v="37.700000000000003"/>
    <n v="50"/>
    <n v="0.754"/>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75 % de los vehículos de primera respuesta estuvieron  disponibles en Julio con un indicador de Desempeño Bueno. Es preciso reforzar los temas de los vehiculos en los talleres por parte de las aseguradoras ya que en promedio al mes se tienen tres (3) vehiuclos para reparacion por este concepto._x000a_El indicador  se mantinene estable para este periodo cumpliendo con relacion al periodo anterior.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75"/>
    <n v="38.159999999999997"/>
    <n v="52"/>
    <n v="0.7338461538461538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4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_x000a__x000a_"/>
    <m/>
    <n v="0.75"/>
    <n v="38.9"/>
    <n v="52"/>
    <n v="0.7480769230769230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4,8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_x000a__x000a__x000a_"/>
    <m/>
    <n v="0.74530769230769234"/>
    <n v="0.74530769230769234"/>
    <s v="BUENO"/>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s v="BUENO"/>
  </r>
  <r>
    <n v="51"/>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n v="15"/>
    <n v="192.35"/>
    <n v="72"/>
    <n v="2.6715277777777775"/>
    <s v="&lt;"/>
    <s v="EXCELENTE"/>
    <s v="El tiempo de respuesta en la ejecución de mantenimientos correctivos frecuentes en taller a los vehículos de la UAECOB en el periodo fue Excelente de acuerdo con FACTURA OCTUBRE (FACTURA 10) se tuvo un promedio de estadía en taller de 2,67 días para  los  72 casos presentados  con un indicador de Desempeño &quot;Excelente&quot; como quiera  que los resultados  se encuetran dentro de los rangos proyectados en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229"/>
    <n v="34"/>
    <n v="6.7352941176470589"/>
    <s v="&lt;"/>
    <s v="BUENO"/>
    <s v="El tiempo de respuesta en la ejecución de mantenimientos correctivos frecuentes en taller a los vehículos de la UAECOB en el periodo fue BUENO de acuerdo con  OCTUBRE / NOVIEMBRE (FACTURA 11) se tuvo un promedio de estadía en taller de 6,74 días para  los  34 casos presentados  con un indicador de Desempeño &quot;BUENO&quot; como quiera  que los resultados  se encuetran dentro de los rangos proyectados en el period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33"/>
    <n v="33"/>
    <n v="10.090909090909092"/>
    <s v="&lt;"/>
    <s v="BUENO"/>
    <s v="El tiempo de respuesta en la ejecución de mantenimientos correctivos frecuentes en taller a los vehículos de la UAECOB en el periodo fue BUENO de acuerdo con FACTURA NOVIEMBRE / DICIEMBRE (FACTURA 12) se tuvo un promedio de estadía en taller de 10,09 días para  los  33 casos presentados  con un Indicador de Desempeño  &quot;BUENO&quot; como quiera  que los resultados  son practicamemente iguales con relacion a la meta del indicador propuesto de quince (15)  días para el period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6.4992436621113088"/>
    <n v="6.4992436621113088"/>
    <s v="BUENO"/>
    <n v="15"/>
    <n v="397"/>
    <n v="86"/>
    <n v="4.6162790697674421"/>
    <s v="&lt;"/>
    <s v="EXCELENTE"/>
    <s v="El tiempo de respuesta en la ejecución de mantenimientos correctivos frecuentes en taller a los vehículos de la UAECOB en el periodo fue Excelente de acuerdo con FACTURA JULIO  se tuvo un promedio de estadía en taller de 4,62 días para 86 casos, con un indicador de Desempeño Excelente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16"/>
    <n v="73"/>
    <n v="4.3287671232876717"/>
    <s v="&lt;"/>
    <s v="EXCELENTE"/>
    <s v="El tiempo de respuesta en la ejecución de mantenimientos correctivos frecuentes en taller a los vehículos de la UAECOB en el periodo fue EXCELENTE de acuerdo con FACTURA AGOSTO  se tuvo un promedio de estadía en taller de 4,33 días para 73 casos presentados, con un indicador de Desempeño Excelente.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53"/>
    <n v="39"/>
    <n v="9.0512820512820511"/>
    <s v="&lt;"/>
    <s v="BUENO"/>
    <s v="El tiempo de respuesta en la ejecución de mantenimientos correctivos frecuentes en taller a los vehículos de la UAECOB en el periodo fue BUENO de acuerdo con FACTURA SEPTIEMBRE  se tuvo un promedio de estadía en taller de 9,06 días para 39 casos presentad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5.9987760814457216"/>
    <n v="5.9987760814457216"/>
    <s v="BUENO"/>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s v="EXCELENTE"/>
  </r>
  <r>
    <n v="52"/>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Octubre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
    <m/>
    <n v="0.8"/>
    <n v="315"/>
    <n v="331"/>
    <n v="0.95166163141993954"/>
    <s v="&gt;"/>
    <s v="EXCELENTE"/>
    <s v="En Noviembre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_x000a_"/>
    <m/>
    <n v="0.8"/>
    <n v="327"/>
    <n v="331"/>
    <n v="0.98791540785498488"/>
    <s v="&gt;"/>
    <s v="EXCELENTE"/>
    <s v="En Diciembre se encuentra disponible el  99%  de los equipos para la operación en cuanto a: motosierras, motobombas, mototrozadoras, generadores, equipo rescate vehicular y guadañadoras .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Marcos Rodriguez y el Sargento Casquete  quienes  estan ubicados en la estación B3 donde se encuentra el taller de reparación de Logistica. La base de datos se encuentra en el computador del sargento. Igualmente se encuentra consolidada en el computador del profesional Andres Orobio._x000a__x000a_"/>
    <m/>
    <n v="0.95971802618328306"/>
    <n v="0.95971802618328306"/>
    <s v="EXCELENTE"/>
    <n v="0.8"/>
    <n v="325"/>
    <n v="331"/>
    <n v="0.98187311178247738"/>
    <s v="&gt;"/>
    <s v="EXCELENTE"/>
    <s v="En Juli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_x000a__x000a_"/>
    <m/>
    <n v="0.8"/>
    <n v="318"/>
    <n v="331"/>
    <n v="0.9607250755287009"/>
    <s v="&gt;"/>
    <s v="EXCELENTE"/>
    <s v="En Agost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4"/>
    <n v="331"/>
    <n v="0.97885196374622352"/>
    <s v="&gt;"/>
    <s v="EXCELENTE"/>
    <s v="En Septiembre se encuentra disponible el 97,88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
    <m/>
    <n v="0.97381671701913397"/>
    <n v="0.97381671701913397"/>
    <s v="EXCELENTE"/>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s v="EXCELENTE"/>
  </r>
  <r>
    <n v="53"/>
    <x v="3"/>
    <s v="Gestión Integral de Vehículos y Equipos"/>
    <s v="8. Subdirección Logística"/>
    <x v="0"/>
    <s v="Tiempo de respuesta para la realización de mantenimientos correctivos del equipo menor (mayor frecuencia y/o rotación) de la UAECOB."/>
    <s v="Identificar el tiempo promedio para atención de actividades de mantenimiento correctivos del equipo menor de la UAECOB."/>
    <s v="Mensual"/>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n v="5"/>
    <n v="30"/>
    <n v="20"/>
    <n v="1.5"/>
    <s v="&lt;"/>
    <s v="EXCELENTE"/>
    <s v="En el mes de Octubre  el tiempo promedio del mantenimiento correctivo del equipo menor de mayor rotacion  en el taller interno de logistica y taller externo fue de 2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_x000a__x000a_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m/>
    <n v="5"/>
    <n v="21"/>
    <n v="16"/>
    <n v="1.3125"/>
    <s v="&lt;"/>
    <s v="EXCELENTE"/>
    <s v="En el mes de Noviembre el tiempo promedio del mantenimiento correctivo del equipo menor de mayor rotacion  en el taller interno de logistica y taller externo fue de 1,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_x000a__x000a_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10"/>
    <n v="4"/>
    <n v="2.5"/>
    <s v="&lt;"/>
    <s v="EXCELENTE"/>
    <s v="En el mes de Diciembre  el tiempo promedio del mantenimiento correctivo del equipo menor de mayor rotacion  en el taller  de logistica  fue de 2,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_x000a__x000a_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m/>
    <n v="1.7708333333333333"/>
    <n v="1.7708333333333333"/>
    <s v="EXCELENTE"/>
    <n v="5"/>
    <n v="24"/>
    <n v="6"/>
    <n v="4"/>
    <s v="&lt;"/>
    <s v="EXCELENTE"/>
    <s v="En el mes de Julio el tiempo promedio del mantenimiento correctivo del equipo menor de mayor rotacion  en el taller interno de logistica y taller externo fue de 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m/>
    <n v="5"/>
    <n v="36"/>
    <n v="13"/>
    <n v="2.7692307692307692"/>
    <s v="&lt;"/>
    <s v="EXCELENTE"/>
    <s v="En el mes de Agosto el tiempo promedio del mantenimiento correctivo del equipo menor de mayor rotacion  en el taller interno de logistica y taller externo fue de 2,8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23"/>
    <n v="7"/>
    <n v="3.2857142857142856"/>
    <s v="&lt;"/>
    <s v="EXCELENTE"/>
    <s v="En el mes de Septiembre el tiempo promedio del mantenimiento correctivo del equipo menor de mayor rotacion  en el taller interno de logistica y taller externo fue de 3,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
    <m/>
    <n v="3.3516483516483517"/>
    <n v="3.3516483516483517"/>
    <s v="EXCELENTE"/>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s v="EXCELENTE"/>
  </r>
  <r>
    <n v="54"/>
    <x v="3"/>
    <s v="Gestión Logística en Emergencias"/>
    <s v="8. Subdirección Logística"/>
    <x v="0"/>
    <s v="Contratos de suministros en Ejecución (de Consumo y Controlados) de la Subdirección Logística"/>
    <s v="Garantizar Suscripción y Ejecución de contratos de suministros (de Consumo y Controlados) según la programación del Plan Anual de Adquisiciones de la UAECOB."/>
    <s v="Trimestral"/>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9"/>
    <n v="9"/>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Suministro de elementos de bioseguridad."/>
    <m/>
    <m/>
    <n v="1"/>
    <s v="EXCELENTE"/>
    <n v="0.9"/>
    <m/>
    <m/>
    <m/>
    <m/>
    <m/>
    <m/>
    <m/>
    <n v="0.9"/>
    <m/>
    <m/>
    <m/>
    <m/>
    <m/>
    <m/>
    <m/>
    <n v="0.9"/>
    <n v="8"/>
    <n v="9"/>
    <n v="0.88888888888888884"/>
    <s v="&lt;"/>
    <s v="BUENO"/>
    <s v="Se evidencia que el  89% de los contratos de suministros de la Subdireccion Logistica se encuentran vigentes y en ejecucion para garantizar la misionalidad de la UAECOB. Generando un indicador con desempeño Bueno.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
    <m/>
    <m/>
    <n v="0.88888888888888884"/>
    <s v="BUENO"/>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s v="EXCELENTE"/>
  </r>
  <r>
    <n v="55"/>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2"/>
    <n v="2"/>
    <n v="1"/>
    <s v="&gt;"/>
    <s v="EXCELENTE"/>
    <s v="Se realizo dos (2) activaciones de apoyo Logistico a emergencias en el mes de Octubre 2018 con número de incidente  538634685 para la Estacion B5 y  541462185 para la Estacion B10 siendo atendida en conformidad con las solicitudes realizadas para la entrega de suministros entre estos (Alimentacion e Hidratacion: Agua, ) Combustible:(gasolina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Noviembre  2018 con números de incidente  557169585,  560251985,  562026185  para la Estacion B11-B2- B9 siendo atendidas en conformidad con las solicitudes realizadas para la entrega de suministros entre estos (Alimentacion e Hidratacion: Agua y  almuerzos,  y Combustible:(gasolina ) cilindros recargados según  las necesidades que se presentaron._x000a__x000a__x000a_Resultado del indicador EXCELENTE en un 100%; puesto que todas las solicitudes requeridas fueron atendidas oportunamente."/>
    <m/>
    <n v="0.9"/>
    <n v="3"/>
    <n v="3"/>
    <n v="1"/>
    <s v="&gt;"/>
    <s v="EXCELENTE"/>
    <s v="Se realizo una (1) activacione de apoyo Logistico a emergencias en el mes de DICIEMBRE  2018 con números de incidente  557578984,  para la Estacion B9 siendo atendidas en conformidad con las solicitudes realizadas para la entrega de suministros entre estos Herramienta forestal según  las necesidades que se presentaron._x000a__x000a_Resultado del indicador EXCELENTE en un 100%; puesto que todas las solicitudes requeridas fueron atendidas oportunamente."/>
    <m/>
    <n v="1"/>
    <n v="1"/>
    <s v="EXCELENTE"/>
    <n v="0.9"/>
    <n v="1"/>
    <n v="1"/>
    <n v="1"/>
    <s v="&gt;"/>
    <s v="EXCELENTE"/>
    <s v="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_x000a__x000a_Resultado del indicador EXCELENTE en un 100%; puesto que todas las solicitudes requeridas fueron atendidas oportunamente."/>
    <m/>
    <n v="0.9"/>
    <n v="3"/>
    <n v="3"/>
    <n v="1"/>
    <s v="&gt;"/>
    <s v="EXCELENTE"/>
    <s v="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_x000a__x000a_Resultado del indicador EXCELENTE en un 100%; puesto que todas las solicitudes requeridas fueron atendidas oportunamente."/>
    <m/>
    <n v="1"/>
    <n v="1"/>
    <s v="EXCELENTE"/>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s v="EXCELENTE"/>
  </r>
  <r>
    <n v="56"/>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m/>
    <m/>
    <m/>
    <m/>
    <m/>
    <n v="1"/>
    <m/>
    <m/>
    <m/>
    <m/>
    <m/>
    <m/>
    <m/>
    <n v="1"/>
    <n v="7"/>
    <n v="7"/>
    <n v="1"/>
    <s v="&gt;"/>
    <s v="EXCELENTE"/>
    <s v="Se realizaron las actividades del Plan de Bienestar a saber: dia de la familia en dos fechas, Actividad de Integración por Estaciones y Dependencias, Celebración día del Bombero y actividad de Cierre de Plan de Acción, dia de la familia en una fecha, Entrega de Bonos de Cumpleaños y entrega de Bonos navideños"/>
    <m/>
    <m/>
    <n v="1"/>
    <s v="EXCELENTE"/>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s v="No aplic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s v="EXCELENTE"/>
  </r>
  <r>
    <n v="57"/>
    <x v="0"/>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m/>
    <m/>
    <m/>
    <m/>
    <m/>
    <m/>
    <m/>
    <n v="1"/>
    <m/>
    <m/>
    <m/>
    <m/>
    <m/>
    <m/>
    <m/>
    <n v="1"/>
    <n v="2917"/>
    <n v="2947"/>
    <n v="0.98982015609093998"/>
    <s v="&gt;"/>
    <s v="EXCELENTE"/>
    <s v="Para el desarrollo de las actividades Encuentro de Familias, Actividad de Integración y CIerre de Plan de Acción se realizó un proceso de inscripción y la participación en las diferentes actividades de Bienestar:_x000a_Encuentro de Familias: 479 funcionarios_x000a_Actividad de Integración: 284 participantes_x000a_Celebración día del Bombero: 634 servidores públicos_x000a_Celebración Cumpleaños: 650 funcionarios_x000a_Bonos Navideños: 530 bonos para hijos menores de 12 años de los funcionarios_x000a_Cierre de Plan de Acción: participación de 340 funcionarios"/>
    <m/>
    <m/>
    <n v="0.98982015609093998"/>
    <s v="EXCELENTE"/>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s v="No aplic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s v="EXCELENTE"/>
  </r>
  <r>
    <n v="58"/>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m/>
    <m/>
    <m/>
    <m/>
    <n v="0.8"/>
    <m/>
    <m/>
    <m/>
    <m/>
    <m/>
    <m/>
    <m/>
    <n v="0.8"/>
    <n v="36"/>
    <n v="36"/>
    <n v="1"/>
    <s v="&gt;"/>
    <s v="EXCELENTE"/>
    <s v="Durante el mes de Noviembre diciembre se impartió un curso  Qulified Regger con una  párticipacion de 10 Unidades Bomberiles de los cuales 10 aprobaron de manera sobresaliente las evaluaciones planteadas en el curso _x000a__x000a_Durante el mes de diciembre se impartió un curso e primera Respuesta con materiales peligrosos de la oferta OFDA con una participación de 26 Unidades Bomberiles de los cuales 21 aprobaron de manera sobresaliente las evaluaciones planteadas en el curso "/>
    <m/>
    <m/>
    <n v="1"/>
    <s v="EXCELENTE"/>
    <n v="0.8"/>
    <m/>
    <m/>
    <m/>
    <m/>
    <m/>
    <m/>
    <m/>
    <n v="0.8"/>
    <m/>
    <m/>
    <m/>
    <m/>
    <m/>
    <m/>
    <m/>
    <n v="0.8"/>
    <n v="71"/>
    <n v="75"/>
    <n v="0.94666666666666666"/>
    <s v="&gt;"/>
    <s v="BUENO"/>
    <s v="Durante el trimestre se impartio un curso de capacitacion para instructores  con una participación de 75 servidores públicos los cuales cumplieron satisfactoriamente y de manera sobresaliente 71 de ellos, con las evaluaciones planteadas durante el desarrollo del curso "/>
    <m/>
    <m/>
    <n v="0.94666666666666666"/>
    <s v="BUENO"/>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s v="BUENO"/>
  </r>
  <r>
    <n v="59"/>
    <x v="1"/>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m/>
    <m/>
    <m/>
    <m/>
    <m/>
    <n v="0.8"/>
    <m/>
    <m/>
    <m/>
    <m/>
    <m/>
    <m/>
    <m/>
    <n v="0.8"/>
    <n v="6"/>
    <n v="7"/>
    <n v="0.8571428571428571"/>
    <s v="="/>
    <s v="BUENO"/>
    <s v="Durante el mes de Octubre se impartieron (2) dos procesos de capacitación y entrenamiento con una participación de 48  servidores públicos de la UAECOB._x000a__x000a_Durante el mes de Noviembrere se impartieron (4)  procesos de capacitación y entrenamiento con una participación de 57  servidores públicos de la UAECOB."/>
    <m/>
    <m/>
    <n v="0.8571428571428571"/>
    <s v="BUENO"/>
    <n v="0.8"/>
    <m/>
    <m/>
    <m/>
    <m/>
    <m/>
    <m/>
    <m/>
    <n v="0.8"/>
    <m/>
    <m/>
    <m/>
    <m/>
    <m/>
    <m/>
    <m/>
    <n v="0.8"/>
    <n v="23"/>
    <n v="23"/>
    <n v="1"/>
    <s v="&gt;"/>
    <s v="EXCELENTE"/>
    <s v="Durante el trimestre se impartieron 23 procesos de capacitación y entrenamiento con una participación de  465 servidores públicos de la UAECOB."/>
    <m/>
    <m/>
    <n v="1"/>
    <s v="EXCELENTE"/>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s v="EXCELENTE"/>
  </r>
  <r>
    <n v="6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m/>
    <m/>
    <m/>
    <m/>
    <m/>
    <n v="0.04"/>
    <m/>
    <m/>
    <m/>
    <m/>
    <m/>
    <m/>
    <m/>
    <n v="0.04"/>
    <n v="8"/>
    <n v="642"/>
    <n v="1.2461059190031152E-2"/>
    <s v="&lt;"/>
    <s v="EXCELENTE"/>
    <s v="En el último trimestre de 2018, se presentaron en total 38 accidentes laborales, de los cuales 24 tuvieron al menos un día de incapacidad y cuatro de ellos con pérdida de días superior a 15 días.  Los accidentes ocurrieron principalmente dentro de las sedes y no en lugares de emergencia."/>
    <m/>
    <m/>
    <n v="1.2461059190031152E-2"/>
    <s v="EXCELENTE"/>
    <n v="0.04"/>
    <m/>
    <m/>
    <m/>
    <m/>
    <m/>
    <m/>
    <m/>
    <n v="0.04"/>
    <m/>
    <m/>
    <m/>
    <m/>
    <m/>
    <m/>
    <m/>
    <n v="0.04"/>
    <n v="8"/>
    <n v="642"/>
    <n v="1.2461059190031152E-2"/>
    <s v="&lt;"/>
    <s v="EXCELENTE"/>
    <s v="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
    <s v="No aplica"/>
    <m/>
    <n v="1.2461059190031152E-2"/>
    <s v="EXCELENTE"/>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s v="EXCELENTE"/>
  </r>
  <r>
    <n v="6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m/>
    <m/>
    <m/>
    <m/>
    <m/>
    <n v="0.04"/>
    <m/>
    <m/>
    <m/>
    <m/>
    <m/>
    <m/>
    <m/>
    <n v="0.04"/>
    <n v="5464"/>
    <n v="231120"/>
    <n v="2.3641398407753547E-2"/>
    <s v="&lt;"/>
    <s v="EXCELENTE"/>
    <s v="La severidad de los eventos de origen común disminuyó con respecto al periodo anteior (3,44%) y cerró el año mostrando una tendencia a la baja."/>
    <m/>
    <m/>
    <n v="2.3641398407753547E-2"/>
    <s v="EXCELENTE"/>
    <n v="0.04"/>
    <m/>
    <m/>
    <m/>
    <m/>
    <m/>
    <m/>
    <m/>
    <n v="0.04"/>
    <m/>
    <m/>
    <m/>
    <m/>
    <m/>
    <m/>
    <m/>
    <n v="0.04"/>
    <n v="7952"/>
    <n v="231120"/>
    <n v="3.440636898580824E-2"/>
    <s v="&lt;"/>
    <s v="EXCELENTE"/>
    <s v="En el segundo trimestre las incapacidades por E.G  se  presentaron principalmente por los siguentes diagnosticos: M545-Lumbagos, J029-Enfermedades Respiratorias y A09-Enfermedades Gastrointestinales."/>
    <s v="No aplica"/>
    <m/>
    <n v="3.440636898580824E-2"/>
    <s v="EXCELENTE"/>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s v="EXCELENTE"/>
  </r>
</pivotCacheRecords>
</file>

<file path=xl/pivotCache/pivotCacheRecords3.xml><?xml version="1.0" encoding="utf-8"?>
<pivotCacheRecords xmlns="http://schemas.openxmlformats.org/spreadsheetml/2006/main" xmlns:r="http://schemas.openxmlformats.org/officeDocument/2006/relationships" count="61">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m/>
    <m/>
    <m/>
    <m/>
    <m/>
    <m/>
    <m/>
    <n v="0.9"/>
    <m/>
    <m/>
    <m/>
    <m/>
    <m/>
    <m/>
    <m/>
    <n v="0.9"/>
    <n v="475"/>
    <n v="475"/>
    <n v="1"/>
    <s v="&gt;"/>
    <s v="EXCELENTE"/>
    <s v="Durante el II trimestre del año en curso el área de Prensa y Comunicaciones realizó entre Videos y piezas gráficas un total de 475."/>
    <m/>
    <m/>
    <n v="1"/>
    <x v="0"/>
    <n v="0.9"/>
    <m/>
    <m/>
    <m/>
    <m/>
    <m/>
    <m/>
    <m/>
    <n v="0.9"/>
    <m/>
    <m/>
    <m/>
    <m/>
    <m/>
    <m/>
    <m/>
    <n v="0.9"/>
    <n v="193"/>
    <n v="193"/>
    <n v="1"/>
    <s v="&gt;"/>
    <s v="EXCELENTE"/>
    <m/>
    <m/>
    <m/>
    <n v="1"/>
    <x v="0"/>
    <m/>
    <m/>
    <m/>
    <m/>
    <m/>
    <m/>
    <m/>
    <m/>
    <m/>
    <m/>
    <m/>
    <m/>
    <m/>
    <m/>
    <m/>
    <m/>
    <n v="0.9"/>
    <n v="433"/>
    <n v="433"/>
    <n v="1"/>
    <s v="&gt;"/>
    <s v="Alto"/>
    <s v="Durante el II trimestre del año en curso el área de Prensa y Comunicaciones realizó entre Videos y piezas gráficas un total de 433."/>
    <m/>
    <m/>
    <n v="1"/>
    <s v="EXCELENTE"/>
    <m/>
    <m/>
    <m/>
    <m/>
    <m/>
    <m/>
    <m/>
    <m/>
    <m/>
    <m/>
    <m/>
    <m/>
    <m/>
    <m/>
    <m/>
    <m/>
    <n v="0.9"/>
    <n v="314"/>
    <n v="314"/>
    <n v="1"/>
    <s v="mayo"/>
    <s v="EXCELENTE"/>
    <s v="En el primer Trimestre del año 2018, se realizarón 314 piezas, cumpliendo con el objetivo planteado para el periodo."/>
    <m/>
    <m/>
    <n v="1"/>
    <s v="EXCELENTE"/>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m/>
    <m/>
    <m/>
    <m/>
    <m/>
    <m/>
    <m/>
    <n v="1"/>
    <m/>
    <m/>
    <m/>
    <m/>
    <m/>
    <m/>
    <m/>
    <n v="1"/>
    <n v="5"/>
    <n v="5"/>
    <n v="1"/>
    <s v="="/>
    <s v="EXCELENTE"/>
    <s v="Para el segundo semestre se  publicaron  afiches en  las estaciones B1 y B3 s con tip´s relacionados con los roles , la  gestión y el objetivo de la OCI, publicado en el siguiente link:\\172.16.92.9\Control Interno\2018\1 Actividades de Autocontrol, Se publicó en el hidrante del 20/12/2018 nota sobre el propósito del MECI, Se realizó sensicbilización sobre MIPG con los referente de los procesos, se realizó grupo focal con los referentes de los procesos."/>
    <m/>
    <m/>
    <n v="1"/>
    <x v="0"/>
    <n v="1"/>
    <m/>
    <m/>
    <m/>
    <m/>
    <m/>
    <m/>
    <m/>
    <n v="1"/>
    <m/>
    <m/>
    <m/>
    <m/>
    <m/>
    <m/>
    <m/>
    <n v="1"/>
    <m/>
    <m/>
    <m/>
    <m/>
    <m/>
    <m/>
    <m/>
    <m/>
    <s v="No aplica"/>
    <x v="1"/>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s v="EXCELENTE"/>
    <m/>
    <m/>
    <m/>
    <m/>
    <m/>
    <m/>
    <m/>
    <m/>
    <m/>
    <m/>
    <m/>
    <m/>
    <m/>
    <m/>
    <m/>
    <m/>
    <s v="No aplica"/>
    <s v="No aplica"/>
    <s v="No aplica"/>
    <s v="No aplica"/>
    <s v="No aplica"/>
    <s v="No aplica"/>
    <s v="No aplica"/>
    <m/>
    <m/>
    <s v="No aplica"/>
    <s v="No aplica"/>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m/>
    <m/>
    <m/>
    <m/>
    <m/>
    <m/>
    <m/>
    <n v="1"/>
    <m/>
    <m/>
    <m/>
    <m/>
    <m/>
    <m/>
    <m/>
    <n v="1"/>
    <n v="21"/>
    <n v="30"/>
    <n v="0.7"/>
    <s v="&gt;50%"/>
    <s v="REGULAR"/>
    <s v="La Oci programó para el cuarto trimestre  30 actividades de las cuales se ejecutaron en términos y al 100% , 21,  debido a demoras en la entrega de la información por parte de las dependencias en algunos casos y la visita del Ente  de Control (Contraloría de Bogotá) quien requiere permanente información, no obstante las 9 activides restantes se ejecutaron y cumplieron antes de finalizar el 2018."/>
    <m/>
    <m/>
    <n v="0.7"/>
    <x v="1"/>
    <n v="1"/>
    <m/>
    <m/>
    <m/>
    <m/>
    <m/>
    <m/>
    <m/>
    <n v="1"/>
    <m/>
    <m/>
    <m/>
    <m/>
    <m/>
    <m/>
    <m/>
    <n v="1"/>
    <m/>
    <m/>
    <m/>
    <m/>
    <m/>
    <m/>
    <m/>
    <m/>
    <s v="No aplica"/>
    <x v="1"/>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s v="EXCELENTE"/>
    <m/>
    <m/>
    <m/>
    <m/>
    <m/>
    <m/>
    <m/>
    <m/>
    <m/>
    <m/>
    <m/>
    <m/>
    <m/>
    <m/>
    <m/>
    <m/>
    <s v="No aplica"/>
    <s v="No aplica"/>
    <s v="No aplica"/>
    <s v="No aplica"/>
    <s v="No aplica"/>
    <s v="No aplica"/>
    <s v="No aplica"/>
    <m/>
    <m/>
    <s v="No aplica"/>
    <s v="No aplica"/>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m/>
    <m/>
    <m/>
    <m/>
    <m/>
    <m/>
    <m/>
    <n v="0.15"/>
    <m/>
    <m/>
    <m/>
    <m/>
    <m/>
    <m/>
    <m/>
    <n v="0.15"/>
    <n v="0"/>
    <n v="0"/>
    <n v="0"/>
    <s v="&lt;"/>
    <s v="EXCELENTE"/>
    <s v="En el segundo semestre del año 2018, los líderes de los procesos no reportaron materialización de los riesgos identificados. Durante este período del año, los apoyos profesionales de mejora continua realizaron seguimientos a los procesos cuyo propósito fue identificar situaciones que obstaculizaran sus objetivos y por ende la gestión de la UAECOB. "/>
    <s v="Se planea para el año 2019 unas jornadas de divulgación con cada unos de los colaboradores de los procesos, con el fin de continuar mostrando la importancia de realizar una identificación de los riesgos en pro de la consecución de los objetivos institucionales."/>
    <m/>
    <n v="0"/>
    <x v="0"/>
    <n v="0.15"/>
    <m/>
    <m/>
    <m/>
    <m/>
    <m/>
    <m/>
    <m/>
    <n v="0.15"/>
    <m/>
    <m/>
    <m/>
    <m/>
    <m/>
    <m/>
    <m/>
    <n v="0.15"/>
    <m/>
    <m/>
    <m/>
    <m/>
    <m/>
    <m/>
    <m/>
    <m/>
    <s v="No aplica"/>
    <x v="1"/>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s v="EXCELENTE"/>
    <m/>
    <m/>
    <m/>
    <m/>
    <m/>
    <m/>
    <m/>
    <m/>
    <m/>
    <m/>
    <m/>
    <m/>
    <m/>
    <m/>
    <m/>
    <m/>
    <s v="No aplica"/>
    <s v="No aplica"/>
    <s v="No aplica"/>
    <s v="No aplica"/>
    <s v="No aplica"/>
    <s v="No aplica"/>
    <s v="No aplica"/>
    <m/>
    <m/>
    <s v="No aplica"/>
    <s v="No aplica"/>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nviada dentro del aplicativo ARANDA para que se pueda continuar con la calificación del servicio por parte del cliente interno"/>
    <s v="No aplica"/>
    <s v="No aplica"/>
    <x v="2"/>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n v="1"/>
    <n v="0"/>
    <n v="0"/>
    <s v="N/A"/>
    <m/>
    <m/>
    <s v="La falta de información para poder calcular el indicador obedece a que hubo un traslado de la aplicación a otro servidor."/>
    <s v="Encuesta embebida dentro del aplicativo ARANDA para que se pueda continuar con la calificación del servicio por parte del cliente interno"/>
    <s v="N/A"/>
    <s v="No aplica"/>
    <x v="1"/>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s v="BUENO"/>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s v="BUENO"/>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05"/>
    <n v="720"/>
    <n v="0.97916666666666663"/>
    <s v="="/>
    <s v="BUENO"/>
    <s v="Indicador dentro de los límites permitidos"/>
    <s v="Mejoramiento contínuo en aras de llegar al 100%"/>
    <n v="1"/>
    <n v="705"/>
    <n v="720"/>
    <n v="0.97916666666666663"/>
    <s v="="/>
    <s v="BUENO"/>
    <s v="Indicador dentro de los límites permitidos"/>
    <s v="Mejoramiento contínuo en aras de llegar al 100%"/>
    <n v="1"/>
    <n v="705"/>
    <n v="720"/>
    <n v="0.97916666666666663"/>
    <s v="="/>
    <s v="BUENO"/>
    <s v="Indicador dentro de los límites permitidos"/>
    <s v="Mejoramiento contínuo en aras de llegar al 100%"/>
    <n v="0.97916666666666663"/>
    <n v="0.97916666666666663"/>
    <x v="3"/>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1"/>
    <n v="678"/>
    <n v="720"/>
    <n v="0.94166666666666665"/>
    <m/>
    <m/>
    <s v="Indicador dentro de los límites permitidos"/>
    <s v="Mejoramiento contínuo en aras de llegar al 100%"/>
    <n v="0.94166666666666676"/>
    <n v="0.94166666666666676"/>
    <x v="2"/>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s v="BUENO"/>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s v="BUENO"/>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9"/>
    <n v="720"/>
    <n v="0.99861111111111112"/>
    <s v="="/>
    <s v="BUENO"/>
    <s v="Indicador dentro de los límites permitidos"/>
    <s v="Mejoramiento contínuo en aras de llegar al 100%"/>
    <n v="1"/>
    <n v="719"/>
    <n v="720"/>
    <n v="0.99861111111111112"/>
    <m/>
    <m/>
    <s v="Indicador dentro de los límites permitidos"/>
    <s v="Mejoramiento contínuo en aras de llegar al 100%"/>
    <n v="1"/>
    <n v="719"/>
    <n v="720"/>
    <n v="0.99861111111111112"/>
    <m/>
    <m/>
    <s v="Indicador dentro de los límites permitidos"/>
    <s v="Mejoramiento contínuo en aras de llegar al 100%"/>
    <n v="0.99861111111111123"/>
    <n v="0.99861111111111123"/>
    <x v="0"/>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1"/>
    <n v="717"/>
    <n v="720"/>
    <n v="0.99583333333333335"/>
    <m/>
    <m/>
    <s v="Indicador dentro de los límites permitidos"/>
    <s v="Mejoramiento contínuo en aras de llegar al 100%"/>
    <n v="0.99583333333333324"/>
    <n v="0.99583333333333324"/>
    <x v="0"/>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s v="MALO"/>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s v="MALO"/>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n v="1"/>
    <m/>
    <m/>
    <s v="No aplica"/>
    <s v="No aplica"/>
    <s v="No aplica"/>
    <s v="No hubo requerimientos de software en este periodo"/>
    <m/>
    <n v="1"/>
    <m/>
    <m/>
    <s v="No aplica"/>
    <s v="No aplica"/>
    <s v="No aplica"/>
    <s v="No hubo requerimientos de software en este periodo"/>
    <m/>
    <s v="No aplica"/>
    <s v="No aplica"/>
    <x v="2"/>
    <n v="1"/>
    <s v="N/A"/>
    <s v="N/A"/>
    <s v="N/A"/>
    <s v="N/A"/>
    <s v="N/A"/>
    <s v="No hubo requerimientos de software en este periodo"/>
    <m/>
    <n v="1"/>
    <s v="N/A"/>
    <s v="N/A"/>
    <s v="N/A"/>
    <s v="N/A"/>
    <s v="N/A"/>
    <s v="No hubo requerimientos de software en este periodo"/>
    <m/>
    <n v="1"/>
    <s v="N/A"/>
    <s v="N/A"/>
    <s v="N/A"/>
    <s v="N/A"/>
    <s v="N/A"/>
    <s v="No hubo requerimientos de software en este periodo"/>
    <m/>
    <s v="N/A"/>
    <s v="No aplica"/>
    <x v="1"/>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s v="No aplica"/>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s v="No aplica"/>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5"/>
    <s v="="/>
    <s v="BUENO"/>
    <s v="Se determina el resultado ponderado de las 9 Dependencias en el cumplimiento de las metas de los productos del Plan de Acción a 31 de diciembre de 2018 "/>
    <m/>
    <m/>
    <n v="0.95"/>
    <x v="3"/>
    <n v="1"/>
    <m/>
    <m/>
    <m/>
    <m/>
    <m/>
    <m/>
    <m/>
    <n v="1"/>
    <m/>
    <m/>
    <m/>
    <m/>
    <m/>
    <m/>
    <m/>
    <n v="1"/>
    <n v="0"/>
    <n v="0"/>
    <n v="0.91"/>
    <s v="&gt;"/>
    <s v="BUENO"/>
    <s v="Corresponde al avance ponderado de los productos del Plan de Acción en referencia al avance de las metas establecidas."/>
    <m/>
    <m/>
    <n v="0.91"/>
    <x v="2"/>
    <m/>
    <m/>
    <m/>
    <m/>
    <m/>
    <m/>
    <m/>
    <m/>
    <m/>
    <m/>
    <m/>
    <m/>
    <m/>
    <m/>
    <m/>
    <m/>
    <n v="1"/>
    <n v="0"/>
    <n v="0"/>
    <n v="0.94"/>
    <s v="&gt;"/>
    <s v="BUENO"/>
    <s v="Corresponde al avance ponderado de los productos del Plan de Acción en referencia al avance de las metas establecidas."/>
    <m/>
    <m/>
    <n v="0.94"/>
    <s v="BUENO"/>
    <m/>
    <m/>
    <m/>
    <m/>
    <m/>
    <m/>
    <m/>
    <m/>
    <m/>
    <m/>
    <m/>
    <m/>
    <m/>
    <m/>
    <m/>
    <m/>
    <n v="1"/>
    <n v="0"/>
    <n v="0"/>
    <n v="0.8"/>
    <s v="&lt;"/>
    <s v="REGULAR"/>
    <s v="Corresponde al avance ponderado de los productos del Plan de Acción en referencia al avance de las metas establecidas."/>
    <m/>
    <m/>
    <n v="0.8"/>
    <s v="REGULAR"/>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4"/>
    <s v="="/>
    <s v="BUENO"/>
    <s v="Se determina el resultado ponderado acumulado de las 9 Dependencias en el cumplimiento de las 226 actividades del Plan de Acción a 31 de diciembre de 2018 "/>
    <m/>
    <m/>
    <n v="0.94"/>
    <x v="3"/>
    <n v="1"/>
    <m/>
    <m/>
    <m/>
    <m/>
    <m/>
    <m/>
    <m/>
    <n v="1"/>
    <m/>
    <m/>
    <m/>
    <m/>
    <m/>
    <m/>
    <m/>
    <n v="1"/>
    <n v="0"/>
    <n v="0"/>
    <n v="0.75"/>
    <s v="&gt;"/>
    <s v="REGULAR"/>
    <s v="Corresponde al avance ponderado de todas las actividades del Plan de Acción."/>
    <m/>
    <m/>
    <n v="0.75"/>
    <x v="3"/>
    <m/>
    <m/>
    <m/>
    <m/>
    <m/>
    <m/>
    <m/>
    <m/>
    <m/>
    <m/>
    <m/>
    <m/>
    <m/>
    <m/>
    <m/>
    <m/>
    <n v="1"/>
    <n v="0"/>
    <n v="0"/>
    <n v="0.55000000000000004"/>
    <s v="&gt;"/>
    <s v="Regular"/>
    <s v="Corresponde al avance ponderado de todas las actividades del Plan de Acción."/>
    <m/>
    <m/>
    <n v="0.55000000000000004"/>
    <s v="REGULAR"/>
    <m/>
    <m/>
    <m/>
    <m/>
    <m/>
    <m/>
    <m/>
    <m/>
    <m/>
    <m/>
    <m/>
    <m/>
    <m/>
    <m/>
    <m/>
    <m/>
    <n v="1"/>
    <n v="0"/>
    <n v="0"/>
    <n v="0.45"/>
    <s v="&lt;"/>
    <s v="MALO"/>
    <s v="Corresponde al avance ponderado de todas las actividades del Plan de Acción."/>
    <m/>
    <m/>
    <n v="0.45"/>
    <s v="MALO"/>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m/>
    <m/>
    <m/>
    <m/>
    <m/>
    <n v="1"/>
    <m/>
    <m/>
    <m/>
    <m/>
    <m/>
    <m/>
    <m/>
    <n v="1"/>
    <n v="0"/>
    <n v="0"/>
    <n v="0.95"/>
    <s v="="/>
    <s v="BUENO"/>
    <s v="Se determina el resultado ponderado acumulado de las 9 Dependencias determinando el cumplimiento de las 69 actividades de acuerdo al avance de las actividades en el 4to trimestre vs el % programado para el periodo  del Plan de Acción a 31 de diciembre de 2018 "/>
    <m/>
    <m/>
    <n v="0.95"/>
    <x v="3"/>
    <n v="1"/>
    <m/>
    <m/>
    <m/>
    <m/>
    <m/>
    <m/>
    <m/>
    <n v="1"/>
    <m/>
    <m/>
    <m/>
    <m/>
    <m/>
    <m/>
    <m/>
    <n v="1"/>
    <n v="0"/>
    <n v="0"/>
    <n v="0.8"/>
    <s v="&lt;"/>
    <s v="BUENO"/>
    <s v="Corresponde al avance ponderado de las actividades a cumplir en el periodo del Plan de Acción."/>
    <m/>
    <m/>
    <n v="0.8"/>
    <x v="2"/>
    <m/>
    <m/>
    <m/>
    <m/>
    <m/>
    <m/>
    <m/>
    <m/>
    <m/>
    <m/>
    <m/>
    <m/>
    <m/>
    <m/>
    <m/>
    <m/>
    <n v="1"/>
    <n v="0"/>
    <n v="0"/>
    <n v="0.67"/>
    <s v="&lt;"/>
    <s v="Regular"/>
    <s v="Corresponde al avance ponderado de las actividades a cumplir en el periodo del Plan de Acción."/>
    <m/>
    <m/>
    <n v="0.67"/>
    <s v="REGULAR"/>
    <m/>
    <m/>
    <m/>
    <m/>
    <m/>
    <m/>
    <m/>
    <m/>
    <m/>
    <m/>
    <m/>
    <m/>
    <m/>
    <m/>
    <m/>
    <m/>
    <n v="1"/>
    <n v="0"/>
    <n v="0"/>
    <n v="0.8"/>
    <s v="&lt;"/>
    <s v="REGULAR"/>
    <s v="Corresponde al avance ponderado de las actividades a cumplir en el periodo del Plan de Acción."/>
    <m/>
    <m/>
    <n v="0.8"/>
    <s v="REGULAR"/>
  </r>
  <r>
    <n v="12"/>
    <x v="0"/>
    <s v="Gestión Estratégica"/>
    <x v="2"/>
    <x v="0"/>
    <x v="11"/>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n v="1"/>
    <m/>
    <m/>
    <m/>
    <m/>
    <m/>
    <m/>
    <m/>
    <n v="1"/>
    <m/>
    <m/>
    <m/>
    <m/>
    <m/>
    <m/>
    <m/>
    <n v="1"/>
    <n v="89"/>
    <n v="89"/>
    <n v="1"/>
    <s v="&gt;"/>
    <s v="EXCELENTE"/>
    <s v="Durante el segundo trimestre del año se tramitaron 89 viabilidades en un tiempo no mayor a 2 dias"/>
    <m/>
    <m/>
    <n v="1"/>
    <x v="0"/>
    <n v="1"/>
    <m/>
    <m/>
    <m/>
    <m/>
    <m/>
    <m/>
    <m/>
    <n v="1"/>
    <m/>
    <m/>
    <m/>
    <m/>
    <m/>
    <m/>
    <m/>
    <n v="1"/>
    <n v="254"/>
    <n v="254"/>
    <n v="1"/>
    <s v="="/>
    <s v="EXCELENTE"/>
    <s v="En el 3er trimestre se expidieron 254 viabilidades, en un tiempo promesio de 1 día, cumpliendo asi con la meta"/>
    <s v="No aplica"/>
    <m/>
    <n v="1"/>
    <x v="0"/>
    <m/>
    <m/>
    <m/>
    <m/>
    <m/>
    <m/>
    <m/>
    <m/>
    <m/>
    <m/>
    <m/>
    <m/>
    <m/>
    <m/>
    <m/>
    <m/>
    <n v="1"/>
    <n v="94"/>
    <n v="94"/>
    <n v="1"/>
    <s v="&gt;"/>
    <s v="Excelente"/>
    <s v="Durante el segundo trimestre del año se tramitaron 94 viabilidades en un tiempo no mayor a 2 dias"/>
    <m/>
    <m/>
    <n v="1"/>
    <s v="EXCELENTE"/>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s v="BUENO"/>
  </r>
  <r>
    <n v="13"/>
    <x v="0"/>
    <s v="Gestión de Asuntos Jurídicos"/>
    <x v="3"/>
    <x v="0"/>
    <x v="12"/>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m/>
    <m/>
    <m/>
    <m/>
    <m/>
    <m/>
    <m/>
    <n v="1"/>
    <m/>
    <m/>
    <m/>
    <m/>
    <m/>
    <m/>
    <m/>
    <n v="1"/>
    <n v="32"/>
    <n v="32"/>
    <n v="1"/>
    <n v="1"/>
    <s v="EXCELENTE"/>
    <s v="Durante el IV Trimestre del año 2018, fueron asistidas Treinta y dos (32) conciliaciones judiciales y prejudiciales "/>
    <m/>
    <m/>
    <n v="1"/>
    <x v="0"/>
    <n v="1"/>
    <m/>
    <m/>
    <m/>
    <m/>
    <m/>
    <m/>
    <m/>
    <n v="1"/>
    <m/>
    <m/>
    <m/>
    <m/>
    <m/>
    <m/>
    <m/>
    <n v="1"/>
    <n v="65"/>
    <n v="65"/>
    <n v="1"/>
    <s v="(=100%)"/>
    <s v="EXCELENTE"/>
    <s v="Durante el III Trimestre del año 2018, fueron asistidas sesenta y cinco (65) conciliaciones judiciales y prejudiciales "/>
    <m/>
    <m/>
    <n v="1"/>
    <x v="0"/>
    <m/>
    <m/>
    <m/>
    <m/>
    <m/>
    <m/>
    <m/>
    <m/>
    <m/>
    <m/>
    <m/>
    <m/>
    <m/>
    <m/>
    <m/>
    <m/>
    <n v="1"/>
    <n v="90"/>
    <n v="90"/>
    <n v="1"/>
    <m/>
    <s v="Excelente"/>
    <m/>
    <m/>
    <m/>
    <n v="1"/>
    <s v="EXCELENTE"/>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s v="EXCELENTE"/>
  </r>
  <r>
    <n v="14"/>
    <x v="0"/>
    <s v="Gestión de Asuntos Jurídicos"/>
    <x v="3"/>
    <x v="0"/>
    <x v="13"/>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m/>
    <m/>
    <m/>
    <m/>
    <m/>
    <m/>
    <m/>
    <n v="1"/>
    <m/>
    <m/>
    <m/>
    <m/>
    <m/>
    <m/>
    <m/>
    <n v="1"/>
    <n v="3"/>
    <n v="3"/>
    <n v="1"/>
    <n v="1"/>
    <s v="EXCELENTE"/>
    <s v="Durante el IV Trimestre del año 2018, fueron estudiados (3) solicitudes de conciliación"/>
    <m/>
    <m/>
    <n v="1"/>
    <x v="0"/>
    <n v="1"/>
    <m/>
    <m/>
    <m/>
    <m/>
    <m/>
    <m/>
    <m/>
    <n v="1"/>
    <m/>
    <m/>
    <m/>
    <m/>
    <m/>
    <m/>
    <m/>
    <n v="1"/>
    <n v="3"/>
    <n v="3"/>
    <n v="1"/>
    <s v="(=100%)"/>
    <s v="EXCELENTE"/>
    <s v="Durante el III Trimestre del año 2018, fueron estudiados (3) solicitudes de conciliación"/>
    <m/>
    <m/>
    <n v="1"/>
    <x v="0"/>
    <m/>
    <m/>
    <m/>
    <m/>
    <m/>
    <m/>
    <m/>
    <m/>
    <m/>
    <m/>
    <m/>
    <m/>
    <m/>
    <m/>
    <m/>
    <m/>
    <n v="1"/>
    <n v="48"/>
    <n v="48"/>
    <n v="1"/>
    <s v="(=100%)"/>
    <s v="Excelente"/>
    <m/>
    <m/>
    <m/>
    <n v="1"/>
    <s v="EXCELENTE"/>
    <s v="Durante el II Trimestre del año 2018, fueron analizadas cuarenta y ocho (48) fichas en Comité"/>
    <m/>
    <m/>
    <m/>
    <m/>
    <m/>
    <m/>
    <m/>
    <m/>
    <m/>
    <m/>
    <m/>
    <m/>
    <m/>
    <m/>
    <m/>
    <n v="1"/>
    <n v="12"/>
    <n v="12"/>
    <n v="1"/>
    <s v="(=100%)"/>
    <s v="EXCELENTE"/>
    <s v="Durante el I Trimestre del año 2018, fueron analizadas doce (12) fichas en Comité"/>
    <m/>
    <m/>
    <n v="1"/>
    <s v="EXCELENTE"/>
  </r>
  <r>
    <n v="15"/>
    <x v="0"/>
    <s v="Gestión de Asuntos Jurídicos"/>
    <x v="3"/>
    <x v="0"/>
    <x v="14"/>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m/>
    <m/>
    <m/>
    <m/>
    <m/>
    <m/>
    <m/>
    <n v="0.95"/>
    <m/>
    <m/>
    <m/>
    <m/>
    <m/>
    <m/>
    <m/>
    <n v="0.95"/>
    <n v="77"/>
    <n v="77"/>
    <n v="1"/>
    <n v="1"/>
    <s v="EXCELENTE"/>
    <s v="Durante el III Trimestre del año 2018, la Oficina Asesora Jurídica brindo asesoria a las Diferentes Oficinas y Subdirecciones de la UAECOB en los relacionado con estudios previos"/>
    <m/>
    <m/>
    <n v="1"/>
    <x v="0"/>
    <n v="0.95"/>
    <m/>
    <m/>
    <m/>
    <m/>
    <m/>
    <m/>
    <m/>
    <n v="0.95"/>
    <m/>
    <m/>
    <m/>
    <m/>
    <m/>
    <m/>
    <m/>
    <n v="0.95"/>
    <n v="226"/>
    <n v="226"/>
    <n v="1"/>
    <s v="(=100%)"/>
    <s v="EXCELENTE"/>
    <s v="Durante el III Trimestre del año 2018, la Oficina Asesora Jurídica brindo asesoria a las Diferentes Oficinas y Subdirecciones de la UAECOB en los relacionado con estudios previos"/>
    <m/>
    <m/>
    <n v="1"/>
    <x v="0"/>
    <m/>
    <m/>
    <m/>
    <m/>
    <m/>
    <m/>
    <m/>
    <m/>
    <m/>
    <m/>
    <m/>
    <m/>
    <m/>
    <m/>
    <m/>
    <m/>
    <n v="0.95"/>
    <n v="21"/>
    <n v="21"/>
    <n v="0.95"/>
    <s v="(=100%)"/>
    <s v="Excelente"/>
    <m/>
    <m/>
    <m/>
    <n v="0.95"/>
    <s v="BUENO"/>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s v="EXCELENTE"/>
  </r>
  <r>
    <n v="16"/>
    <x v="0"/>
    <s v="Gestión de Asuntos Jurídicos"/>
    <x v="3"/>
    <x v="0"/>
    <x v="15"/>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n v="4"/>
    <n v="4"/>
    <n v="4"/>
    <s v="≤4"/>
    <s v="BUENO"/>
    <s v="Durante los meses de septiembre y octubre del 2018 el promedio en la elaboración de la minutas de prestación de servicios por parte de la Oficina Asesora Jurídica fue de cuatro (4)días"/>
    <m/>
    <n v="4"/>
    <m/>
    <m/>
    <m/>
    <m/>
    <m/>
    <m/>
    <m/>
    <n v="4"/>
    <n v="0"/>
    <n v="0"/>
    <n v="0"/>
    <s v="≤3"/>
    <s v="EXCELENTE"/>
    <s v="Durante los meses de noviembre y diciembre del 2018 el promedio en la elaboración de la minutas de prestación de servicios por parte de la Oficina Asesora Jurídica fue 0 días"/>
    <m/>
    <n v="2"/>
    <n v="2"/>
    <x v="0"/>
    <n v="4"/>
    <m/>
    <m/>
    <m/>
    <m/>
    <m/>
    <m/>
    <m/>
    <n v="4"/>
    <s v="N/A"/>
    <s v="N/A"/>
    <n v="4"/>
    <s v="≤4"/>
    <s v="BUENO"/>
    <s v="Durante los meses de julio y agosto del año 2018 la Oficina Asesora Jurídica expidio y suscribio 146 minutas de contratos de prestación de servicios en promedio de cuatro (4) días"/>
    <m/>
    <n v="4"/>
    <m/>
    <m/>
    <m/>
    <m/>
    <m/>
    <m/>
    <m/>
    <n v="4"/>
    <n v="4"/>
    <x v="2"/>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s v="EXCELENTE"/>
    <m/>
    <m/>
    <m/>
    <m/>
    <m/>
    <m/>
    <m/>
    <m/>
    <n v="4"/>
    <n v="1"/>
    <n v="1"/>
    <n v="1"/>
    <s v="≤3"/>
    <s v="EXCELENTE"/>
    <s v="Durante los dos primeros meses del año 2018 la Oficina Asesora Jurídica expidio y suscribio las minutas de contratos de prestación de servicios en promedio de un (1) día"/>
    <m/>
    <m/>
    <m/>
    <m/>
    <m/>
    <m/>
    <m/>
    <m/>
    <m/>
    <m/>
    <n v="1"/>
    <s v="EXCELENTE"/>
  </r>
  <r>
    <n v="17"/>
    <x v="0"/>
    <s v="Gestión de Asuntos Jurídicos"/>
    <x v="3"/>
    <x v="1"/>
    <x v="16"/>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n v="1"/>
    <m/>
    <m/>
    <m/>
    <m/>
    <m/>
    <m/>
    <m/>
    <n v="1"/>
    <m/>
    <m/>
    <m/>
    <m/>
    <m/>
    <m/>
    <m/>
    <n v="1"/>
    <n v="61"/>
    <n v="61"/>
    <n v="1"/>
    <n v="1"/>
    <s v="EXCELENTE"/>
    <s v="Durante el III Trimestre del año 2018, se tramitaron 61 solicitudes de certificaciones."/>
    <m/>
    <m/>
    <n v="1"/>
    <x v="0"/>
    <n v="1"/>
    <m/>
    <m/>
    <m/>
    <m/>
    <m/>
    <m/>
    <m/>
    <n v="1"/>
    <m/>
    <m/>
    <m/>
    <m/>
    <m/>
    <m/>
    <m/>
    <n v="1"/>
    <n v="83"/>
    <n v="83"/>
    <n v="1"/>
    <s v="(=100%)"/>
    <s v="EXCELENTE"/>
    <s v="La oficina Asesora Jurídica dio respuesta a Ochenta y tres (83) solicitudes de certificados por correo   y radicados los cuales fueron tramitados en su totalidad"/>
    <m/>
    <m/>
    <n v="1"/>
    <x v="0"/>
    <m/>
    <m/>
    <m/>
    <m/>
    <m/>
    <m/>
    <m/>
    <m/>
    <m/>
    <m/>
    <m/>
    <m/>
    <m/>
    <m/>
    <m/>
    <m/>
    <n v="1"/>
    <n v="91"/>
    <n v="91"/>
    <n v="1"/>
    <s v="(=100%)"/>
    <s v="Excelente"/>
    <m/>
    <m/>
    <m/>
    <n v="1"/>
    <s v="EXCELENTE"/>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s v="EXCELENTE"/>
  </r>
  <r>
    <n v="18"/>
    <x v="1"/>
    <s v="Conocimiento del Riesgo"/>
    <x v="4"/>
    <x v="0"/>
    <x v="17"/>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8"/>
    <n v="68"/>
    <n v="1"/>
    <m/>
    <m/>
    <s v="Se emitieron para el mes de Julio 68 contancias solictadas por los usuarios"/>
    <m/>
    <n v="1"/>
    <n v="48"/>
    <n v="48"/>
    <n v="1"/>
    <m/>
    <m/>
    <s v="Se emitieron para el mes de Julio 48 contancias solictadas por los usuarios"/>
    <m/>
    <n v="1"/>
    <n v="39"/>
    <n v="39"/>
    <n v="1"/>
    <m/>
    <m/>
    <s v="Se emitieron para el mes de Julio 39 contancias solictadas por los usuarios"/>
    <m/>
    <n v="1"/>
    <n v="1"/>
    <x v="0"/>
    <n v="1"/>
    <n v="63"/>
    <n v="63"/>
    <n v="1"/>
    <m/>
    <s v="EXCELENTE"/>
    <s v="Se emitieron para el mes de Julio 64 contancias solictadas por los usuarios"/>
    <m/>
    <n v="1"/>
    <n v="49"/>
    <n v="49"/>
    <n v="1"/>
    <m/>
    <s v="EXCELENTE"/>
    <s v="Se emitieron para el mes de Agosto 49 contancias solictadas por los usuarios"/>
    <m/>
    <n v="1"/>
    <n v="47"/>
    <n v="47"/>
    <n v="1"/>
    <m/>
    <s v="EXCELENTE"/>
    <m/>
    <m/>
    <n v="1"/>
    <n v="1"/>
    <x v="0"/>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s v="EXCELENTE"/>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s v="EXCELENTE"/>
  </r>
  <r>
    <n v="19"/>
    <x v="1"/>
    <s v="Conocimiento del Riesgo"/>
    <x v="4"/>
    <x v="0"/>
    <x v="18"/>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6"/>
    <n v="16"/>
    <n v="1"/>
    <m/>
    <m/>
    <s v="Para la vigencia se realizaron  16 investigaciones debido a las activaciones realizadasen la cuales se determinaron las causas a todas"/>
    <m/>
    <n v="1"/>
    <n v="18"/>
    <n v="18"/>
    <n v="1"/>
    <m/>
    <m/>
    <s v="Para la vigencia se realizaron  18 investigaciones debido a las activaciones realizadasen la cuales se determinaron las causas a todas"/>
    <m/>
    <n v="1"/>
    <n v="29"/>
    <n v="29"/>
    <n v="1"/>
    <m/>
    <m/>
    <s v="Para la vigencia se realizaron  29 investigaciones debido a las activaciones realizadasen la cuales se determinaron las causas a todas"/>
    <m/>
    <n v="1"/>
    <n v="1"/>
    <x v="0"/>
    <n v="1"/>
    <n v="30"/>
    <n v="30"/>
    <n v="1"/>
    <m/>
    <s v="EXCELENTE"/>
    <s v="Para la vigencia se realizaron  30 investigaciones debido a las activaciones realizadasen la cuales se determinaron las causas a todas"/>
    <m/>
    <n v="1"/>
    <n v="18"/>
    <n v="18"/>
    <n v="1"/>
    <m/>
    <s v="EXCELENTE"/>
    <s v="Para la vigencia se realizaron  18 investigaciones debido a las activaciones realizadasen la cuales se determinaron las causas a todas"/>
    <m/>
    <n v="1"/>
    <n v="18"/>
    <n v="18"/>
    <n v="1"/>
    <m/>
    <s v="EXCELENTE"/>
    <m/>
    <m/>
    <n v="1"/>
    <n v="1"/>
    <x v="0"/>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s v="EXCELENTE"/>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s v="EXCELENTE"/>
  </r>
  <r>
    <n v="20"/>
    <x v="1"/>
    <s v="Conocimiento del Riesgo"/>
    <x v="4"/>
    <x v="0"/>
    <x v="19"/>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86"/>
    <n v="98"/>
    <n v="0.87755102040816324"/>
    <m/>
    <m/>
    <s v="Para el mes de Octubre se capcitaron 15 empresas y se desarrollaron en las instalaciones de la UAECOB como en las Instalaciones de las algunas empresas."/>
    <m/>
    <n v="0.8"/>
    <n v="85"/>
    <n v="103"/>
    <n v="0.82524271844660191"/>
    <m/>
    <m/>
    <s v="Para el mes de Noviembre se capacitaron 8 empresas las cuales son producto de la programacion efectuada para este mes, de acuerdo a las solicitudes realizadas por los usuarios."/>
    <m/>
    <n v="0.8"/>
    <n v="84"/>
    <n v="105"/>
    <n v="0.8"/>
    <m/>
    <m/>
    <s v="En diciembre se capacitaron 6 empresas de brigadas logisticas y centros comerciales por lo cual se incrementa el nuemro de brigadistas."/>
    <m/>
    <n v="0.83426457961825518"/>
    <n v="0.83426457961825518"/>
    <x v="0"/>
    <n v="0.8"/>
    <n v="16"/>
    <n v="23"/>
    <n v="0.69565217391304346"/>
    <m/>
    <s v="MALO"/>
    <s v="Para el mes de julio se capacito una sola brigada debido a que las demas brigadas culminan en el siguente mes, y  solo se capacitaron 23 personas que por ausencia en los cursos no alcazaron la nota requerida "/>
    <m/>
    <n v="0.8"/>
    <n v="81"/>
    <n v="92"/>
    <n v="0.88043478260869568"/>
    <m/>
    <s v="EXCELENTE"/>
    <s v="para el mes de agosto se capacitaron 92 personas correspondiente a  4 brigadas como son cajas de compensacion familiar, centros comericales y empresas logisticas."/>
    <m/>
    <n v="0.8"/>
    <n v="132"/>
    <n v="144"/>
    <n v="0.91666666666666663"/>
    <m/>
    <s v="EXCELENTE"/>
    <m/>
    <m/>
    <n v="0.83091787439613529"/>
    <n v="0.83091787439613529"/>
    <x v="0"/>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s v="EXCELENTE"/>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s v="EXCELENTE"/>
  </r>
  <r>
    <n v="21"/>
    <x v="2"/>
    <s v="Conocimiento del Riesgo"/>
    <x v="4"/>
    <x v="0"/>
    <x v="20"/>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m/>
    <m/>
    <s v="Se ratifico el numero de conceptos emitidos correspondiente al 1% de los generados en el mes de Octubre"/>
    <m/>
    <n v="0.85"/>
    <n v="4"/>
    <n v="4"/>
    <n v="1"/>
    <m/>
    <m/>
    <s v="Se ratifico el numero de conceptos emitidos correspondiente al 1% de los generados en el mes de Noviembre"/>
    <m/>
    <n v="0.85"/>
    <n v="6"/>
    <n v="6"/>
    <n v="1"/>
    <m/>
    <m/>
    <s v="Para Diciembre se incremento el numero de capacitaciones de riesgo bajo por lo cual se hicieron mas verificaciones aleatorias, de igual manera todas las visitas aprobaron la revision Tecnica."/>
    <m/>
    <n v="1"/>
    <n v="1"/>
    <x v="0"/>
    <n v="0.85"/>
    <n v="5"/>
    <n v="5"/>
    <n v="1"/>
    <m/>
    <s v="EXCELENTE"/>
    <s v="Se realizar la verificacion del 1% de las revisiones clasifcadas como riesgo bajo ratificando en su totalidad  los establecimientor aprobados."/>
    <m/>
    <n v="0.85"/>
    <n v="7"/>
    <n v="7"/>
    <n v="1"/>
    <m/>
    <s v="EXCELENTE"/>
    <s v="para el mes de Agosto se realizan mas  verificaciones a establecimientos debido a que se incremento el numero de conceptos de riesgo bajo dados."/>
    <m/>
    <n v="0.85"/>
    <n v="8"/>
    <n v="8"/>
    <n v="1"/>
    <m/>
    <s v="EXCELENTE"/>
    <m/>
    <m/>
    <n v="1"/>
    <n v="1"/>
    <x v="0"/>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s v="EXCELENTE"/>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s v="EXCELENTE"/>
  </r>
  <r>
    <n v="22"/>
    <x v="2"/>
    <s v="Conocimiento del Riesgo"/>
    <x v="4"/>
    <x v="0"/>
    <x v="21"/>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24"/>
    <n v="24"/>
    <n v="1"/>
    <m/>
    <m/>
    <s v="El número de eventos masivos con participación de la UAECOB para el mes de octubre corresponde a las solitudes realizadas por los usuarios para este mes y atendidas en su totalidad."/>
    <m/>
    <n v="1"/>
    <n v="55"/>
    <n v="55"/>
    <n v="1"/>
    <m/>
    <m/>
    <s v="El número de eventos masivos con participación de la UAECOB para el mes de Noviembre corresponde a las solitudes realizadas por los usuarios para este mes y atendidas en su totalidad. Se evidencia un incremento debido a que por temporada de cembrina se  incrementan los eventos en la capital."/>
    <m/>
    <n v="1"/>
    <n v="22"/>
    <n v="22"/>
    <n v="1"/>
    <m/>
    <m/>
    <s v="En diciembre se disminuyo el nuemro de eventos masivos con participacion de la UAECOB  debido a que se incremento el numero de solicitudes de conceptos pirotecnicos por la temporada de diciembre."/>
    <m/>
    <n v="1"/>
    <n v="1"/>
    <x v="0"/>
    <n v="1"/>
    <n v="17"/>
    <n v="17"/>
    <n v="1"/>
    <m/>
    <s v="EXCELENTE"/>
    <s v="Por motivo de la celebracion del mundial de futbol 2018 los eventos para el mes de julio no representaron un numero significativo en el distiro capital"/>
    <m/>
    <n v="1"/>
    <n v="52"/>
    <n v="52"/>
    <n v="1"/>
    <m/>
    <s v="EXCELENTE"/>
    <s v="Se observa un incremento en la realizacion de eventos masivos de alta complejidad en el distrito debido a que lo empresarios empiezan a retomar las actividades pendientes por el mundial de futbol 2018"/>
    <m/>
    <n v="1"/>
    <n v="43"/>
    <n v="43"/>
    <n v="1"/>
    <m/>
    <s v="EXCELENTE"/>
    <m/>
    <m/>
    <n v="1"/>
    <n v="1"/>
    <x v="0"/>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s v="EXCELENTE"/>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s v="EXCELENTE"/>
  </r>
  <r>
    <n v="23"/>
    <x v="2"/>
    <s v="Conocimiento del Riesgo"/>
    <x v="4"/>
    <x v="0"/>
    <x v="22"/>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577"/>
    <n v="2916"/>
    <n v="0.88374485596707819"/>
    <m/>
    <m/>
    <s v="Se realizaron las revisiones tecnicas en los tiempos establecidos en los procedimientos  de acuerdo con las disponibilidad de las estaciones."/>
    <m/>
    <n v="0.8"/>
    <n v="2034"/>
    <n v="2224"/>
    <n v="0.91456834532374098"/>
    <m/>
    <m/>
    <s v="Se realizaron las revisiones tecnicas en los tiempos establecidos en los procedimientos  de acuerdo con las disponibilidad de las estaciones."/>
    <m/>
    <n v="0.8"/>
    <n v="1493"/>
    <n v="1680"/>
    <n v="0.88869047619047614"/>
    <m/>
    <m/>
    <s v="Se realizaron las revisiones tecnicas en los tiempos establecidos en los procedimientos  de acuerdo con las disponibilidad de las estaciones."/>
    <m/>
    <n v="0.89566789249376511"/>
    <n v="0.89566789249376511"/>
    <x v="0"/>
    <n v="0.8"/>
    <n v="2723"/>
    <n v="2982"/>
    <n v="0.91314553990610325"/>
    <m/>
    <s v="EXCELENTE"/>
    <s v="Se realizaron las revisiones tecnicas en los tiempos establecidos en los procedimientos  de acuerdo con las disponibilidad de las estaciones."/>
    <m/>
    <n v="0.8"/>
    <n v="2849"/>
    <n v="3266"/>
    <n v="0.8723208818126148"/>
    <m/>
    <s v="EXCELENTE"/>
    <s v="Se realizaron las revisiones tecnicas en los tiempos establecidos en los procedimientos  de acuerdo con las disponibilidad de las estaciones."/>
    <m/>
    <n v="0.8"/>
    <n v="2097"/>
    <n v="2315"/>
    <n v="0.90583153347732182"/>
    <m/>
    <s v="EXCELENTE"/>
    <m/>
    <m/>
    <n v="0.89709931839868007"/>
    <n v="0.89709931839868007"/>
    <x v="0"/>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s v="EXCELENTE"/>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s v="EXCELENTE"/>
  </r>
  <r>
    <n v="24"/>
    <x v="1"/>
    <s v="Reducción del Riesgo"/>
    <x v="4"/>
    <x v="0"/>
    <x v="23"/>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m/>
    <m/>
    <s v="Se desarrollarlo el 100% de las actividades planteadas en el marco del plan de acción de la comisión, que le corresponden a la entidad como responsable principal.  "/>
    <m/>
    <m/>
    <n v="1"/>
    <x v="0"/>
    <n v="1"/>
    <m/>
    <m/>
    <m/>
    <m/>
    <m/>
    <m/>
    <m/>
    <n v="1"/>
    <m/>
    <m/>
    <m/>
    <m/>
    <m/>
    <m/>
    <m/>
    <n v="1"/>
    <m/>
    <m/>
    <m/>
    <m/>
    <m/>
    <m/>
    <m/>
    <m/>
    <s v="No aplica"/>
    <x v="1"/>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s v="EXCELENTE"/>
    <m/>
    <m/>
    <m/>
    <m/>
    <m/>
    <m/>
    <m/>
    <m/>
    <m/>
    <m/>
    <m/>
    <m/>
    <m/>
    <m/>
    <m/>
    <m/>
    <s v="No aplica"/>
    <s v="No aplica"/>
    <s v="No aplica"/>
    <s v="No aplica"/>
    <s v="No aplica"/>
    <s v="No aplica"/>
    <s v="No aplica"/>
    <m/>
    <m/>
    <s v="No aplica"/>
    <s v="No aplica"/>
  </r>
  <r>
    <n v="25"/>
    <x v="2"/>
    <s v="Reducción del Riesgo"/>
    <x v="4"/>
    <x v="0"/>
    <x v="24"/>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36"/>
    <n v="36"/>
    <n v="1"/>
    <m/>
    <m/>
    <s v="Se atendieron todas las solcitudes allegadas para los simulacros y simulaciones soclicitadas."/>
    <m/>
    <m/>
    <n v="1"/>
    <x v="0"/>
    <n v="1"/>
    <m/>
    <m/>
    <m/>
    <m/>
    <m/>
    <m/>
    <m/>
    <n v="1"/>
    <m/>
    <m/>
    <m/>
    <m/>
    <m/>
    <m/>
    <m/>
    <n v="1"/>
    <m/>
    <m/>
    <m/>
    <m/>
    <m/>
    <m/>
    <m/>
    <m/>
    <s v="No aplica"/>
    <x v="1"/>
    <n v="1"/>
    <m/>
    <m/>
    <m/>
    <m/>
    <m/>
    <m/>
    <m/>
    <n v="1"/>
    <m/>
    <m/>
    <m/>
    <m/>
    <m/>
    <m/>
    <m/>
    <n v="1"/>
    <n v="23"/>
    <n v="23"/>
    <n v="1"/>
    <s v="="/>
    <s v="Excelente"/>
    <s v="Se atendieron todas las solcitudes allegadas para los simulacros y simulaciones soclicitadas."/>
    <m/>
    <m/>
    <n v="1"/>
    <s v="EXCELENTE"/>
    <m/>
    <m/>
    <m/>
    <m/>
    <m/>
    <m/>
    <m/>
    <m/>
    <m/>
    <m/>
    <m/>
    <m/>
    <m/>
    <m/>
    <m/>
    <m/>
    <s v="No aplica"/>
    <s v="No aplica"/>
    <s v="No aplica"/>
    <s v="No aplica"/>
    <s v="No aplica"/>
    <s v="No aplica"/>
    <s v="No aplica"/>
    <m/>
    <m/>
    <s v="No aplica"/>
    <s v="No aplica"/>
  </r>
  <r>
    <n v="26"/>
    <x v="1"/>
    <s v="Conocimiento del Riesgo"/>
    <x v="4"/>
    <x v="0"/>
    <x v="25"/>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22"/>
    <n v="22"/>
    <n v="1"/>
    <m/>
    <m/>
    <s v="Se reduce el numero de solicitudes debido a la temporada de vacaciones en los jardines y colegios."/>
    <m/>
    <n v="1"/>
    <n v="5"/>
    <n v="5"/>
    <n v="1"/>
    <m/>
    <m/>
    <s v="Se reduce el numero de solicitudes debido a la temporada de vacaciones en los jardines y colegios."/>
    <m/>
    <n v="1"/>
    <n v="5"/>
    <n v="5"/>
    <n v="1"/>
    <m/>
    <m/>
    <s v="Se reduce el numero de solicitudes debido a la temporada de vacaciones en los jardines y colegios."/>
    <m/>
    <n v="1"/>
    <n v="1"/>
    <x v="0"/>
    <n v="1"/>
    <n v="30"/>
    <n v="30"/>
    <n v="1"/>
    <m/>
    <s v="EXCELENTE"/>
    <s v="Se reduce el numero de solicitudes debido a la temporada de vacaciones en los jardines y colegios."/>
    <m/>
    <n v="1"/>
    <n v="45"/>
    <n v="45"/>
    <n v="1"/>
    <m/>
    <s v="EXCELENTE"/>
    <s v="Se incrementa el numero de solcitudes debido a que en los jardines y colegios retoman actividades y solicitan capacitacion para cumplir con la normatividd asociada"/>
    <m/>
    <n v="1"/>
    <n v="57"/>
    <n v="57"/>
    <n v="1"/>
    <m/>
    <s v="EXCELENTE"/>
    <s v="Los jardines procuran cumplir con la normatividad  asociada a la capacitacion relacionada con los temas de prevencion y solcitan por lo regular 2 capacitaciones al año."/>
    <m/>
    <n v="1"/>
    <n v="1"/>
    <x v="0"/>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s v="EXCELENTE"/>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s v="EXCELENTE"/>
  </r>
  <r>
    <n v="27"/>
    <x v="0"/>
    <s v="Gestión Integral de Incendios"/>
    <x v="5"/>
    <x v="0"/>
    <x v="26"/>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m/>
    <m/>
    <m/>
    <m/>
    <m/>
    <m/>
    <m/>
    <n v="1"/>
    <n v="3"/>
    <n v="3"/>
    <n v="1"/>
    <s v="="/>
    <s v="EXCELENTE"/>
    <s v="Durante la vigencia 2018, se actualizaron los tres (3) procedimientos de atención de incendios que se encontraban desactualizados con más de 2,5 años de vigencia."/>
    <m/>
    <n v="1"/>
    <m/>
    <m/>
    <m/>
    <m/>
    <m/>
    <m/>
    <m/>
    <n v="1"/>
    <n v="1"/>
    <x v="0"/>
    <n v="1"/>
    <m/>
    <m/>
    <m/>
    <m/>
    <m/>
    <m/>
    <m/>
    <n v="1"/>
    <m/>
    <m/>
    <m/>
    <m/>
    <m/>
    <m/>
    <m/>
    <n v="1"/>
    <n v="2"/>
    <n v="3"/>
    <n v="0.66666666666666663"/>
    <s v="&gt;="/>
    <s v="REGULAR"/>
    <s v="Durante el tercer  trimestre de 2018, se realizo la actualización de los siguientes procedimientos: ATENCIÓN INCENDIOS FORESTALES, actualizado en ruta de calidad el 12 de septiembre de 2018;  ATENCIÓN DE INCENDIOS EDIFICACIONES DE 1 A 6 PISOS, actualizado en ruta de calidad el 11 de septiembre de 2018."/>
    <s v="A pesar que se realizo actualización de 2 procedimientos del proceso de atención de incendios, durante el ultimo trimestre se comtinuara con la actualización de mas procedimientos del mencionado proceso."/>
    <m/>
    <n v="0.66666666666666663"/>
    <x v="3"/>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s v="MALO"/>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s v="MALO"/>
  </r>
  <r>
    <n v="28"/>
    <x v="3"/>
    <s v="Gestión Integral de Incendios"/>
    <x v="5"/>
    <x v="0"/>
    <x v="27"/>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
    <s v="45%-54%"/>
    <s v="55%-64%"/>
    <s v="&gt;=65% "/>
    <s v="17 Estaciones, áreas de la UAECOB en la que desempeñan funciones el personal operativo"/>
    <s v="Profesional Sub.Operativa (Disponibilidad de personal)"/>
    <s v="Profesional Sub.Operativa"/>
    <s v="Subdirector Operativo y las 17 estaciones."/>
    <n v="0.65"/>
    <n v="261"/>
    <n v="299"/>
    <n v="0.87290969899665549"/>
    <s v="&gt;"/>
    <s v="EXCELENTE"/>
    <s v="Se evidencia que la disponiblidad de personal está por encima de la meta planteada"/>
    <m/>
    <n v="0.65"/>
    <n v="253"/>
    <n v="298"/>
    <n v="0.84899328859060408"/>
    <s v="&gt;"/>
    <s v="EXCELENTE"/>
    <s v="Se evidencia que la disponiblidad de personal está por encima de la meta planteada"/>
    <m/>
    <n v="0.65"/>
    <n v="253"/>
    <n v="298"/>
    <n v="0.84899328859060408"/>
    <s v="&gt;"/>
    <s v="EXCELENTE"/>
    <s v="Se evidencia que la disponiblidad de personal está por encima de la meta planteada"/>
    <m/>
    <n v="0.85696542539262122"/>
    <n v="0.85696542539262122"/>
    <x v="0"/>
    <n v="0.65"/>
    <n v="160"/>
    <n v="309"/>
    <n v="0.51779935275080902"/>
    <s v="&lt;"/>
    <s v="REGULAR"/>
    <s v="A partir la recopilación de información suministrada por la Central de radio por turno  y a la recepción de novedades de permisos, se realiza un análisis de las diferentes variables, donde los 309  empleados por turno de  las correspondientes compañías el ausentismo es regular  con un porcentaje  del 52%."/>
    <s v="De acuerdo a las diferentes reuniones planteadas por el Subdirector Operativo sobre la concientizacion del alto indice de ausentismo que se estaba presentando se tomo la medida de restringir los permisos para bajar un poco el ausentismo en los dos turnos de las 17 estaciones, la central de comunicaciones y logistica para mejorar los indicadores y la respuesta en la ciudad."/>
    <n v="0.65"/>
    <n v="209"/>
    <n v="309"/>
    <n v="0.6763754045307443"/>
    <s v="&gt;"/>
    <s v="BUENO"/>
    <s v="A partir la recopilación de información suministrada por la Central de radio y a la recepción de novedades de permisos, se realiza un análisis de las diferentes variables, donde los 309  empleados del turno en las correspondientes compañías el ausentismo BAJO. "/>
    <m/>
    <n v="0.65"/>
    <n v="191"/>
    <n v="309"/>
    <n v="0.6181229773462783"/>
    <s v="&gt;="/>
    <s v="BUENO"/>
    <s v="A partir la recopilación de información suministrada por la Central de radio y a la recepción de novedades de permisos, se realiza un análisis de las diferentes variables, donde los 309 empleados en un turno en las correspondientes compañías bajo el ausentismo."/>
    <m/>
    <n v="0.6040992448759438"/>
    <n v="0.6040992448759438"/>
    <x v="2"/>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s v="MALO"/>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s v="EXCELENTE"/>
  </r>
  <r>
    <n v="29"/>
    <x v="3"/>
    <s v="Gestión Integral de Incendios"/>
    <x v="5"/>
    <x v="1"/>
    <x v="28"/>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36:00"/>
    <s v="&gt;"/>
    <s v="MALO "/>
    <s v="El tiempo de atención de servicios se vio afectado en 2:06´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n v="0.35416666666666669"/>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n v="0.35416666666666669"/>
    <s v="N/A"/>
    <s v="N/A"/>
    <d v="1899-12-30T10:36:00"/>
    <s v="&gt;"/>
    <s v="MALO "/>
    <s v="El tiempo de atención de servicios se vio afectado en 2:06´ por encima de la meta, dado que existen factores externos que afectan la movilización a las emergencias, dentro de ellos se puede resaltar el aumento del parque automotor de la ciudad."/>
    <s v="En los servicios de INCENDIOS no se tendrán  en cuenta la tipologia forestal, dada la complejidad de la atención de este tipo de servicios."/>
    <d v="1899-12-30T10:16:40"/>
    <d v="1899-12-30T10:16:40"/>
    <x v="4"/>
    <d v="1899-12-30T08:30:00"/>
    <s v="N/A"/>
    <s v="N/A"/>
    <d v="1899-12-30T09:33:00"/>
    <s v="&gt;"/>
    <s v="MALO "/>
    <s v="El tiempo de atención de servicios se vio afectado en 1:03´ por encima de la meta, dado que existen factores externos que afectan la movilización a las emergencias, dentro de ellos se puede resaltar el aumento del parque automotor de la ciudad."/>
    <m/>
    <d v="1899-12-30T08:30:00"/>
    <s v="N/A"/>
    <s v="N/A"/>
    <d v="1899-12-30T09:38:00"/>
    <s v="&gt;"/>
    <s v="MALO "/>
    <s v="El tiempo de atención de servicios se vio afectado en 1:08´ por encima de la meta, dado que existen factores externos que afectan la movilización a las emergencias, dentro de ellos se puede resaltar el aumento del parque automotor de la ciudad."/>
    <m/>
    <d v="1899-12-30T08:30:00"/>
    <s v="N/A"/>
    <s v="N/A"/>
    <d v="1899-12-30T10:18:00"/>
    <s v="&gt;"/>
    <s v="MALO "/>
    <s v="El tiempo de atención de servicios se vio afectado en 1:48´ por encima de la meta, dado que existen factores externos que afectan la movilización a las emergencias, dentro de ellos se puede resaltar el aumento del parque automotor de la ciudad."/>
    <s v="Revisar y depurar los servicios IMER del primer nivel de respuesta que requiere oportunidad en la atención."/>
    <d v="1899-12-30T09:49:40"/>
    <d v="1899-12-30T09:49:40"/>
    <x v="4"/>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s v="MALO"/>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s v="MALO"/>
  </r>
  <r>
    <n v="30"/>
    <x v="3"/>
    <s v="Gestión Integral de Incendios"/>
    <x v="5"/>
    <x v="0"/>
    <x v="29"/>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11"/>
    <n v="3311"/>
    <n v="1"/>
    <s v="="/>
    <s v="EXCELENTE"/>
    <s v="Se realizó la atención de todos  los servicios de emergencia de acuerdo a la tipologia establecida."/>
    <m/>
    <n v="1"/>
    <n v="3160"/>
    <n v="3160"/>
    <n v="1"/>
    <s v="="/>
    <s v="EXCELENTE"/>
    <s v="Se realizó la atención de todos  los servicios de emergencia de acuerdo a la tipologia establecida."/>
    <m/>
    <n v="1"/>
    <n v="3201"/>
    <n v="3201"/>
    <n v="1"/>
    <s v="="/>
    <s v="EXCELENTE"/>
    <s v="Se realizó la atención de todos  los servicios de emergencia de acuerdo a la tipologia establecida."/>
    <m/>
    <n v="1"/>
    <n v="1"/>
    <x v="0"/>
    <n v="1"/>
    <n v="2796"/>
    <n v="2796"/>
    <n v="1"/>
    <s v="="/>
    <s v="EXCELENTE"/>
    <s v="Se realizó la atención de todos  los servicios de emergencia de acuerdo a la tipologia establecida."/>
    <m/>
    <n v="1"/>
    <n v="3119"/>
    <n v="3119"/>
    <n v="1"/>
    <s v="="/>
    <s v="EXCELENTE"/>
    <s v="Se realizó la atención de todos  los servicios de emergencia de acuerdo a la tipologia establecida."/>
    <m/>
    <n v="1"/>
    <n v="2987"/>
    <n v="2987"/>
    <n v="1"/>
    <s v="="/>
    <s v="EXCELENTE"/>
    <s v="Se realizó la atención de todos  los servicios de emergencia de acuerdo a la tipologia establecida."/>
    <m/>
    <n v="1"/>
    <n v="1"/>
    <x v="0"/>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s v="EXCELENTE"/>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s v="EXCELENTE"/>
  </r>
  <r>
    <n v="31"/>
    <x v="0"/>
    <s v="Gestión Integrada"/>
    <x v="6"/>
    <x v="1"/>
    <x v="30"/>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n v="1"/>
    <m/>
    <m/>
    <m/>
    <m/>
    <m/>
    <m/>
    <m/>
    <n v="1"/>
    <m/>
    <m/>
    <m/>
    <m/>
    <m/>
    <m/>
    <m/>
    <n v="1"/>
    <n v="4"/>
    <n v="7"/>
    <n v="0.56999999999999995"/>
    <s v="&lt;60"/>
    <s v="MALO"/>
    <s v=" Basado en la fuente histórica para la medición del indicador, se tomó como base la cantidad de indicadores reportados por los subsistemas al SIG,  el indicador presenta un resultado del 57%, con tendencia a mantenerse con el mismo comportamiento y necesidad de mejora. Se obtiene manera: Gestión ambiental reporta 3 indicadores, de los cuales los tres presentan un resultado de decrecimiento respecto a la meta y el resultado del periodo anterior quedando 0/3, el proceso de gestión documental presenta 2 indicadores con un cumplimiento excelente debido a que las actividades para el indicador se deben ejecutar respecto a la normativa legl aplciable en cuestión de TRD y correspondencia y el proceso de seguridad y salud en el trabajo de los indicadores planteados presenta un excelente cumplimiento en los dos lo cual indica que no se han presentado y reportado accidentes incapacitantes que se vean reflejados en la operación y el bienestar del personal así como un mínimo índice de ausentismo lo que demuestra el compromiso del personal y sentido de pertenencia con la entidad. Se realiza la ssalvedad que se presenta esta medición sin concordancia con la métrica planteada por lo cual de plantea la mejora por medio del FOR-GE-04-02 con la propuesta para la modificación del mismo a la OAP."/>
    <m/>
    <m/>
    <n v="0.56999999999999995"/>
    <x v="4"/>
    <n v="1"/>
    <m/>
    <m/>
    <m/>
    <m/>
    <m/>
    <m/>
    <m/>
    <n v="1"/>
    <m/>
    <m/>
    <m/>
    <m/>
    <m/>
    <m/>
    <m/>
    <n v="1"/>
    <m/>
    <m/>
    <m/>
    <m/>
    <m/>
    <m/>
    <m/>
    <m/>
    <s v="No aplica"/>
    <x v="1"/>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s v="REGULAR"/>
    <m/>
    <m/>
    <m/>
    <m/>
    <m/>
    <m/>
    <m/>
    <m/>
    <m/>
    <m/>
    <m/>
    <m/>
    <m/>
    <m/>
    <m/>
    <m/>
    <s v="No aplica"/>
    <s v="No aplica"/>
    <s v="No aplica"/>
    <s v="No aplica"/>
    <s v="No aplica"/>
    <s v="No aplica"/>
    <s v="No aplica"/>
    <m/>
    <m/>
    <s v="No aplica"/>
    <s v="No aplica"/>
  </r>
  <r>
    <n v="32"/>
    <x v="0"/>
    <s v="Gestión Asuntos Jurídicos"/>
    <x v="6"/>
    <x v="0"/>
    <x v="31"/>
    <s v="medir el cumplimiento de la eficacia de los trabajadores de la Oficina de control interno disciplinarios."/>
    <x v="2"/>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n v="13"/>
    <n v="61"/>
    <n v="3.5"/>
    <n v="17.428571428571427"/>
    <s v="&gt;13"/>
    <s v="EXCELENTE "/>
    <s v="EL COMPROMISO Y LA CONTINUIDAD DE LOS FUNCIOANRIOS DE PLANTA GARANTIZA EL CUMPLIMIENTO DE LAS METAS E INDICADORES DE LA OCDI. LOS 3,5 DEL PROMEDIO DE ABOGADOS ASIGNADOS OCDI, SE CUENTA APARTIR DE LA FECHA DE ACTA DE INICIO DE CADA UNO DE ELLOS."/>
    <s v="CONTRATACIÓN  DE ABOGADOS EXPERTOS EN DISCIPLINARIOS"/>
    <n v="13"/>
    <n v="47"/>
    <n v="4.4000000000000004"/>
    <n v="10.681818181818182"/>
    <s v="&gt;8 - &lt;11"/>
    <s v="REGULAR"/>
    <s v="LA EXPEERTICIA Y EL CONOCIMIENTO  EXIGUO EN DISCIPLINARIOS POR PARTE DE LOS ABOGADOS DIFICULTÓ EL ALCANCE DE LA META INDICADA LOS 4,4 DEL PROMEDIO DE ABOGADOS ASIGNADOS OCDI, SE CUENTA APARTIR DE LA FECHA DE ACTA DE INICIO DE CADA UNO DE ELLOS."/>
    <s v="CONTRATACIÓN  DE ABOGADOS EXPERTOS EN DISCIPLINARIOS"/>
    <n v="13"/>
    <n v="37"/>
    <n v="3.8"/>
    <n v="9.7368421052631575"/>
    <s v="&gt;8 - &lt;11"/>
    <s v="REGULAR"/>
    <s v="LA EXPEERTICIA Y EL CONOCIMIENTO  EXIGUO EN DISCIPLINARIOS POR PARTE DE LOS ABOGADOS DIFICULTÓ EL ALCANCE DE LA META INDICADA LOS 3,8  DEL PROMEDIO DE ABOGADOS ASIGNADOS OCDI, SE CUENTA APARTIR DE LA FECHA DE ACTA DE INICIO DE CADA UNO DE ELLOS."/>
    <s v="DESIGNACION DE ABOGADOS EXPERTOS EN DISCIPLINARIOS"/>
    <n v="12.61574390521759"/>
    <n v="12.61574390521759"/>
    <x v="0"/>
    <n v="13"/>
    <m/>
    <m/>
    <m/>
    <m/>
    <m/>
    <m/>
    <m/>
    <n v="13"/>
    <m/>
    <m/>
    <m/>
    <m/>
    <m/>
    <m/>
    <m/>
    <n v="13"/>
    <n v="108"/>
    <n v="6.3"/>
    <n v="17.142857142857142"/>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Agosto se contaron solo con dos abogados."/>
    <s v="Mantener el impulso procesal de las actuaciones disciplinarias"/>
    <m/>
    <n v="17.142857142857142"/>
    <x v="0"/>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s v="EXCELENTE"/>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s v="EXCELENTE"/>
  </r>
  <r>
    <n v="33"/>
    <x v="0"/>
    <s v="Gestión Asuntos Jurídicos"/>
    <x v="6"/>
    <x v="0"/>
    <x v="32"/>
    <s v="oportunidad en los tiempos de respuesta"/>
    <x v="2"/>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n v="10"/>
    <n v="49"/>
    <n v="11.16666"/>
    <n v="4.3880623212312369"/>
    <s v="&lt;=12 y &gt;=11"/>
    <s v="BUENO"/>
    <s v=" SE  CUMPLIÓ CON LOS  INDICADORES ESTABLECIDOS PARA EL PERIODO"/>
    <m/>
    <n v="10"/>
    <n v="11"/>
    <n v="8.9166600000000003"/>
    <n v="1.2336457821650708"/>
    <s v="&lt;=10"/>
    <s v="EXCELENTE "/>
    <s v=" SE  CUMPLIÓ CON LOS  INDICADORES ESTABLECIDOS PARA EL PERIODO"/>
    <s v=" "/>
    <n v="10"/>
    <n v="6"/>
    <n v="4.375"/>
    <n v="1.3714285714285714"/>
    <s v="&lt;=10"/>
    <s v="EXCELENTE "/>
    <s v=" SE  CUMPLIÓ CON LOS  INDICADORES ESTABLECIDOS PARA EL PERIODO"/>
    <m/>
    <n v="2.3310455582749596"/>
    <n v="2.3310455582749596"/>
    <x v="0"/>
    <n v="10"/>
    <m/>
    <m/>
    <m/>
    <m/>
    <m/>
    <m/>
    <m/>
    <n v="10"/>
    <m/>
    <m/>
    <m/>
    <m/>
    <m/>
    <m/>
    <m/>
    <n v="10"/>
    <n v="54"/>
    <n v="20"/>
    <n v="2.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2.7"/>
    <x v="0"/>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s v="EXCELENTE"/>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s v="EXCELENTE"/>
  </r>
  <r>
    <n v="34"/>
    <x v="0"/>
    <s v="Gestión de PQRS"/>
    <x v="6"/>
    <x v="0"/>
    <x v="33"/>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1"/>
    <n v="0"/>
    <n v="1"/>
    <s v="&gt;=95 %"/>
    <s v="EXCELENTE"/>
    <s v="Para el IV trimestre se presentó una evolución en cuento a la mejora del servicio de atención a la ciudadanía, esta razón consta de que el equipo de trabajo del área se encuentra en condiciones de optimismo, en cuanto a las constantes mesas de trabajo, se tratan todos los temas relacionados con los protocolos de atención e inducción de los aplicativos con los que se atiende a la ciudadanía, de esta manera se cumple con un 100% de satisfacción en la labor desarrollada"/>
    <m/>
    <m/>
    <n v="1"/>
    <x v="0"/>
    <n v="0.9"/>
    <m/>
    <m/>
    <m/>
    <m/>
    <m/>
    <m/>
    <m/>
    <n v="0.9"/>
    <m/>
    <m/>
    <m/>
    <m/>
    <m/>
    <m/>
    <m/>
    <n v="0.9"/>
    <n v="98.99"/>
    <n v="0"/>
    <n v="0.9899"/>
    <s v="&gt;=95 %"/>
    <s v="EXCELENTE"/>
    <s v="Se cumple con la meta establecida durante el periodo de reporte, de acuerdo con las 198 encuestas realizadas, identificando que 196 ciudadanos respondieron positivamente al ejercicio del resultado de la atención presencial en los puntos donde atiende la entidad, por lo anterior, existe un cumplimiento por encima de la meta establecida para el reporte en el tercer trimestre con un 98, 99, el cual bajo 0,3% en relación al II trimestre, este resultado se da por la cantidad de trámites atendidos durante el periodo."/>
    <m/>
    <m/>
    <n v="0.9899"/>
    <x v="0"/>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s v="EXCELENTE"/>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s v="EXCELENTE"/>
  </r>
  <r>
    <n v="35"/>
    <x v="0"/>
    <s v="Gestión de PQRS"/>
    <x v="6"/>
    <x v="1"/>
    <x v="34"/>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m/>
    <m/>
    <m/>
    <m/>
    <m/>
    <m/>
    <m/>
    <n v="1"/>
    <m/>
    <m/>
    <m/>
    <m/>
    <m/>
    <m/>
    <m/>
    <n v="1"/>
    <n v="41"/>
    <n v="46"/>
    <n v="0.89130434782608692"/>
    <s v=" =85% Y &lt;90%"/>
    <s v="BUENO"/>
    <s v="De acuerdo a la revisión de la base de datos que remite la Dirección de Calidad del Servicio de la Secretaría General,  se evidencia una particularidad en cuanto a la oportunidad de los requerimientos, en el caso sucede con la Subdirección Operativa quien cerro dos 2 peticiones por fuera de los términos,  durante el trimestre y esto afecta el indicador de oportunidad, razón por la cual se realizó mesa de trabajo con cada dependencia y operativa dando a conocer dicha situación, a fin de quien se mejore la operatividad del cierre de los requerimientos en el SDQS. _x000a_por lo anterior se expresa un porcentaje del 89,13% de efectividad, sin embargo es de aclarar 5 de los actuales requerimientos por cierre se encuentran dentro de los términos legales para dar respuesta ."/>
    <s v="Se realizó mesa de trabajo con los responsables para mejorar el indicador de oportunidad"/>
    <m/>
    <n v="0.89130434782608692"/>
    <x v="3"/>
    <n v="1"/>
    <m/>
    <m/>
    <m/>
    <m/>
    <m/>
    <m/>
    <m/>
    <n v="1"/>
    <m/>
    <m/>
    <m/>
    <m/>
    <m/>
    <m/>
    <m/>
    <n v="1"/>
    <n v="88"/>
    <n v="98"/>
    <n v="0.89795918367346939"/>
    <s v=" =89% Y &lt;95%"/>
    <s v="BUENO"/>
    <s v="Se cumple con las respuestas en términos de Ley, donde se recibió en el trimestre 98 peticiones quedando por responder 10 requerimientos que se encuentran en los tiempos de oportunidad según lo que contempla la norma, cumpliendo con el 90% de las respuestas en mención."/>
    <m/>
    <m/>
    <n v="0.89795918367346939"/>
    <x v="2"/>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s v="EXCELENTE"/>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s v="BUENO"/>
  </r>
  <r>
    <n v="36"/>
    <x v="0"/>
    <s v="Gestión de PQRS"/>
    <x v="6"/>
    <x v="1"/>
    <x v="35"/>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m/>
    <m/>
    <m/>
    <m/>
    <m/>
    <m/>
    <m/>
    <n v="0.9"/>
    <m/>
    <m/>
    <m/>
    <m/>
    <m/>
    <m/>
    <m/>
    <n v="0.9"/>
    <n v="91.666666666666671"/>
    <n v="0"/>
    <n v="0.91700000000000004"/>
    <s v="&gt;=90 %"/>
    <s v="EXCELENTE"/>
    <s v="Teniendo en cuenta la satisfacción general que obtuvo las PQRS-SDQS, es de destacar que los meses de septiembre y noviembre, son los que representan mayor satisfacción con un 100%, el mes de octubre si tuvo una baja en cuento a la coherencia de la respuesta y esto generó una satisfacción del 75% de satisfacción, razón por la cual  al momento de calcular la satisfacción del trimestre la evolución arroja un 91,7%,  sin embargo sigue siendo un buen resultado al final del ejercicio"/>
    <m/>
    <m/>
    <n v="0.91700000000000004"/>
    <x v="0"/>
    <n v="0.9"/>
    <m/>
    <m/>
    <m/>
    <m/>
    <m/>
    <m/>
    <m/>
    <n v="0.9"/>
    <m/>
    <m/>
    <m/>
    <m/>
    <m/>
    <m/>
    <m/>
    <n v="0.9"/>
    <n v="100"/>
    <n v="0"/>
    <n v="1"/>
    <s v="&gt;=90 %"/>
    <s v="EXCELENTE"/>
    <s v="Se cumple con la meta establecida durante el periodo de reporte, de acuerdo a lo que respondieron los ciudadanos, es decir, los encuestados con respuesta positiva constituye a 100% y en comparación al periodo anterior que fue el 98%, se aumento la satisfacción en 2%, en consecuencia se mejoró la respuesta de fondo por parte de las dependencias, hacia la ciudadanía"/>
    <m/>
    <m/>
    <n v="1"/>
    <x v="0"/>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s v="EXCELENTE"/>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s v="EXCELENTE"/>
  </r>
  <r>
    <n v="37"/>
    <x v="0"/>
    <s v="Gestión Administrativa"/>
    <x v="6"/>
    <x v="0"/>
    <x v="36"/>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m/>
    <m/>
    <m/>
    <m/>
    <m/>
    <m/>
    <m/>
    <n v="0.02"/>
    <n v="4371"/>
    <n v="4112"/>
    <n v="-6.2986381322957197E-2"/>
    <s v="(&gt;=) "/>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2018 (actual) y el mayo a julio de 2018 (anterior), teniendo como resultado un aumento del 6%, frente al consumo anterior._x000a_"/>
    <s v="Realizar mantenimiento preventivo y/o correctivo al sistema hidráulico de las estaciones"/>
    <n v="0.02"/>
    <m/>
    <m/>
    <m/>
    <m/>
    <m/>
    <m/>
    <m/>
    <m/>
    <n v="-6.2986381322957197E-2"/>
    <x v="4"/>
    <n v="0.02"/>
    <n v="3830"/>
    <n v="4052"/>
    <n v="5.478775913129319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Mayo – Julio de 2018 (actual) y el Marzo – mayo de 2018 (anterior), teniendo como resultado una disminución del 5%, frente al consumo anterior._x000a_"/>
    <s v="Solicitar a las diferentes estaciones, el oportuno reporte de fugas y goteos presentados en las instalaciones hidráulicas en cada estación, al área de infraestructura a través del correo locativas@bomberosbogota.gov.co. "/>
    <n v="0.02"/>
    <m/>
    <m/>
    <m/>
    <m/>
    <m/>
    <m/>
    <m/>
    <n v="0.02"/>
    <n v="4112"/>
    <n v="3830"/>
    <n v="-7.3629242819843288E-2"/>
    <s v="&gt;2%"/>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2018 (actual) y el Mayo – Julio de 2018 (anterior), teniendo como resultado un aumento del 7%, frente al consumo anterior._x000a_"/>
    <s v="Las fugas reportadas, en algunas de las estaciones, las cuales se informaron al área de infraestructura para su corrección."/>
    <n v="-9.420741844275049E-3"/>
    <n v="-9.420741844275049E-3"/>
    <x v="4"/>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s v="MALO"/>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s v="MALO"/>
  </r>
  <r>
    <n v="38"/>
    <x v="0"/>
    <s v="Gestión Administrativa"/>
    <x v="6"/>
    <x v="0"/>
    <x v="37"/>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106048"/>
    <n v="99967"/>
    <n v="-6.083007392439499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octubre de 2018 (actual) y agosto de 2018 (anterior), teniendo como resultado un aumento del 6%,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0.02"/>
    <n v="97948"/>
    <n v="106048"/>
    <n v="7.6380506940253445E-2"/>
    <s v=" (&lt;=)"/>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diciembre de 2018 (actual) y octubre de 2018 (anterior), teniendo como resultado una disminución del 8%, frente al consumo anterior. _x000a_"/>
    <s v="Fortalecer la campaña de ahorro y uso eficiente de energía._x000a_Se van a apagar las luces en los sectores que la luz natural, permita."/>
    <m/>
    <n v="7.6380506940253445E-2"/>
    <x v="0"/>
    <n v="0.02"/>
    <n v="96019"/>
    <n v="99323"/>
    <n v="3.326520544083444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junio de 2018 (anterior), teniendo como resultado una disminución del 3%, frente al consumo anterior._x000a_"/>
    <s v="Continuar  con la sesibilización, frente al ahorro y consumo."/>
    <n v="0.02"/>
    <n v="99967"/>
    <n v="96019"/>
    <n v="-4.1116862287672307E-2"/>
    <s v="&lt;1%"/>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 aumento del 4%, frente al consumo anterior. Debido al cambio de computadores e impresoras en el edificio comando y la mala práctica de no apagar los equipos después de la jornada, laboral por parte de los funcionarios y contratistas, reporte dado por la empresa de vigilancia_x000a_"/>
    <s v="Fortalecer la campaña de ahorro y uso eficiente de energía._x000a_Se van a apagar las luces en los sectores que la luz natural, permita."/>
    <n v="0.02"/>
    <m/>
    <m/>
    <m/>
    <m/>
    <m/>
    <m/>
    <m/>
    <n v="-3.9258284234189311E-3"/>
    <n v="-3.9258284234189311E-3"/>
    <x v="4"/>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s v="MALO"/>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s v="MALO"/>
  </r>
  <r>
    <n v="39"/>
    <x v="0"/>
    <s v="Gestión Administrativa"/>
    <x v="6"/>
    <x v="0"/>
    <x v="38"/>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n v="0.02"/>
    <n v="4507"/>
    <n v="4363"/>
    <n v="-3.3004813201925387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octubre de 2018 (actual) y agosto de 2018 (anterior), teniendo como resultado un incremento del 3% frente al consumo anterior, debido a que la caldera debido a que entro en funcionamiento parcial la caldera ubicada en la estación de Kennedy._x000a_"/>
    <s v="Fortalecer la campaña de ahorro y uso eficiente de energía._x000a_Se van a apagar las luces en los sectores que la luz natural, permita."/>
    <n v="0.02"/>
    <m/>
    <m/>
    <m/>
    <m/>
    <m/>
    <m/>
    <m/>
    <n v="0.02"/>
    <n v="3718"/>
    <n v="4501"/>
    <n v="0.17396134192401691"/>
    <s v=" (&lt;=)"/>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diciembre de 2018 (actual) y octubre de 2018 (anterior), teniendo como resultado una disminución del 17% frente al consumo anterior, debido a que la caldera debido a que caldera ubicada en la estación de Kennedy está en mantenimiento._x000a_"/>
    <s v="Continuar  con la sesibilización, frente al ahorro y consumo."/>
    <m/>
    <n v="0.17396134192401691"/>
    <x v="0"/>
    <n v="0.02"/>
    <n v="6806"/>
    <n v="6912"/>
    <n v="1.533564814814814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julio de 2018 (actual) y mayo de 2018 (anterior), teniendo como resultado una disminución del 2%, frente al consumo anterior._x000a_"/>
    <s v="Continuar  con la sesibilización, frente al ahorro y consumo."/>
    <n v="0.02"/>
    <n v="4363"/>
    <n v="6806"/>
    <n v="0.3589479870702321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agosto de 2018 (actual) y julio de 2018 (anterior), teniendo como resultado una disminución del 36%, frente al consumo anterior, debido a que la caldera no funciono al 100% de su capacidad, por la fallas que presenta la motobomba._x000a_"/>
    <s v="Continuar  con la sesibilización, frente al ahorro y consumo."/>
    <n v="0.02"/>
    <m/>
    <m/>
    <m/>
    <m/>
    <m/>
    <m/>
    <m/>
    <n v="0.18714181760919013"/>
    <n v="0.18714181760919013"/>
    <x v="0"/>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s v="MALO"/>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s v="MALO"/>
  </r>
  <r>
    <n v="40"/>
    <x v="0"/>
    <s v="Gestión Financiera"/>
    <x v="6"/>
    <x v="0"/>
    <x v="39"/>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363"/>
    <n v="0"/>
    <s v="&lt;1%"/>
    <s v="EXCELENTE"/>
    <s v="En este mes no se presentaron devoluciones por escrito, dado que las correciones solicitadas por correo fueron tramitadas en su momento."/>
    <m/>
    <n v="0.01"/>
    <n v="0"/>
    <n v="379"/>
    <n v="0"/>
    <s v="&lt;1%"/>
    <s v="EXCELENTE"/>
    <s v="En noviembre no se efectuó devoluciones por parte del área, las correciones solicitadas se efectuaron via correo y fueron tramitadas en su momento."/>
    <m/>
    <n v="0.01"/>
    <n v="2"/>
    <n v="390"/>
    <n v="5.1282051282051282E-3"/>
    <s v="&lt;1%"/>
    <s v="EXCELENTE"/>
    <s v="Al cierre de la vigencia se efectuaron dos devoluciones por escrito por parte del área, las demas correciones solicitadas via correo fueron tramitadas en su momento."/>
    <m/>
    <n v="1.7094017094017094E-3"/>
    <n v="1.7094017094017094E-3"/>
    <x v="0"/>
    <n v="0.01"/>
    <n v="2"/>
    <n v="308"/>
    <n v="6.4935064935064939E-3"/>
    <s v="&lt;1%"/>
    <s v="EXCELENTE"/>
    <s v="En el mes de Julio se presentaron dos rechazos por parte del área Financiera en este mes, las demas correciones solicitadas via correo fueron tramitadas en su momento.   "/>
    <m/>
    <n v="0.01"/>
    <n v="0"/>
    <n v="292"/>
    <n v="0"/>
    <s v="&lt;1%"/>
    <s v="EXCELENTE"/>
    <s v="En agosto no se presentó devoluciones por escrito por parte del área, las correciones solicitadas via correo fueron tramitadas en su momento."/>
    <m/>
    <n v="0.01"/>
    <n v="1"/>
    <n v="323"/>
    <n v="3.0959752321981426E-3"/>
    <s v="&lt;1%"/>
    <s v="EXCELENTE"/>
    <s v="En este mes se presentó una devolución por escrito por parte del área, teniendo en cuenta que esta correción solicitada por correo no fue tramitada en su momento."/>
    <m/>
    <n v="3.1964939085682119E-3"/>
    <n v="3.1964939085682119E-3"/>
    <x v="0"/>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s v="EXCELENTE"/>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s v="EXCELENTE"/>
  </r>
  <r>
    <n v="41"/>
    <x v="0"/>
    <s v="Gestión Financiera"/>
    <x v="6"/>
    <x v="0"/>
    <x v="40"/>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4"/>
    <n v="363"/>
    <n v="1.1019283746556474E-2"/>
    <s v="&gt;1% y &lt; 4%"/>
    <s v="REGULAR"/>
    <s v="Para el mes de octubre se presentó cuatro rechazos por parte de la Tesoreria Distrital, por cambio de cuenta, por tope y por inexistencia."/>
    <m/>
    <n v="0.01"/>
    <n v="1"/>
    <n v="379"/>
    <n v="2.6385224274406332E-3"/>
    <s v="&lt;1%"/>
    <s v="EXCELENTE"/>
    <s v="En noviembre se presentó un rechazo por parte de la Tesoreria Distrital, excede el tope maximo de la cuenta."/>
    <m/>
    <n v="0.01"/>
    <n v="2"/>
    <n v="388"/>
    <n v="5.1546391752577319E-3"/>
    <s v="&lt;1%"/>
    <s v="EXCELENTE"/>
    <s v="La Tesoreria Distrital en el mes de diciembre generó dos rechazos por cuenta invalida y excede el tope maximo de la cuenta."/>
    <m/>
    <n v="6.2708151164182794E-3"/>
    <n v="6.2708151164182794E-3"/>
    <x v="0"/>
    <n v="0.01"/>
    <n v="0"/>
    <n v="306"/>
    <n v="0"/>
    <s v="&lt;1%"/>
    <s v="EXCELENTE"/>
    <s v="En este mes no se presentó ningun rechazo por parte de la Tesoreria."/>
    <m/>
    <n v="0.01"/>
    <n v="0"/>
    <n v="292"/>
    <n v="0"/>
    <s v="&lt;1%"/>
    <s v="EXCELENTE"/>
    <s v="En lo que respecta a este mes de agosto no se presentó ningun rechazo por parte de la Tesoreria Distrital."/>
    <m/>
    <n v="0.01"/>
    <n v="0"/>
    <n v="322"/>
    <n v="0"/>
    <s v="&lt;1%"/>
    <s v="EXCELENTE"/>
    <s v="En septiembre no se presentó rechazos por parte de la Tesoreria Distrital."/>
    <m/>
    <n v="0"/>
    <n v="0"/>
    <x v="0"/>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s v="EXCELENTE"/>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s v="EXCELENTE"/>
  </r>
  <r>
    <n v="42"/>
    <x v="0"/>
    <s v="Gestión Financiera"/>
    <x v="6"/>
    <x v="1"/>
    <x v="41"/>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m/>
    <m/>
    <m/>
    <m/>
    <m/>
    <n v="0.9"/>
    <m/>
    <m/>
    <m/>
    <m/>
    <m/>
    <m/>
    <m/>
    <n v="0.9"/>
    <n v="73913034835"/>
    <n v="98294768039"/>
    <n v="0.75195288935087412"/>
    <s v=" &gt; 51% y &lt; 79%"/>
    <s v="REGULAR"/>
    <s v="Al termino del año se giró el 75,20% de los compromisos contraidos, teniendo en cuenta que el 40% de la inversión ejecutada se contrató en el mes de diciembre"/>
    <m/>
    <m/>
    <n v="0.75195288935087412"/>
    <x v="1"/>
    <n v="0.9"/>
    <m/>
    <m/>
    <m/>
    <m/>
    <m/>
    <m/>
    <m/>
    <n v="0.9"/>
    <m/>
    <m/>
    <m/>
    <m/>
    <m/>
    <m/>
    <m/>
    <n v="0.9"/>
    <n v="45165049997"/>
    <n v="60088494530"/>
    <n v="0.75164222951950865"/>
    <s v=" &gt; 51% y &lt; 79%"/>
    <s v="REGULAR"/>
    <s v="Con corte a este trimestre se giró el 75,16% de los compromisos del mismo periodo, esto corresponde a la dinamica de los contratos suscritos."/>
    <m/>
    <m/>
    <n v="0.75164222951950865"/>
    <x v="3"/>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s v="REGULAR"/>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s v="REGULAR"/>
  </r>
  <r>
    <n v="43"/>
    <x v="0"/>
    <s v="Gestión Financiera"/>
    <x v="6"/>
    <x v="1"/>
    <x v="42"/>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m/>
    <m/>
    <m/>
    <m/>
    <m/>
    <n v="1"/>
    <m/>
    <m/>
    <m/>
    <m/>
    <m/>
    <m/>
    <m/>
    <n v="1"/>
    <n v="22838103428"/>
    <n v="23839401332"/>
    <n v="0.95799819424760713"/>
    <s v="&gt;95%"/>
    <s v="EXCELENTE"/>
    <s v="A 31 de diciembre se cancelarón el 95,80% de las reservas, por lo anterior se generaron $1,001´2 millones de pasivos exigibles."/>
    <m/>
    <m/>
    <n v="0.95799819424760713"/>
    <x v="0"/>
    <n v="1"/>
    <m/>
    <m/>
    <m/>
    <m/>
    <m/>
    <m/>
    <m/>
    <n v="1"/>
    <m/>
    <m/>
    <m/>
    <m/>
    <m/>
    <m/>
    <m/>
    <n v="1"/>
    <n v="22374018239"/>
    <n v="23880767650"/>
    <n v="0.93690531924755782"/>
    <s v="&gt;80 y &lt; 94%"/>
    <s v="BUENO"/>
    <s v="Al termino del tercer trimestre se ha cancelado el 93,69% de las reservas presupuestadas, se espera que en lo que resta del año los pagos superen el 96%. "/>
    <m/>
    <m/>
    <n v="0.93690531924755782"/>
    <x v="2"/>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s v="REGULAR"/>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s v="MALO"/>
  </r>
  <r>
    <n v="44"/>
    <x v="0"/>
    <s v="Gestión Financiera"/>
    <x v="6"/>
    <x v="1"/>
    <x v="43"/>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6120534281"/>
    <n v="82117762796"/>
    <n v="0.19630995453501615"/>
    <s v="25% y &lt;16"/>
    <s v="BUENO"/>
    <s v="Con corte al mes de octubre esta pendiente de comprometer el 19,63% de las disponibilidades solicitadas, la mayor parte corresponde a los procesos que estan en curso como estudios y diseños de Ferias, adquisición planta electrica Bosa, mantenimiento de estaciones, construcción de Bellavista y algunos contratos de apoyo. "/>
    <m/>
    <n v="0.15"/>
    <n v="18015734473"/>
    <n v="89934574057"/>
    <n v="0.20032045141595639"/>
    <s v="25% y &lt;16"/>
    <s v="BUENO"/>
    <s v="Para el mes de noviembre esta pendiente de comprometer el 20,03% de las disponibilidades solicitadas, la mayor parte corresponde a los procesos que estan en curso como estudios y diseños de Ferias, adquisición planta electrica Bosa, mantenimiento de estaciones, construcción de Bellavista y algunos contratos de apoyo. "/>
    <m/>
    <n v="0.15"/>
    <n v="0"/>
    <n v="98294768039"/>
    <n v="0"/>
    <s v="&lt;15%"/>
    <s v="EXCELENTE"/>
    <s v="Al finalizar el año las disponibilidades sin comprometer se anulan de oficio conforme a la norma presupuestal, por lo anterior no refleja saldos pendientes de comprometer.  "/>
    <m/>
    <n v="0.13221013531699086"/>
    <n v="0.13221013531699086"/>
    <x v="0"/>
    <n v="0.15"/>
    <n v="7398647607"/>
    <n v="52325447096"/>
    <n v="0.14139673939958722"/>
    <s v="&lt;15%"/>
    <s v="EXCELENTE"/>
    <s v="Al mes de julio esta pendiente de comprometer el 14,14% de las disponibilidades solicitadas,la mayor parte corresponde a los procesos que estan en curso como la adquisición de uniformes, el programa de bienestar, el pago de unas sentecias judiciales por horas extras, La compra de elementos para atención con materiales peligrosos y algunos contratos de apoyo. "/>
    <m/>
    <n v="0.15"/>
    <n v="9459971125"/>
    <n v="62296452560"/>
    <n v="0.1518540901809578"/>
    <s v="&lt;15%"/>
    <s v="EXCELENTE"/>
    <s v="Para el mes de agosto esta pendiente de comprometer el 15,19% de las disponibilidades solicitadas, que corresponde a los procesos que estan en curso como la adquisición de uniformes, el programa de bienestar, La compra de elementos para atención con materiales peligrosos, compra elementos de rescate vehicular y algunos contratos de apoyo. "/>
    <m/>
    <n v="0.15"/>
    <n v="6933721411"/>
    <n v="67022215941"/>
    <n v="0.10345407584111797"/>
    <s v="&lt;15%"/>
    <s v="EXCELENTE"/>
    <s v="Al mes de septiembre esta pendiente de comprometer el 10,35% de las disponibilidades solicitadas, que corresponde a los procesos que estan en curso como La compra de elementos para atención con materiales peligrosos, compra elementos de rescate vehicular, equipos para la atención incendios y algunos contratos de apoyo. "/>
    <m/>
    <n v="0.13223496847388769"/>
    <n v="0.13223496847388769"/>
    <x v="0"/>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s v="BUENO"/>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s v="BUENO"/>
  </r>
  <r>
    <n v="45"/>
    <x v="0"/>
    <s v="Gestión Financiera"/>
    <x v="6"/>
    <x v="1"/>
    <x v="44"/>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65997228515"/>
    <n v="107117393000"/>
    <n v="0.61612056330571829"/>
    <s v=" &gt; 51% y &lt; 79%"/>
    <s v="REGULAR"/>
    <s v="Al mes de octubre se ha ejecutado el 61,61%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1"/>
    <n v="71918839584"/>
    <n v="107117393000"/>
    <n v="0.6714020717811906"/>
    <s v=" &gt; 51% y &lt; 79%"/>
    <s v="REGULAR"/>
    <s v="Con corte al mes de noviembre se ha ejecutado el 67,14%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os contratos de apoyo.   "/>
    <m/>
    <n v="1"/>
    <n v="98294768039"/>
    <n v="107117393000"/>
    <n v="0.91763592527872673"/>
    <s v="&gt;80 y &lt; 99%"/>
    <s v="BUENO"/>
    <s v="La ejecución presupuestal para la vigencia 2018 apenas alcanzó el 91.76%, una buena parte de los saldos se generaron en inversión, otra parte en gastos generales y una proporción alta por los cargos vacantes de planta."/>
    <m/>
    <n v="0.73505285345521187"/>
    <n v="0.73505285345521187"/>
    <x v="1"/>
    <n v="1"/>
    <n v="44926799489"/>
    <n v="107117393000"/>
    <n v="0.41941647598723769"/>
    <s v="&lt;50%"/>
    <s v="MALO"/>
    <s v="La ejecución presupuestal a julio corresponde en su gran mayoria a la contratación de prestación de servicios, nómina y aportes, servicios públicos, la adición al contrato del paquete integral de seguros, disposición final polvora, vehiculo de incendios, vigilancia, suministro de redes Bosa y Capacitación PIC, entre otras."/>
    <m/>
    <n v="1"/>
    <n v="52836481435"/>
    <n v="107117393000"/>
    <n v="0.49325772365464493"/>
    <s v="&lt;50%"/>
    <s v="MALO"/>
    <s v="Con corte al mes de agosto se ha ejecutado el 49,33% del presupuesto, este porcentaje corresponde en gran parte a la contratación de prestación de servicios, nómina y aportes, servicios públicos, la adición al contrato del paquete integral de seguros, disposición final polvora, vehiculo de incendios, vigilancia, suministro de redes Bosa, Capacitación PIC, Adición de vehiculos operativos y suministro de gasolina, entre otras.   "/>
    <m/>
    <n v="1"/>
    <n v="60088494530"/>
    <n v="107117393000"/>
    <n v="0.56095926951844322"/>
    <s v=" &gt; 51% y &lt; 79%"/>
    <s v="REGULAR"/>
    <s v="Para el mes de septiembre se ha ejecutado el 56,10% del presupuesto, este porcentaje corresponde en su gran mayoria a la contratación de prestación de servicios, nómina y aportes, servicios públicos, la adición al contrato del paquete integral de seguros, disposición final polvora, vehiculo de incendios, vigilancia, suministro de redes Bosa, Capacitación PIC, Adición de vehiculos operativos, adquisición uniformes, programa de bienestar y suministro de gasolina, entre otras.   "/>
    <m/>
    <n v="0.49121115638677521"/>
    <n v="0.49121115638677521"/>
    <x v="4"/>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s v="MALO"/>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s v="MALO"/>
  </r>
  <r>
    <n v="46"/>
    <x v="0"/>
    <s v="Gestión Administrativa"/>
    <x v="6"/>
    <x v="0"/>
    <x v="45"/>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m/>
    <m/>
    <m/>
    <m/>
    <m/>
    <m/>
    <m/>
    <s v="Por Demanda"/>
    <m/>
    <m/>
    <m/>
    <m/>
    <m/>
    <m/>
    <m/>
    <s v="Por Demanda"/>
    <s v="35"/>
    <s v="35"/>
    <n v="1"/>
    <s v="&gt;"/>
    <s v="EXCELENTE"/>
    <s v="Las Transferencias  Documentales Primarias numero 9   se adelantaron conforme al cronograma establecido para el  2018 y se dio cumplimiento con el  procedimiento establecido . _x000a_Se cuenta con las actas de  reunión y memorando de transferencia de cada una de las Dependencias de la Entidad._x000a_En total se transfirieron al Archivo Central 260 Cajas X-200 que contienen 1896 carpetas, lo que corresponde a  65 metros lineales de archivo."/>
    <m/>
    <m/>
    <n v="1"/>
    <x v="0"/>
    <s v="Por Demanda"/>
    <m/>
    <m/>
    <m/>
    <m/>
    <m/>
    <m/>
    <m/>
    <s v="Por Demanda"/>
    <m/>
    <m/>
    <m/>
    <m/>
    <m/>
    <m/>
    <m/>
    <s v="Por Demanda"/>
    <m/>
    <m/>
    <m/>
    <m/>
    <m/>
    <m/>
    <m/>
    <m/>
    <s v="No aplica"/>
    <x v="1"/>
    <m/>
    <m/>
    <m/>
    <m/>
    <m/>
    <m/>
    <m/>
    <m/>
    <m/>
    <m/>
    <m/>
    <m/>
    <m/>
    <m/>
    <m/>
    <m/>
    <s v="No aplica"/>
    <s v="No aplica"/>
    <s v="No aplica"/>
    <s v="No aplica"/>
    <s v="No aplica"/>
    <s v="No aplica"/>
    <s v="No aplica"/>
    <m/>
    <m/>
    <s v="No aplica"/>
    <s v="No aplica"/>
    <m/>
    <m/>
    <m/>
    <m/>
    <m/>
    <m/>
    <m/>
    <m/>
    <m/>
    <m/>
    <m/>
    <m/>
    <m/>
    <m/>
    <m/>
    <m/>
    <s v="No aplica"/>
    <s v="No aplica"/>
    <s v="No aplica"/>
    <s v="No aplica"/>
    <s v="No aplica"/>
    <s v="No aplica"/>
    <s v="No aplica"/>
    <m/>
    <m/>
    <s v="No aplica"/>
    <s v="No aplica"/>
  </r>
  <r>
    <n v="47"/>
    <x v="0"/>
    <s v="Gestión de Infraestructura"/>
    <x v="6"/>
    <x v="0"/>
    <x v="46"/>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36"/>
    <n v="41"/>
    <n v="0.87804878048780488"/>
    <s v="&gt; 80"/>
    <s v="EXCELENTE"/>
    <s v="Se cumple con la mayoria de solicitudes recibidas en el correo"/>
    <s v="Completar las solicitudes faltantes para lograr un mayor desempeño."/>
    <n v="0.8"/>
    <n v="28"/>
    <n v="47"/>
    <n v="0.5957446808510638"/>
    <s v="&gt;50% Y &lt;70%"/>
    <s v="REGULAR"/>
    <s v="Se reduce las solicides atendiedas por falta de personal en el area de infraestructura"/>
    <s v="Tratar de cumplir con las emergencias de tipo 1  de las solicitudes recibidas en locativas y atender de manera gradual las  pendientes."/>
    <n v="0.8"/>
    <n v="22"/>
    <n v="28"/>
    <n v="0.7857142857142857"/>
    <s v="&gt;70% Y &lt;=80%"/>
    <s v="BUENO"/>
    <s v="Se tiene una mayor atencion para las solicitudes recibidas, aun  con la falta de personal  se estan atendiendo   casi en su totalidad."/>
    <s v="Desplazar al personal de infraestructura para atencion de la totalidad de solicitudes recibidas."/>
    <n v="0.75316924901771809"/>
    <n v="0.75316924901771809"/>
    <x v="3"/>
    <n v="0.8"/>
    <n v="11"/>
    <n v="24"/>
    <n v="0.45833333333333331"/>
    <s v="&lt;50%"/>
    <s v="MALO"/>
    <s v="Se da atencion  a emergencias prioritarias, ya que los contratos del personal  de infraestructura finalizan, por tal motivo se atiendes las solicitudes mas urgentes con el personal que aun cuenta con contrato."/>
    <s v="se informa a  la subdireccion de gestion corporativa sobre los contratos que finalizan, para dar prioridad sobre estos y agilizar nuevamente la contratacion."/>
    <n v="0.8"/>
    <n v="13"/>
    <n v="22"/>
    <n v="0.59090909090909094"/>
    <s v="&gt;50% Y &lt;70%"/>
    <s v="REGULAR"/>
    <s v="Se da atencion  a emergencias prioritarias, por tal motivo se atienden as solicitudes mas urgentes con el personal que aun cuenta con contrato."/>
    <s v="La contratacion de personal que se encarga de la atencion de solicitudes locativas baja al 80%, por tal motivo se da prioridad a solicitudes de mayor urgencia."/>
    <n v="0.8"/>
    <n v="18"/>
    <n v="29"/>
    <n v="0.62068965517241381"/>
    <s v="&gt;50% Y &lt;7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55664402647161271"/>
    <n v="0.55664402647161271"/>
    <x v="3"/>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s v="BUENO"/>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s v="EXCELENTE"/>
  </r>
  <r>
    <n v="48"/>
    <x v="0"/>
    <s v="Gestión Administrativa"/>
    <x v="6"/>
    <x v="0"/>
    <x v="47"/>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117"/>
    <n v="1204"/>
    <n v="0.92774086378737541"/>
    <s v=" =80 Y &lt;95"/>
    <s v="BUENO"/>
    <s v="Las comunicaciones oficiales entregadas por la empresa- 4-72 en el mes de  Octubre de 2018 fueron  1204 de las cuales se devolvieron 87  equivalentes a un 7.2 %  la razón de estas devoluciones basicamente son: cambios en direccion del destinatario, domicilio o direccion del establecimiento cerrados, direccion incorrecta o porque no se alcanzo a entregar en horarios de oficina por recorridos muy largos. Se entregaron efectivamente 1117 documentos, correspondientes a un 92.8 %."/>
    <s v="Antes de planillar las entregas al motorizado verificar datos del destinatario con enfasis en la dirección. "/>
    <n v="1"/>
    <n v="1061"/>
    <n v="1207"/>
    <n v="0.87903893951946976"/>
    <s v=" =80 Y &lt;95"/>
    <s v="BUENO"/>
    <s v="Las comunicaciones oficiales entregadas por la empresa- 4-72 en el mes de  Noviembre de 2018 fueron  1207 se produjeron 146 devoluciones equivalentes a un 12% , la razón de estas devoluciones basicamente son: cambios en direccion del destinatario, domicilio o direccion del establecimiento cerrados, direccion incorrecta o porque no se alcanzo a entregar en horarios de oficina por recorridos muy largos. Se entregaron efectivamente 1061 documentos, correspondientes a un 88%."/>
    <s v="Antes de planillar las entregas al motorizado verificar datos del destinatario con enfasis en la dirección. "/>
    <n v="1"/>
    <n v="1103"/>
    <n v="1221"/>
    <n v="0.90335790335790334"/>
    <s v=" =80 Y &lt;95"/>
    <s v="BUENO"/>
    <s v="Las comunicaciones oficiales entregadas por la empresa- 4-72 en el mes de  Diciembre de 2018 fueron  1221 se produjeron 118 devoluciones equivalentes a un 10% , la razón de estas devoluciones basicamente son: cambios en direccion del destinatario, domicilio o direccion del establecimiento cerrados, direccion incorrecta o porque no se alcanzo a entregar en horarios de oficina por recorridos muy largos. Se entregaron efectivamente 1103 documentos, correspondientes a un 90%. "/>
    <m/>
    <n v="0.90337923555491617"/>
    <n v="0.90337923555491617"/>
    <x v="3"/>
    <n v="1"/>
    <n v="664"/>
    <n v="800"/>
    <n v="0.83"/>
    <s v=" =80 Y &lt;95"/>
    <s v="BUENO"/>
    <s v="De un total de 800 documentos despachados para entrega en el mes de Julio de 2018, se produjeron 136 devoluciones durante el mismo, equivalentes a un  17%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aunque al final toda la correspondencia fue entregada, previas correcciones de lo descrito anteriormente. "/>
    <n v="1"/>
    <n v="553"/>
    <n v="610"/>
    <n v="0.90655737704918038"/>
    <s v=" =80 Y &lt;95"/>
    <s v="BUENO"/>
    <s v="De un total de 610  documentos despachados para entrega en el mes de Agosto de 2018, se produjeron 57 devoluciones durante el mismo, equivalentes a un  9.5%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aunque al final toda la correspondencia fue entregada, previas correcciones de lo descrito anteriormente."/>
    <n v="1"/>
    <n v="706"/>
    <n v="782"/>
    <n v="0.90281329923273657"/>
    <s v=" =80 Y &lt;95"/>
    <s v="BUENO"/>
    <s v="De un total de 782 documentos despachados para entrega en el mes de Junio de 2018, se produjeron 76 devoluciones durante el mismo, equivalentes a un  9,4%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87979022542730556"/>
    <n v="0.87979022542730556"/>
    <x v="2"/>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BUENO"/>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s v="REGULAR"/>
  </r>
  <r>
    <n v="49"/>
    <x v="0"/>
    <s v="Gestión Administrativa"/>
    <x v="6"/>
    <x v="0"/>
    <x v="48"/>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n v="1"/>
    <m/>
    <m/>
    <m/>
    <m/>
    <m/>
    <m/>
    <m/>
    <n v="1"/>
    <m/>
    <m/>
    <m/>
    <m/>
    <m/>
    <m/>
    <m/>
    <n v="1"/>
    <n v="22"/>
    <n v="22"/>
    <n v="1"/>
    <s v="&gt;95%"/>
    <s v="EXCELENTE"/>
    <s v=" Se genera paz y salvos cumpliendo en un 100% a los contratistas y funcionarios de la Entidad que tenían a su cargo bienes de inventarios."/>
    <m/>
    <m/>
    <n v="1"/>
    <x v="0"/>
    <n v="1"/>
    <m/>
    <m/>
    <m/>
    <m/>
    <m/>
    <m/>
    <m/>
    <n v="1"/>
    <m/>
    <m/>
    <m/>
    <m/>
    <m/>
    <m/>
    <m/>
    <n v="1"/>
    <n v="12"/>
    <n v="12"/>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s v="EXCELENTE"/>
    <m/>
    <m/>
    <m/>
    <m/>
    <m/>
    <m/>
    <m/>
    <m/>
    <m/>
    <m/>
    <m/>
    <m/>
    <m/>
    <m/>
    <m/>
    <m/>
    <n v="1"/>
    <n v="130"/>
    <n v="130"/>
    <n v="1"/>
    <s v="&gt;95%"/>
    <s v="EXCELENTE"/>
    <s v="Se logra el 100% debido a que se generan todos los paz y salvo requeridos por los funcionarios en estado de retiro."/>
    <m/>
    <m/>
    <n v="1"/>
    <s v="EXCELENTE"/>
  </r>
  <r>
    <n v="50"/>
    <x v="3"/>
    <s v="Gestión Integral de Vehículos y Equipos"/>
    <x v="7"/>
    <x v="0"/>
    <x v="49"/>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7.78"/>
    <n v="52"/>
    <n v="0.7265384615384615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Dos (2) vehiculos para reparacion por este concepto.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El indicador  se manti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Se cuenta con 67 maquinas de primera respuesta sin embargo tenemos: 1)   nueve (9)  Maquinas transito Libre - sin placa, 2) la maquina  ME17 esta Fuera de servicio por investigacion disciplinaria. 3) Las maquinas  ME02, ME18 y ME19 estan fuera de servicio por el costo muy elevado de las reparaciones  y 3) en promedio 2 de los equipos del parque automotor estan en tratamiento de Siniestros._x000a_TOTAL VEHICULOS EFECTIVOS MES OCTUBRE: 52_x000a__x000a_"/>
    <m/>
    <n v="0.75"/>
    <n v="34.83"/>
    <n v="55"/>
    <n v="0.6332727272727272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5 vehículos de primera respuesta y a disposicion de la Subdireccion Logistica / Subdireccion operativa ._x000a__x000a_El 63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_x000a__x000a_El indicador  se bajo de los promedios  obtenidos  en consideración a los meses anteriores.  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_x000a__x000a_Por otra parte,  la disponibilidad vehicular siempre ha estado brindando la atención oportuna a las emergencias presentadas en cumplimiento de la misionalidad de la UAECOB._x000a__x000a_*Se cuenta con 66 maquinas de primera respuesta sin embargo tenemos: 1)   7 Maquinas transito Libre. 2) Las 3 maquinas  ME02, ME18 y ME19 fuera de servicio por costo muy elevado de las reparaciones  y 3) en promedio 1 Equipo  esta en tratamiento de Siniestros._x000a_TOTAL VEHICULOS EFECTIVOS MES NOVIEMBRE: 55_x000a__x000a__x000a_"/>
    <m/>
    <n v="0.75"/>
    <n v="36.5"/>
    <n v="54"/>
    <n v="0.675925925925925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siente adquisicion de maquinas extintoras,  a la fecha se cuenta con 65 vehículos de primera respuesta y a disposicion de la Subdireccion Logistica / Subdireccion operativa ._x000a__x000a_El 68 % de los vehículos de primera respuesta estuvieron  disponibles con un indicador de Desempeño Bueno. No se logró alcanzar la meta propuesta del 75% de disponibilidad debido a que constantemente el Parque Automotor presenta daños imprevistos en sus vehiculos, que requieren de mantenimientos correctivos de caracter urgente, los cuales, afectan directamente la disponibilidad.  Es preciso reforzar los temas de los vehiculos en los talleres por parte de las aseguradoras ya que en promedio al mes se tienen uno (1) o  Dos (2) vehiculos para reparacion por este concepto._x000a__x000a_Se deben prender las alertas por lo que con el apoyo del presidente del Comite Vehicular se realizaran  reuniones semanales  conjuntas con las Subdirecciones operativa, corporativa y logistica para tratar el tema puntual de Disponibilidad del Parque automotor de manera integral con el proposito de  priorizar las soluciones a partir de  los apoyos conjuntos  necesarios; esta actividad fue presentada como  medida de accion  en el Comite de Parque Automotor.  _x000a__x000a_El indicador  subio 4 puntos porcentuales en consideracion al mes pasado lo que muestra la gestion integral realizada por las Subdiercciones Operativa y Logistica a los vehiculos recientemente adquiridos,  mejorando de esta manera  la disponibilidad en general del parquie automotor ._x000a__x000a_Por otra parte,  la disponibilidad vehicular siempre ha estado brindando la atención oportuna a las emergencias presentadas en cumplimiento de la misionalidad de la UAECOB._x000a__x000a_*Se cuenta con 65 maquinas de primera respuesta sin embargo tenemos: 1)   6 Maquinas transito Libre. 2) Las 3 maquinas  ME02, ME18 y ME19 fuera de servicio por costo muy elevado de las reparaciones  y 3) en promedio 2 Equipos  esta en tratamiento de Siniestros._x000a_TOTAL VEHICULOS EFECTIVOS MES NOVIEMBRE: 54_x000a__x000a_"/>
    <m/>
    <n v="0.67857903824570487"/>
    <n v="0.67857903824570487"/>
    <x v="3"/>
    <n v="0.75"/>
    <n v="37.700000000000003"/>
    <n v="50"/>
    <n v="0.754"/>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0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75 % de los vehículos de primera respuesta estuvieron  disponibles en Julio con un indicador de Desempeño Bueno. Es preciso reforzar los temas de los vehiculos en los talleres por parte de las aseguradoras ya que en promedio al mes se tienen tres (3) vehiuclos para reparacion por este concepto._x000a_El indicador  se mantinene estable para este periodo cumpliendo con relacion al periodo anterior.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75"/>
    <n v="38.159999999999997"/>
    <n v="52"/>
    <n v="0.73384615384615381"/>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3,4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pniblidad vehicular._x000a_   _x000a__x000a__x000a_"/>
    <m/>
    <n v="0.75"/>
    <n v="38.9"/>
    <n v="52"/>
    <n v="0.7480769230769230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De acuerdo a la reciente adquisicion de maquinas extintoras,  a la fecha se cuenta con 52 vehículos de primera respuesta y a disposicion de la Subdireccion Logistica / Subdireccion operativa ._x000a__x000a_El 74,8 % de los vehículos de primera respuesta estuvieron  disponibles con un indicador de Desempeño Bueno teniendo en cuenta que la meta es de un minimo del 75% de Disponibilidad.  Es preciso reforzar los temas de los vehiculos en los talleres por parte de las aseguradoras ya que en promedio al mes se tienen tres (3) vehiculos para reparacion por este concepto._x000a__x000a_El indicador  se mantinene estable para este periodo en consideración a los meses anteriores cumpliendo con relacion al periodo anterior._x000a__x000a_Es de manifestar que el Parque  Automotor de la UAECOB  cuenta con una importante cantidad de maquinas con una vida de servicio elevada en cons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_x000a__x000a__x000a_"/>
    <m/>
    <n v="0.74530769230769234"/>
    <n v="0.74530769230769234"/>
    <x v="2"/>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s v="BUENO"/>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s v="BUENO"/>
  </r>
  <r>
    <n v="51"/>
    <x v="3"/>
    <s v="Gestión Integral de Vehículos y Equipos"/>
    <x v="7"/>
    <x v="0"/>
    <x v="50"/>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n v="15"/>
    <n v="192.35"/>
    <n v="72"/>
    <n v="2.6715277777777775"/>
    <s v="&lt;"/>
    <s v="EXCELENTE"/>
    <s v="El tiempo de respuesta en la ejecución de mantenimientos correctivos frecuentes en taller a los vehículos de la UAECOB en el periodo fue Excelente de acuerdo con FACTURA OCTUBRE (FACTURA 10) se tuvo un promedio de estadía en taller de 2,67 días para  los  72 casos presentados  con un indicador de Desempeño &quot;Excelente&quot; como quiera  que los resultados  se encuetran dentro de los rangos proyectados en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229"/>
    <n v="34"/>
    <n v="6.7352941176470589"/>
    <s v="&lt;"/>
    <s v="BUENO"/>
    <s v="El tiempo de respuesta en la ejecución de mantenimientos correctivos frecuentes en taller a los vehículos de la UAECOB en el periodo fue BUENO de acuerdo con  OCTUBRE / NOVIEMBRE (FACTURA 11) se tuvo un promedio de estadía en taller de 6,74 días para  los  34 casos presentados  con un indicador de Desempeño &quot;BUENO&quot; como quiera  que los resultados  se encuetran dentro de los rangos proyectados en el period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33"/>
    <n v="33"/>
    <n v="10.090909090909092"/>
    <s v="&lt;"/>
    <s v="BUENO"/>
    <s v="El tiempo de respuesta en la ejecución de mantenimientos correctivos frecuentes en taller a los vehículos de la UAECOB en el periodo fue BUENO de acuerdo con FACTURA NOVIEMBRE / DICIEMBRE (FACTURA 12) se tuvo un promedio de estadía en taller de 10,09 días para  los  33 casos presentados  con un Indicador de Desempeño  &quot;BUENO&quot; como quiera  que los resultados  son practicamemente iguales con relacion a la meta del indicador propuesto de quince (15)  días para el period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6.4992436621113088"/>
    <n v="6.4992436621113088"/>
    <x v="3"/>
    <n v="15"/>
    <n v="397"/>
    <n v="86"/>
    <n v="4.6162790697674421"/>
    <s v="&lt;"/>
    <s v="EXCELENTE"/>
    <s v="El tiempo de respuesta en la ejecución de mantenimientos correctivos frecuentes en taller a los vehículos de la UAECOB en el periodo fue Excelente de acuerdo con FACTURA JULIO  se tuvo un promedio de estadía en taller de 4,62 días para 86 casos, con un indicador de Desempeño Excelente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16"/>
    <n v="73"/>
    <n v="4.3287671232876717"/>
    <s v="&lt;"/>
    <s v="EXCELENTE"/>
    <s v="El tiempo de respuesta en la ejecución de mantenimientos correctivos frecuentes en taller a los vehículos de la UAECOB en el periodo fue EXCELENTE de acuerdo con FACTURA AGOSTO  se tuvo un promedio de estadía en taller de 4,33 días para 73 casos presentados, con un indicador de Desempeño Excelente.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15"/>
    <n v="353"/>
    <n v="39"/>
    <n v="9.0512820512820511"/>
    <s v="&lt;"/>
    <s v="BUENO"/>
    <s v="El tiempo de respuesta en la ejecución de mantenimientos correctivos frecuentes en taller a los vehículos de la UAECOB en el periodo fue BUENO de acuerdo con FACTURA SEPTIEMBRE  se tuvo un promedio de estadía en taller de 9,06 días para 39 casos presentad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 se pueden considerar antiguos por tanto sus repuestos en algunas oportunidades son de difícil adquisición y deben ser importados lo que genera retrasos y una estadía mayor en  taller."/>
    <m/>
    <n v="5.9987760814457216"/>
    <n v="5.9987760814457216"/>
    <x v="2"/>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s v="BUENO"/>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s v="EXCELENTE"/>
  </r>
  <r>
    <n v="52"/>
    <x v="3"/>
    <s v="Gestión Integral de Vehículos y Equipos"/>
    <x v="7"/>
    <x v="0"/>
    <x v="51"/>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Octubre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
    <m/>
    <n v="0.8"/>
    <n v="315"/>
    <n v="331"/>
    <n v="0.95166163141993954"/>
    <s v="&gt;"/>
    <s v="EXCELENTE"/>
    <s v="En Noviembre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 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_x000a_"/>
    <m/>
    <n v="0.8"/>
    <n v="327"/>
    <n v="331"/>
    <n v="0.98791540785498488"/>
    <s v="&gt;"/>
    <s v="EXCELENTE"/>
    <s v="En Diciembre se encuentra disponible el  99%  de los equipos para la operación en cuanto a: motosierras, motobombas, mototrozadoras, generadores, equipo rescate vehicular y guadañadoras .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Marcos Rodriguez y el Sargento Casquete  quienes  estan ubicados en la estación B3 donde se encuentra el taller de reparación de Logistica. La base de datos se encuentra en el computador del sargento. Igualmente se encuentra consolidada en el computador del profesional Andres Orobio._x000a__x000a_"/>
    <m/>
    <n v="0.95971802618328306"/>
    <n v="0.95971802618328306"/>
    <x v="0"/>
    <n v="0.8"/>
    <n v="325"/>
    <n v="331"/>
    <n v="0.98187311178247738"/>
    <s v="&gt;"/>
    <s v="EXCELENTE"/>
    <s v="En Juli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_x000a__x000a_"/>
    <m/>
    <n v="0.8"/>
    <n v="318"/>
    <n v="331"/>
    <n v="0.9607250755287009"/>
    <s v="&gt;"/>
    <s v="EXCELENTE"/>
    <s v="En Agost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4"/>
    <n v="331"/>
    <n v="0.97885196374622352"/>
    <s v="&gt;"/>
    <s v="EXCELENTE"/>
    <s v="En Septiembre se encuentra disponible el 97,88  de los equipos para la operación en cuanto a: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Este porcentaje se da, dado que existe contrato vigente y se atiende en el menor tiempo posible. "/>
    <m/>
    <n v="0.97381671701913397"/>
    <n v="0.97381671701913397"/>
    <x v="0"/>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s v="EXCELENTE"/>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s v="EXCELENTE"/>
  </r>
  <r>
    <n v="53"/>
    <x v="3"/>
    <s v="Gestión Integral de Vehículos y Equipos"/>
    <x v="7"/>
    <x v="0"/>
    <x v="52"/>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n v="5"/>
    <n v="30"/>
    <n v="20"/>
    <n v="1.5"/>
    <s v="&lt;"/>
    <s v="EXCELENTE"/>
    <s v="En el mes de Octubre  el tiempo promedio del mantenimiento correctivo del equipo menor de mayor rotacion  en el taller interno de logistica y taller externo fue de 2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_x000a__x000a_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m/>
    <n v="5"/>
    <n v="21"/>
    <n v="16"/>
    <n v="1.3125"/>
    <s v="&lt;"/>
    <s v="EXCELENTE"/>
    <s v="En el mes de Noviembre el tiempo promedio del mantenimiento correctivo del equipo menor de mayor rotacion  en el taller interno de logistica y taller externo fue de 1,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_x000a__x000a_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10"/>
    <n v="4"/>
    <n v="2.5"/>
    <s v="&lt;"/>
    <s v="EXCELENTE"/>
    <s v="En el mes de Diciembre  el tiempo promedio del mantenimiento correctivo del equipo menor de mayor rotacion  en el taller  de logistica  fue de 2,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_x000a__x000a_Dicha información es brindada mensualmente desde el área tecnica de la subdirección logistica, la cual esta encargada del mantenimiento y reparación de los equipos reportados en dicho informe. La información es consolidada por Marcos Rodriguez y el Sargento Casquete quienes estan ubicados en la estación B3 donde se encuentra el taller de reparación de Logistica. La base de datos se encuentra en el computador de los sargentos. Igualmente se encuentra consolidada en el computador del profesional Andres Orobio."/>
    <m/>
    <n v="1.7708333333333333"/>
    <n v="1.7708333333333333"/>
    <x v="0"/>
    <n v="5"/>
    <n v="24"/>
    <n v="6"/>
    <n v="4"/>
    <s v="&lt;"/>
    <s v="EXCELENTE"/>
    <s v="En el mes de Julio el tiempo promedio del mantenimiento correctivo del equipo menor de mayor rotacion  en el taller interno de logistica y taller externo fue de 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Este porcentaje se da, dado que existe contrato vigente y se atiende en el menor tiempo posible"/>
    <m/>
    <n v="5"/>
    <n v="36"/>
    <n v="13"/>
    <n v="2.7692307692307692"/>
    <s v="&lt;"/>
    <s v="EXCELENTE"/>
    <s v="En el mes de Agosto el tiempo promedio del mantenimiento correctivo del equipo menor de mayor rotacion  en el taller interno de logistica y taller externo fue de 2,8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23"/>
    <n v="7"/>
    <n v="3.2857142857142856"/>
    <s v="&lt;"/>
    <s v="EXCELENTE"/>
    <s v="En el mes de Septiembre el tiempo promedio del mantenimiento correctivo del equipo menor de mayor rotacion  en el taller interno de logistica y taller externo fue de 3,3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Casquete quien esta ubicado en la estación B3 donde se encuentra el taller de reparación de Logistica. La base de datos se encuentra en el computador del sargento. Igualmente se encuentra consolidada en el computador del profesional Andres Orobio. "/>
    <m/>
    <n v="3.3516483516483517"/>
    <n v="3.3516483516483517"/>
    <x v="0"/>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s v="EXCELENTE"/>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s v="EXCELENTE"/>
  </r>
  <r>
    <n v="54"/>
    <x v="3"/>
    <s v="Gestión Logística en Emergencias"/>
    <x v="7"/>
    <x v="0"/>
    <x v="53"/>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9"/>
    <n v="9"/>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Suministro de elementos de bioseguridad."/>
    <m/>
    <m/>
    <n v="1"/>
    <x v="0"/>
    <n v="0.9"/>
    <m/>
    <m/>
    <m/>
    <m/>
    <m/>
    <m/>
    <m/>
    <n v="0.9"/>
    <m/>
    <m/>
    <m/>
    <m/>
    <m/>
    <m/>
    <m/>
    <n v="0.9"/>
    <n v="8"/>
    <n v="9"/>
    <n v="0.88888888888888884"/>
    <s v="&lt;"/>
    <s v="BUENO"/>
    <s v="Se evidencia que el  89% de los contratos de suministros de la Subdireccion Logistica se encuentran vigentes y en ejecucion para garantizar la misionalidad de la UAECOB. Generando un indicador con desempeño Bueno._x000a__x000a_Los contratos de suministros estan vigentes en ejecucion y son actualmente ocho (8) en la Subdireccion,  entre los cuales estan: Suministro de insumos y medicamentos veterinarios,  de alimentacion y accesorios para caninos,Suministro de herramientas, utensilios y materiales de fierro, otros metales y plásticos,  de alimentacion e hidratacion para emergencias del personal uniformado, instalacion de llantas, combustible para vehiculos, maquinas en Bogota y combustible para vehiculos, maquinas, fuera de Bogota,Suminisstro aditivo UREA,  "/>
    <m/>
    <m/>
    <n v="0.88888888888888884"/>
    <x v="2"/>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s v="BUENO"/>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s v="EXCELENTE"/>
  </r>
  <r>
    <n v="55"/>
    <x v="3"/>
    <s v="Gestión Logística en Emergencias"/>
    <x v="7"/>
    <x v="0"/>
    <x v="54"/>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2"/>
    <n v="2"/>
    <n v="1"/>
    <s v="&gt;"/>
    <s v="EXCELENTE"/>
    <s v="Se realizo dos (2) activaciones de apoyo Logistico a emergencias en el mes de Octubre 2018 con número de incidente  538634685 para la Estacion B5 y  541462185 para la Estacion B10 siendo atendida en conformidad con las solicitudes realizadas para la entrega de suministros entre estos (Alimentacion e Hidratacion: Agua, ) Combustible:(gasolina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Noviembre  2018 con números de incidente  557169585,  560251985,  562026185  para la Estacion B11-B2- B9 siendo atendidas en conformidad con las solicitudes realizadas para la entrega de suministros entre estos (Alimentacion e Hidratacion: Agua y  almuerzos,  y Combustible:(gasolina ) cilindros recargados según  las necesidades que se presentaron._x000a__x000a__x000a_Resultado del indicador EXCELENTE en un 100%; puesto que todas las solicitudes requeridas fueron atendidas oportunamente."/>
    <m/>
    <n v="0.9"/>
    <n v="3"/>
    <n v="3"/>
    <n v="1"/>
    <s v="&gt;"/>
    <s v="EXCELENTE"/>
    <s v="Se realizo una (1) activacione de apoyo Logistico a emergencias en el mes de DICIEMBRE  2018 con números de incidente  557578984,  para la Estacion B9 siendo atendidas en conformidad con las solicitudes realizadas para la entrega de suministros entre estos Herramienta forest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Juliol 2018 con número de incidente  480213984  para la Estacion B16 siendo atendida en conformidad con las solicitudes realizadas para la entrega de suministros entre estos (Alimentacion e Hidratacion: Agua,almuerzos, ) Combustible:(gasolina, aceite, cadenol ) cilindros recargados según  las necesidades que se presentaron._x000a__x000a_Resultado del indicador EXCELENTE en un 100%; puesto que la solicitud requerida fue atendida oportunamente."/>
    <m/>
    <n v="0.9"/>
    <n v="3"/>
    <n v="3"/>
    <n v="1"/>
    <s v="&gt;"/>
    <s v="EXCELENTE"/>
    <s v="Se realizo tres (3) activaciones de apoyo Logistico a emergencias en el mes de Agosto  2018 con números de incidente  502983686, 491648984,  500278384,  para la Estacion B17-B2- B8 siendo atendidas en conformidad con las solicitudes realizadas para la entrega de suministros entre estos Hidratacion: Agua  y cilindros recargados en Emergencia según  las necesidades que se presentaron._x000a__x000a_Resultado del indicador EXCELENTE en un 100%; puesto que todas las solicitudes requeridas fueron atendidas oportunamente."/>
    <m/>
    <n v="0.9"/>
    <n v="3"/>
    <n v="3"/>
    <n v="1"/>
    <s v="&gt;"/>
    <s v="EXCELENTE"/>
    <s v="Se realizo tres (3) activaciones de apoyo Logistico a emergencias en el mes de Septiembre  2018 con números de incidente  528990085, 509988984  para la Estacion B2 siendo atendidas en conformidad con las solicitudes realizadas para la entrega de suministros entre estos Hidratacion: Agua  y refrigerios, cilindros recargados en Emergencia según  las necesidades que se presentaron._x000a__x000a_Resultado del indicador EXCELENTE en un 100%; puesto que todas las solicitudes requeridas fueron atendidas oportunamente."/>
    <m/>
    <n v="1"/>
    <n v="1"/>
    <x v="0"/>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s v="EXCELENTE"/>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s v="EXCELENTE"/>
  </r>
  <r>
    <n v="56"/>
    <x v="0"/>
    <s v="Gestión del Talento Humano"/>
    <x v="8"/>
    <x v="0"/>
    <x v="55"/>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m/>
    <m/>
    <m/>
    <m/>
    <m/>
    <n v="1"/>
    <m/>
    <m/>
    <m/>
    <m/>
    <m/>
    <m/>
    <m/>
    <n v="1"/>
    <n v="7"/>
    <n v="7"/>
    <n v="1"/>
    <s v="&gt;"/>
    <s v="EXCELENTE"/>
    <s v="Se realizaron las actividades del Plan de Bienestar a saber: dia de la familia en dos fechas, Actividad de Integración por Estaciones y Dependencias, Celebración día del Bombero y actividad de Cierre de Plan de Acción, dia de la familia en una fecha, Entrega de Bonos de Cumpleaños y entrega de Bonos navideños"/>
    <m/>
    <m/>
    <n v="1"/>
    <x v="0"/>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x v="1"/>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s v="EXCELENTE"/>
    <m/>
    <m/>
    <m/>
    <m/>
    <m/>
    <m/>
    <m/>
    <m/>
    <m/>
    <m/>
    <m/>
    <m/>
    <m/>
    <m/>
    <m/>
    <m/>
    <n v="1"/>
    <n v="1"/>
    <n v="1"/>
    <n v="1"/>
    <s v="&gt;"/>
    <s v="EXCELENTE"/>
    <s v="Para el primer trimestre se programó la actividad Encuentro  de Familias y se realizaron dos salidas con funcionarios de la Compañía 1 y 2"/>
    <m/>
    <m/>
    <n v="1"/>
    <s v="EXCELENTE"/>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m/>
    <m/>
    <m/>
    <m/>
    <m/>
    <m/>
    <m/>
    <n v="1"/>
    <m/>
    <m/>
    <m/>
    <m/>
    <m/>
    <m/>
    <m/>
    <n v="1"/>
    <n v="2917"/>
    <n v="2947"/>
    <n v="0.98982015609093998"/>
    <s v="&gt;"/>
    <s v="EXCELENTE"/>
    <s v="Para el desarrollo de las actividades Encuentro de Familias, Actividad de Integración y CIerre de Plan de Acción se realizó un proceso de inscripción y la participación en las diferentes actividades de Bienestar:_x000a_Encuentro de Familias: 479 funcionarios_x000a_Actividad de Integración: 284 participantes_x000a_Celebración día del Bombero: 634 servidores públicos_x000a_Celebración Cumpleaños: 650 funcionarios_x000a_Bonos Navideños: 530 bonos para hijos menores de 12 años de los funcionarios_x000a_Cierre de Plan de Acción: participación de 340 funcionarios"/>
    <m/>
    <m/>
    <n v="0.98982015609093998"/>
    <x v="0"/>
    <n v="1"/>
    <m/>
    <m/>
    <m/>
    <m/>
    <m/>
    <m/>
    <m/>
    <n v="1"/>
    <m/>
    <m/>
    <m/>
    <m/>
    <m/>
    <m/>
    <m/>
    <n v="1"/>
    <m/>
    <m/>
    <n v="0"/>
    <m/>
    <s v="No aplica"/>
    <m/>
    <s v=" Bienestar en este trimestre no se reportan indicadores debido a que el contrato para el desarrollo de las actividades se terminó el 19 de julio de 2018 y el nuevo contrato se suscribió el el 14 de septiembre de 2018._x000a__x000a_Durante este trimestre se llevo a cabo toda la etapa precontractual."/>
    <m/>
    <n v="0"/>
    <x v="1"/>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s v="BUENO"/>
    <m/>
    <m/>
    <m/>
    <m/>
    <m/>
    <m/>
    <m/>
    <m/>
    <m/>
    <m/>
    <m/>
    <m/>
    <m/>
    <m/>
    <m/>
    <m/>
    <n v="1"/>
    <n v="531"/>
    <n v="531"/>
    <n v="1"/>
    <s v="&gt;"/>
    <s v="EXCELENTE"/>
    <s v="La actividad se llevó a cabo en dos fechas Febrero 24 y 25 y marzo 3 y 4."/>
    <m/>
    <m/>
    <n v="1"/>
    <s v="EXCELENTE"/>
  </r>
  <r>
    <n v="58"/>
    <x v="0"/>
    <s v="Gestión del Talento Humano"/>
    <x v="8"/>
    <x v="0"/>
    <x v="57"/>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m/>
    <m/>
    <m/>
    <m/>
    <n v="0.8"/>
    <m/>
    <m/>
    <m/>
    <m/>
    <m/>
    <m/>
    <m/>
    <n v="0.8"/>
    <n v="36"/>
    <n v="36"/>
    <n v="1"/>
    <s v="&gt;"/>
    <s v="EXCELENTE"/>
    <s v="Durante el mes de Noviembre diciembre se impartió un curso  Qulified Regger con una  párticipacion de 10 Unidades Bomberiles de los cuales 10 aprobaron de manera sobresaliente las evaluaciones planteadas en el curso _x000a__x000a_Durante el mes de diciembre se impartió un curso e primera Respuesta con materiales peligrosos de la oferta OFDA con una participación de 26 Unidades Bomberiles de los cuales 21 aprobaron de manera sobresaliente las evaluaciones planteadas en el curso "/>
    <m/>
    <m/>
    <n v="1"/>
    <x v="0"/>
    <n v="0.8"/>
    <m/>
    <m/>
    <m/>
    <m/>
    <m/>
    <m/>
    <m/>
    <n v="0.8"/>
    <m/>
    <m/>
    <m/>
    <m/>
    <m/>
    <m/>
    <m/>
    <n v="0.8"/>
    <n v="71"/>
    <n v="75"/>
    <n v="0.94666666666666666"/>
    <s v="&gt;"/>
    <s v="BUENO"/>
    <s v="Durante el trimestre se impartio un curso de capacitacion para instructores  con una participación de 75 servidores públicos los cuales cumplieron satisfactoriamente y de manera sobresaliente 71 de ellos, con las evaluaciones planteadas durante el desarrollo del curso "/>
    <m/>
    <m/>
    <n v="0.94666666666666666"/>
    <x v="2"/>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s v="EXCELENTE"/>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s v="BUENO"/>
  </r>
  <r>
    <n v="59"/>
    <x v="1"/>
    <s v="Gestión del Talento Humano"/>
    <x v="8"/>
    <x v="0"/>
    <x v="58"/>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m/>
    <m/>
    <m/>
    <m/>
    <m/>
    <n v="0.8"/>
    <m/>
    <m/>
    <m/>
    <m/>
    <m/>
    <m/>
    <m/>
    <n v="0.8"/>
    <n v="6"/>
    <n v="7"/>
    <n v="0.8571428571428571"/>
    <s v="="/>
    <s v="BUENO"/>
    <s v="Durante el mes de Octubre se impartieron (2) dos procesos de capacitación y entrenamiento con una participación de 48  servidores públicos de la UAECOB._x000a__x000a_Durante el mes de Noviembrere se impartieron (4)  procesos de capacitación y entrenamiento con una participación de 57  servidores públicos de la UAECOB."/>
    <m/>
    <m/>
    <n v="0.8571428571428571"/>
    <x v="3"/>
    <n v="0.8"/>
    <m/>
    <m/>
    <m/>
    <m/>
    <m/>
    <m/>
    <m/>
    <n v="0.8"/>
    <m/>
    <m/>
    <m/>
    <m/>
    <m/>
    <m/>
    <m/>
    <n v="0.8"/>
    <n v="23"/>
    <n v="23"/>
    <n v="1"/>
    <s v="&gt;"/>
    <s v="EXCELENTE"/>
    <s v="Durante el trimestre se impartieron 23 procesos de capacitación y entrenamiento con una participación de  465 servidores públicos de la UAECOB."/>
    <m/>
    <m/>
    <n v="1"/>
    <x v="0"/>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s v="EXCELENTE"/>
    <m/>
    <m/>
    <m/>
    <m/>
    <m/>
    <m/>
    <m/>
    <m/>
    <m/>
    <m/>
    <m/>
    <m/>
    <m/>
    <m/>
    <m/>
    <m/>
    <n v="0.8"/>
    <n v="5"/>
    <n v="5"/>
    <n v="1"/>
    <s v="&gt;"/>
    <s v="EXCELENTE"/>
    <s v="_x000a_En el primer trimestre se plantearon 5 proceso de formación al personal operativo de la entidad, los cuales fueron ejecutados en las fechas planeadas._x000a_"/>
    <m/>
    <m/>
    <n v="1"/>
    <s v="EXCELENTE"/>
  </r>
  <r>
    <n v="60"/>
    <x v="0"/>
    <s v="Gestión del Talento Humano"/>
    <x v="8"/>
    <x v="0"/>
    <x v="59"/>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m/>
    <m/>
    <m/>
    <m/>
    <m/>
    <n v="0.04"/>
    <m/>
    <m/>
    <m/>
    <m/>
    <m/>
    <m/>
    <m/>
    <n v="0.04"/>
    <n v="8"/>
    <n v="642"/>
    <n v="1.2461059190031152E-2"/>
    <s v="&lt;"/>
    <s v="EXCELENTE"/>
    <s v="En el último trimestre de 2018, se presentaron en total 38 accidentes laborales, de los cuales 24 tuvieron al menos un día de incapacidad y cuatro de ellos con pérdida de días superior a 15 días.  Los accidentes ocurrieron principalmente dentro de las sedes y no en lugares de emergencia."/>
    <m/>
    <m/>
    <n v="1.2461059190031152E-2"/>
    <x v="0"/>
    <n v="0.04"/>
    <m/>
    <m/>
    <m/>
    <m/>
    <m/>
    <m/>
    <m/>
    <n v="0.04"/>
    <m/>
    <m/>
    <m/>
    <m/>
    <m/>
    <m/>
    <m/>
    <n v="0.04"/>
    <n v="8"/>
    <n v="642"/>
    <n v="1.2461059190031152E-2"/>
    <s v="&lt;"/>
    <s v="EXCELENTE"/>
    <s v="Durante el tercer trimestre del año 2018, se presentaron en promedio 8 accidentes incapacitantes por mes, de los cuales se identifico que las principales causas de estos accidentes se dan por levantamientos de cargas (sobreesfuerzo), caidas a nivel  y otros factores de riesgo propios de la operacion. "/>
    <s v="No aplica"/>
    <m/>
    <n v="1.2461059190031152E-2"/>
    <x v="0"/>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s v="EXCELENTE"/>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s v="EXCELENTE"/>
  </r>
  <r>
    <n v="61"/>
    <x v="0"/>
    <s v="Gestión del Talento Humano"/>
    <x v="8"/>
    <x v="0"/>
    <x v="60"/>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m/>
    <m/>
    <m/>
    <m/>
    <m/>
    <n v="0.04"/>
    <m/>
    <m/>
    <m/>
    <m/>
    <m/>
    <m/>
    <m/>
    <n v="0.04"/>
    <n v="5464"/>
    <n v="231120"/>
    <n v="2.3641398407753547E-2"/>
    <s v="&lt;"/>
    <s v="EXCELENTE"/>
    <s v="La severidad de los eventos de origen común disminuyó con respecto al periodo anteior (3,44%) y cerró el año mostrando una tendencia a la baja."/>
    <m/>
    <m/>
    <n v="2.3641398407753547E-2"/>
    <x v="0"/>
    <n v="0.04"/>
    <m/>
    <m/>
    <m/>
    <m/>
    <m/>
    <m/>
    <m/>
    <n v="0.04"/>
    <m/>
    <m/>
    <m/>
    <m/>
    <m/>
    <m/>
    <m/>
    <n v="0.04"/>
    <n v="7952"/>
    <n v="231120"/>
    <n v="3.440636898580824E-2"/>
    <s v="&lt;"/>
    <s v="EXCELENTE"/>
    <s v="En el segundo trimestre las incapacidades por E.G  se  presentaron principalmente por los siguentes diagnosticos: M545-Lumbagos, J029-Enfermedades Respiratorias y A09-Enfermedades Gastrointestinales."/>
    <s v="No aplica"/>
    <m/>
    <n v="3.440636898580824E-2"/>
    <x v="0"/>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s v="BUENO"/>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s v="EXCEL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5" cacheId="145"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location ref="C45:G106" firstHeaderRow="0" firstDataRow="1" firstDataCol="3"/>
  <pivotFields count="133">
    <pivotField compact="0" outline="0" showAll="0" defaultSubtotal="0"/>
    <pivotField compact="0" outline="0" showAll="0" defaultSubtotal="0"/>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1">
        <item x="26"/>
        <item x="14"/>
        <item x="24"/>
        <item x="12"/>
        <item x="31"/>
        <item x="9"/>
        <item x="10"/>
        <item x="53"/>
        <item x="39"/>
        <item x="30"/>
        <item x="8"/>
        <item x="55"/>
        <item x="7"/>
        <item x="4"/>
        <item x="58"/>
        <item x="18"/>
        <item x="6"/>
        <item x="27"/>
        <item x="5"/>
        <item x="51"/>
        <item x="49"/>
        <item x="43"/>
        <item x="2"/>
        <item x="29"/>
        <item x="13"/>
        <item x="57"/>
        <item x="21"/>
        <item x="1"/>
        <item x="0"/>
        <item x="41"/>
        <item x="60"/>
        <item x="33"/>
        <item x="23"/>
        <item x="20"/>
        <item x="54"/>
        <item x="44"/>
        <item x="47"/>
        <item x="25"/>
        <item x="34"/>
        <item x="16"/>
        <item x="17"/>
        <item x="11"/>
        <item x="40"/>
        <item x="56"/>
        <item x="19"/>
        <item x="15"/>
        <item x="36"/>
        <item x="37"/>
        <item x="38"/>
        <item x="42"/>
        <item x="22"/>
        <item x="3"/>
        <item x="35"/>
        <item x="48"/>
        <item x="46"/>
        <item x="59"/>
        <item x="50"/>
        <item x="32"/>
        <item x="52"/>
        <item x="28"/>
        <item x="45"/>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name="DESEMPEÑO 4to TRIM" axis="axisRow" compact="0" outline="0" showAll="0" defaultSubtotal="0">
      <items count="5">
        <item x="3"/>
        <item x="0"/>
        <item x="4"/>
        <item x="2"/>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2"/>
        <item x="0"/>
        <item x="4"/>
        <item x="1"/>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5"/>
    <field x="4"/>
    <field x="51"/>
  </rowFields>
  <rowItems count="61">
    <i>
      <x/>
      <x/>
      <x v="1"/>
    </i>
    <i>
      <x v="1"/>
      <x/>
      <x v="1"/>
    </i>
    <i>
      <x v="2"/>
      <x/>
      <x v="1"/>
    </i>
    <i>
      <x v="3"/>
      <x/>
      <x v="1"/>
    </i>
    <i>
      <x v="4"/>
      <x/>
      <x v="1"/>
    </i>
    <i>
      <x v="5"/>
      <x v="1"/>
      <x/>
    </i>
    <i>
      <x v="6"/>
      <x v="1"/>
      <x/>
    </i>
    <i>
      <x v="7"/>
      <x/>
      <x v="1"/>
    </i>
    <i>
      <x v="8"/>
      <x/>
      <x v="1"/>
    </i>
    <i>
      <x v="9"/>
      <x v="1"/>
      <x v="2"/>
    </i>
    <i>
      <x v="10"/>
      <x v="1"/>
      <x/>
    </i>
    <i>
      <x v="11"/>
      <x/>
      <x v="1"/>
    </i>
    <i>
      <x v="12"/>
      <x/>
      <x v="3"/>
    </i>
    <i>
      <x v="13"/>
      <x/>
      <x v="3"/>
    </i>
    <i>
      <x v="14"/>
      <x/>
      <x/>
    </i>
    <i>
      <x v="15"/>
      <x/>
      <x v="1"/>
    </i>
    <i>
      <x v="16"/>
      <x/>
      <x v="1"/>
    </i>
    <i>
      <x v="17"/>
      <x/>
      <x v="1"/>
    </i>
    <i>
      <x v="18"/>
      <x/>
      <x/>
    </i>
    <i>
      <x v="19"/>
      <x/>
      <x v="1"/>
    </i>
    <i>
      <x v="20"/>
      <x/>
      <x/>
    </i>
    <i>
      <x v="21"/>
      <x v="1"/>
      <x v="1"/>
    </i>
    <i>
      <x v="22"/>
      <x/>
      <x v="4"/>
    </i>
    <i>
      <x v="23"/>
      <x/>
      <x v="1"/>
    </i>
    <i>
      <x v="24"/>
      <x/>
      <x v="1"/>
    </i>
    <i>
      <x v="25"/>
      <x/>
      <x v="1"/>
    </i>
    <i>
      <x v="26"/>
      <x/>
      <x v="1"/>
    </i>
    <i>
      <x v="27"/>
      <x/>
      <x v="1"/>
    </i>
    <i>
      <x v="28"/>
      <x/>
      <x v="1"/>
    </i>
    <i>
      <x v="29"/>
      <x v="1"/>
      <x v="4"/>
    </i>
    <i>
      <x v="30"/>
      <x/>
      <x v="1"/>
    </i>
    <i>
      <x v="31"/>
      <x/>
      <x v="1"/>
    </i>
    <i>
      <x v="32"/>
      <x/>
      <x v="1"/>
    </i>
    <i>
      <x v="33"/>
      <x/>
      <x v="1"/>
    </i>
    <i>
      <x v="34"/>
      <x/>
      <x v="1"/>
    </i>
    <i>
      <x v="35"/>
      <x v="1"/>
      <x v="4"/>
    </i>
    <i>
      <x v="36"/>
      <x/>
      <x/>
    </i>
    <i>
      <x v="37"/>
      <x/>
      <x v="1"/>
    </i>
    <i>
      <x v="38"/>
      <x v="1"/>
      <x/>
    </i>
    <i>
      <x v="39"/>
      <x v="1"/>
      <x v="1"/>
    </i>
    <i>
      <x v="40"/>
      <x/>
      <x v="1"/>
    </i>
    <i>
      <x v="41"/>
      <x/>
      <x v="1"/>
    </i>
    <i>
      <x v="42"/>
      <x/>
      <x v="1"/>
    </i>
    <i>
      <x v="43"/>
      <x/>
      <x v="1"/>
    </i>
    <i>
      <x v="44"/>
      <x/>
      <x v="1"/>
    </i>
    <i>
      <x v="45"/>
      <x/>
      <x v="1"/>
    </i>
    <i>
      <x v="46"/>
      <x/>
      <x v="2"/>
    </i>
    <i>
      <x v="47"/>
      <x/>
      <x v="1"/>
    </i>
    <i>
      <x v="48"/>
      <x/>
      <x v="1"/>
    </i>
    <i>
      <x v="49"/>
      <x v="1"/>
      <x v="1"/>
    </i>
    <i>
      <x v="50"/>
      <x/>
      <x v="1"/>
    </i>
    <i>
      <x v="51"/>
      <x v="1"/>
      <x v="1"/>
    </i>
    <i>
      <x v="52"/>
      <x v="1"/>
      <x v="1"/>
    </i>
    <i>
      <x v="53"/>
      <x/>
      <x v="1"/>
    </i>
    <i>
      <x v="54"/>
      <x/>
      <x/>
    </i>
    <i>
      <x v="55"/>
      <x/>
      <x v="1"/>
    </i>
    <i>
      <x v="56"/>
      <x/>
      <x/>
    </i>
    <i>
      <x v="57"/>
      <x/>
      <x v="1"/>
    </i>
    <i>
      <x v="58"/>
      <x/>
      <x v="1"/>
    </i>
    <i>
      <x v="59"/>
      <x v="1"/>
      <x v="2"/>
    </i>
    <i>
      <x v="60"/>
      <x/>
      <x v="1"/>
    </i>
  </rowItems>
  <colFields count="1">
    <field x="-2"/>
  </colFields>
  <colItems count="2">
    <i>
      <x/>
    </i>
    <i i="1">
      <x v="1"/>
    </i>
  </colItems>
  <dataFields count="2">
    <dataField name="Meta (4to trimestre)" fld="9" baseField="51" baseItem="0"/>
    <dataField name="RESULTADO 4to TRIM" fld="50" baseField="0" baseItem="0"/>
  </dataFields>
  <formats count="150">
    <format dxfId="2753">
      <pivotArea field="4" type="button" dataOnly="0" labelOnly="1" outline="0" axis="axisRow" fieldPosition="1"/>
    </format>
    <format dxfId="2752">
      <pivotArea field="78" type="button" dataOnly="0" labelOnly="1" outline="0"/>
    </format>
    <format dxfId="2751">
      <pivotArea dataOnly="0" labelOnly="1" outline="0" fieldPosition="0">
        <references count="1">
          <reference field="4294967294" count="1">
            <x v="0"/>
          </reference>
        </references>
      </pivotArea>
    </format>
    <format dxfId="2750">
      <pivotArea field="4" type="button" dataOnly="0" labelOnly="1" outline="0" axis="axisRow" fieldPosition="1"/>
    </format>
    <format dxfId="2749">
      <pivotArea field="78" type="button" dataOnly="0" labelOnly="1" outline="0"/>
    </format>
    <format dxfId="2748">
      <pivotArea dataOnly="0" labelOnly="1" outline="0" fieldPosition="0">
        <references count="1">
          <reference field="4294967294" count="1">
            <x v="0"/>
          </reference>
        </references>
      </pivotArea>
    </format>
    <format dxfId="2747">
      <pivotArea field="4" type="button" dataOnly="0" labelOnly="1" outline="0" axis="axisRow" fieldPosition="1"/>
    </format>
    <format dxfId="2746">
      <pivotArea field="78" type="button" dataOnly="0" labelOnly="1" outline="0"/>
    </format>
    <format dxfId="2745">
      <pivotArea dataOnly="0" labelOnly="1" outline="0" fieldPosition="0">
        <references count="1">
          <reference field="4294967294" count="1">
            <x v="0"/>
          </reference>
        </references>
      </pivotArea>
    </format>
    <format dxfId="2744">
      <pivotArea outline="0" collapsedLevelsAreSubtotals="1" fieldPosition="0"/>
    </format>
    <format dxfId="2743">
      <pivotArea type="all" dataOnly="0" outline="0" fieldPosition="0"/>
    </format>
    <format dxfId="2742">
      <pivotArea outline="0" collapsedLevelsAreSubtotals="1" fieldPosition="0"/>
    </format>
    <format dxfId="2741">
      <pivotArea field="5" type="button" dataOnly="0" labelOnly="1" outline="0" axis="axisRow" fieldPosition="0"/>
    </format>
    <format dxfId="2740">
      <pivotArea field="4" type="button" dataOnly="0" labelOnly="1" outline="0" axis="axisRow" fieldPosition="1"/>
    </format>
    <format dxfId="2739">
      <pivotArea field="78" type="button" dataOnly="0" labelOnly="1" outline="0"/>
    </format>
    <format dxfId="2738">
      <pivotArea dataOnly="0" labelOnly="1" outline="0" fieldPosition="0">
        <references count="1">
          <reference field="5" count="7">
            <x v="6"/>
            <x v="10"/>
            <x v="21"/>
            <x v="38"/>
            <x v="39"/>
            <x v="49"/>
            <x v="52"/>
          </reference>
        </references>
      </pivotArea>
    </format>
    <format dxfId="2737">
      <pivotArea dataOnly="0" labelOnly="1" outline="0" fieldPosition="0">
        <references count="2">
          <reference field="4" count="0"/>
          <reference field="5" count="1" selected="0">
            <x v="6"/>
          </reference>
        </references>
      </pivotArea>
    </format>
    <format dxfId="2736">
      <pivotArea dataOnly="0" labelOnly="1" outline="0" fieldPosition="0">
        <references count="1">
          <reference field="4294967294" count="1">
            <x v="0"/>
          </reference>
        </references>
      </pivotArea>
    </format>
    <format dxfId="2735">
      <pivotArea type="all" dataOnly="0" outline="0" fieldPosition="0"/>
    </format>
    <format dxfId="2734">
      <pivotArea outline="0" collapsedLevelsAreSubtotals="1" fieldPosition="0"/>
    </format>
    <format dxfId="2733">
      <pivotArea field="5" type="button" dataOnly="0" labelOnly="1" outline="0" axis="axisRow" fieldPosition="0"/>
    </format>
    <format dxfId="2732">
      <pivotArea field="4" type="button" dataOnly="0" labelOnly="1" outline="0" axis="axisRow" fieldPosition="1"/>
    </format>
    <format dxfId="2731">
      <pivotArea field="78" type="button" dataOnly="0" labelOnly="1" outline="0"/>
    </format>
    <format dxfId="2730">
      <pivotArea dataOnly="0" labelOnly="1" outline="0" fieldPosition="0">
        <references count="1">
          <reference field="5" count="7">
            <x v="6"/>
            <x v="10"/>
            <x v="21"/>
            <x v="38"/>
            <x v="39"/>
            <x v="49"/>
            <x v="52"/>
          </reference>
        </references>
      </pivotArea>
    </format>
    <format dxfId="2729">
      <pivotArea dataOnly="0" labelOnly="1" outline="0" fieldPosition="0">
        <references count="2">
          <reference field="4" count="0"/>
          <reference field="5" count="1" selected="0">
            <x v="6"/>
          </reference>
        </references>
      </pivotArea>
    </format>
    <format dxfId="2728">
      <pivotArea dataOnly="0" labelOnly="1" outline="0" fieldPosition="0">
        <references count="1">
          <reference field="4294967294" count="1">
            <x v="0"/>
          </reference>
        </references>
      </pivotArea>
    </format>
    <format dxfId="2727">
      <pivotArea type="all" dataOnly="0" outline="0" fieldPosition="0"/>
    </format>
    <format dxfId="2726">
      <pivotArea outline="0" collapsedLevelsAreSubtotals="1" fieldPosition="0"/>
    </format>
    <format dxfId="2725">
      <pivotArea field="5" type="button" dataOnly="0" labelOnly="1" outline="0" axis="axisRow" fieldPosition="0"/>
    </format>
    <format dxfId="2724">
      <pivotArea field="4" type="button" dataOnly="0" labelOnly="1" outline="0" axis="axisRow" fieldPosition="1"/>
    </format>
    <format dxfId="2723">
      <pivotArea field="78" type="button" dataOnly="0" labelOnly="1" outline="0"/>
    </format>
    <format dxfId="2722">
      <pivotArea dataOnly="0" labelOnly="1" outline="0" fieldPosition="0">
        <references count="1">
          <reference field="5" count="7">
            <x v="6"/>
            <x v="10"/>
            <x v="21"/>
            <x v="38"/>
            <x v="39"/>
            <x v="49"/>
            <x v="52"/>
          </reference>
        </references>
      </pivotArea>
    </format>
    <format dxfId="2721">
      <pivotArea dataOnly="0" labelOnly="1" outline="0" fieldPosition="0">
        <references count="2">
          <reference field="4" count="0"/>
          <reference field="5" count="1" selected="0">
            <x v="6"/>
          </reference>
        </references>
      </pivotArea>
    </format>
    <format dxfId="2720">
      <pivotArea dataOnly="0" labelOnly="1" outline="0" fieldPosition="0">
        <references count="1">
          <reference field="4294967294" count="1">
            <x v="0"/>
          </reference>
        </references>
      </pivotArea>
    </format>
    <format dxfId="2719">
      <pivotArea dataOnly="0" labelOnly="1" outline="0" fieldPosition="0">
        <references count="1">
          <reference field="5" count="7">
            <x v="6"/>
            <x v="10"/>
            <x v="21"/>
            <x v="38"/>
            <x v="39"/>
            <x v="49"/>
            <x v="52"/>
          </reference>
        </references>
      </pivotArea>
    </format>
    <format dxfId="2718">
      <pivotArea dataOnly="0" labelOnly="1" outline="0" fieldPosition="0">
        <references count="1">
          <reference field="5" count="7">
            <x v="6"/>
            <x v="10"/>
            <x v="21"/>
            <x v="38"/>
            <x v="39"/>
            <x v="49"/>
            <x v="52"/>
          </reference>
        </references>
      </pivotArea>
    </format>
    <format dxfId="2717">
      <pivotArea dataOnly="0" labelOnly="1" outline="0" fieldPosition="0">
        <references count="1">
          <reference field="5" count="7">
            <x v="6"/>
            <x v="10"/>
            <x v="21"/>
            <x v="38"/>
            <x v="39"/>
            <x v="49"/>
            <x v="52"/>
          </reference>
        </references>
      </pivotArea>
    </format>
    <format dxfId="2716">
      <pivotArea dataOnly="0" labelOnly="1" outline="0" fieldPosition="0">
        <references count="1">
          <reference field="5" count="4">
            <x v="5"/>
            <x v="29"/>
            <x v="35"/>
            <x v="59"/>
          </reference>
        </references>
      </pivotArea>
    </format>
    <format dxfId="2715">
      <pivotArea dataOnly="0" labelOnly="1" outline="0" fieldPosition="0">
        <references count="1">
          <reference field="5" count="4">
            <x v="5"/>
            <x v="29"/>
            <x v="35"/>
            <x v="59"/>
          </reference>
        </references>
      </pivotArea>
    </format>
    <format dxfId="2714">
      <pivotArea dataOnly="0" labelOnly="1" outline="0" fieldPosition="0">
        <references count="1">
          <reference field="5" count="1">
            <x v="5"/>
          </reference>
        </references>
      </pivotArea>
    </format>
    <format dxfId="2713">
      <pivotArea dataOnly="0" labelOnly="1" outline="0" fieldPosition="0">
        <references count="1">
          <reference field="5" count="2">
            <x v="9"/>
            <x v="51"/>
          </reference>
        </references>
      </pivotArea>
    </format>
    <format dxfId="2712">
      <pivotArea dataOnly="0" labelOnly="1" outline="0" fieldPosition="0">
        <references count="1">
          <reference field="5" count="2">
            <x v="9"/>
            <x v="51"/>
          </reference>
        </references>
      </pivotArea>
    </format>
    <format dxfId="2711">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2710">
      <pivotArea dataOnly="0" labelOnly="1" outline="0" fieldPosition="0">
        <references count="1">
          <reference field="5" count="35">
            <x v="1"/>
            <x v="3"/>
            <x v="4"/>
            <x v="7"/>
            <x v="8"/>
            <x v="14"/>
            <x v="15"/>
            <x v="16"/>
            <x v="17"/>
            <x v="18"/>
            <x v="19"/>
            <x v="20"/>
            <x v="23"/>
            <x v="24"/>
            <x v="25"/>
            <x v="26"/>
            <x v="28"/>
            <x v="30"/>
            <x v="31"/>
            <x v="33"/>
            <x v="34"/>
            <x v="36"/>
            <x v="37"/>
            <x v="40"/>
            <x v="41"/>
            <x v="42"/>
            <x v="44"/>
            <x v="45"/>
            <x v="48"/>
            <x v="50"/>
            <x v="53"/>
            <x v="55"/>
            <x v="56"/>
            <x v="57"/>
            <x v="58"/>
          </reference>
        </references>
      </pivotArea>
    </format>
    <format dxfId="2709">
      <pivotArea dataOnly="0" labelOnly="1" outline="0" fieldPosition="0">
        <references count="1">
          <reference field="5" count="1">
            <x v="7"/>
          </reference>
        </references>
      </pivotArea>
    </format>
    <format dxfId="2708">
      <pivotArea dataOnly="0" labelOnly="1" outline="0" fieldPosition="0">
        <references count="1">
          <reference field="5" count="3">
            <x v="19"/>
            <x v="20"/>
            <x v="23"/>
          </reference>
        </references>
      </pivotArea>
    </format>
    <format dxfId="2707">
      <pivotArea dataOnly="0" labelOnly="1" outline="0" fieldPosition="0">
        <references count="1">
          <reference field="5" count="1">
            <x v="26"/>
          </reference>
        </references>
      </pivotArea>
    </format>
    <format dxfId="2706">
      <pivotArea dataOnly="0" labelOnly="1" outline="0" fieldPosition="0">
        <references count="1">
          <reference field="5" count="3">
            <x v="31"/>
            <x v="33"/>
            <x v="34"/>
          </reference>
        </references>
      </pivotArea>
    </format>
    <format dxfId="2705">
      <pivotArea dataOnly="0" labelOnly="1" outline="0" fieldPosition="0">
        <references count="1">
          <reference field="5" count="1">
            <x v="56"/>
          </reference>
        </references>
      </pivotArea>
    </format>
    <format dxfId="2704">
      <pivotArea dataOnly="0" labelOnly="1" outline="0" fieldPosition="0">
        <references count="1">
          <reference field="5" count="1">
            <x v="58"/>
          </reference>
        </references>
      </pivotArea>
    </format>
    <format dxfId="2703">
      <pivotArea dataOnly="0" labelOnly="1" outline="0" fieldPosition="0">
        <references count="1">
          <reference field="5" count="4">
            <x v="0"/>
            <x v="46"/>
            <x v="47"/>
            <x v="54"/>
          </reference>
        </references>
      </pivotArea>
    </format>
    <format dxfId="2702">
      <pivotArea dataOnly="0" labelOnly="1" outline="0" fieldPosition="0">
        <references count="1">
          <reference field="5" count="4">
            <x v="0"/>
            <x v="46"/>
            <x v="47"/>
            <x v="54"/>
          </reference>
        </references>
      </pivotArea>
    </format>
    <format dxfId="2701">
      <pivotArea dataOnly="0" labelOnly="1" outline="0" fieldPosition="0">
        <references count="1">
          <reference field="5" count="9">
            <x v="2"/>
            <x v="11"/>
            <x v="12"/>
            <x v="13"/>
            <x v="22"/>
            <x v="27"/>
            <x v="32"/>
            <x v="43"/>
            <x v="60"/>
          </reference>
        </references>
      </pivotArea>
    </format>
    <format dxfId="2700">
      <pivotArea dataOnly="0" labelOnly="1" outline="0" fieldPosition="0">
        <references count="1">
          <reference field="5" count="9">
            <x v="2"/>
            <x v="11"/>
            <x v="12"/>
            <x v="13"/>
            <x v="22"/>
            <x v="27"/>
            <x v="32"/>
            <x v="43"/>
            <x v="60"/>
          </reference>
        </references>
      </pivotArea>
    </format>
    <format dxfId="2699">
      <pivotArea dataOnly="0" labelOnly="1" outline="0" fieldPosition="0">
        <references count="1">
          <reference field="5" count="1">
            <x v="2"/>
          </reference>
        </references>
      </pivotArea>
    </format>
    <format dxfId="2698">
      <pivotArea dataOnly="0" labelOnly="1" outline="0" fieldPosition="0">
        <references count="1">
          <reference field="5" count="1">
            <x v="32"/>
          </reference>
        </references>
      </pivotArea>
    </format>
    <format dxfId="2697">
      <pivotArea dataOnly="0" labelOnly="1" outline="0" fieldPosition="0">
        <references count="1">
          <reference field="5" count="1">
            <x v="28"/>
          </reference>
        </references>
      </pivotArea>
    </format>
    <format dxfId="2696">
      <pivotArea dataOnly="0" labelOnly="1" outline="0" fieldPosition="0">
        <references count="1">
          <reference field="5" count="2">
            <x v="22"/>
            <x v="27"/>
          </reference>
        </references>
      </pivotArea>
    </format>
    <format dxfId="2695">
      <pivotArea dataOnly="0" labelOnly="1" outline="0" fieldPosition="0">
        <references count="1">
          <reference field="5" count="6">
            <x v="12"/>
            <x v="13"/>
            <x v="16"/>
            <x v="18"/>
            <x v="41"/>
            <x v="51"/>
          </reference>
        </references>
      </pivotArea>
    </format>
    <format dxfId="2694">
      <pivotArea dataOnly="0" labelOnly="1" outline="0" fieldPosition="0">
        <references count="1">
          <reference field="5" count="5">
            <x v="1"/>
            <x v="3"/>
            <x v="24"/>
            <x v="39"/>
            <x v="45"/>
          </reference>
        </references>
      </pivotArea>
    </format>
    <format dxfId="2693">
      <pivotArea dataOnly="0" labelOnly="1" outline="0" fieldPosition="0">
        <references count="1">
          <reference field="5" count="1">
            <x v="15"/>
          </reference>
        </references>
      </pivotArea>
    </format>
    <format dxfId="2692">
      <pivotArea dataOnly="0" labelOnly="1" outline="0" fieldPosition="0">
        <references count="1">
          <reference field="5" count="4">
            <x v="37"/>
            <x v="40"/>
            <x v="44"/>
            <x v="50"/>
          </reference>
        </references>
      </pivotArea>
    </format>
    <format dxfId="2691">
      <pivotArea dataOnly="0" labelOnly="1" outline="0" fieldPosition="0">
        <references count="1">
          <reference field="5" count="3">
            <x v="0"/>
            <x v="17"/>
            <x v="23"/>
          </reference>
        </references>
      </pivotArea>
    </format>
    <format dxfId="2690">
      <pivotArea dataOnly="0" labelOnly="1" outline="0" fieldPosition="0">
        <references count="1">
          <reference field="5" count="1">
            <x v="9"/>
          </reference>
        </references>
      </pivotArea>
    </format>
    <format dxfId="2689">
      <pivotArea dataOnly="0" labelOnly="1" outline="0" fieldPosition="0">
        <references count="1">
          <reference field="5" count="1">
            <x v="36"/>
          </reference>
        </references>
      </pivotArea>
    </format>
    <format dxfId="2688">
      <pivotArea dataOnly="0" labelOnly="1" outline="0" fieldPosition="0">
        <references count="1">
          <reference field="5" count="6">
            <x v="11"/>
            <x v="14"/>
            <x v="25"/>
            <x v="30"/>
            <x v="43"/>
            <x v="55"/>
          </reference>
        </references>
      </pivotArea>
    </format>
    <format dxfId="2687">
      <pivotArea outline="0" collapsedLevelsAreSubtotals="1" fieldPosition="0">
        <references count="3">
          <reference field="4" count="1" selected="0">
            <x v="0"/>
          </reference>
          <reference field="5" count="1" selected="0">
            <x v="4"/>
          </reference>
          <reference field="51" count="1" selected="0">
            <x v="1"/>
          </reference>
        </references>
      </pivotArea>
    </format>
    <format dxfId="2686">
      <pivotArea outline="0" collapsedLevelsAreSubtotals="1" fieldPosition="0">
        <references count="3">
          <reference field="4" count="1" selected="0">
            <x v="0"/>
          </reference>
          <reference field="5" count="1" selected="0">
            <x v="45"/>
          </reference>
          <reference field="51" count="1" selected="0">
            <x v="1"/>
          </reference>
        </references>
      </pivotArea>
    </format>
    <format dxfId="2685">
      <pivotArea outline="0" collapsedLevelsAreSubtotals="1" fieldPosition="0">
        <references count="3">
          <reference field="4" count="1" selected="0">
            <x v="0"/>
          </reference>
          <reference field="5" count="1" selected="0">
            <x v="56"/>
          </reference>
          <reference field="51" count="1" selected="0">
            <x v="0"/>
          </reference>
        </references>
      </pivotArea>
    </format>
    <format dxfId="2684">
      <pivotArea outline="0" collapsedLevelsAreSubtotals="1" fieldPosition="0">
        <references count="3">
          <reference field="4" count="1" selected="0">
            <x v="0"/>
          </reference>
          <reference field="5" count="1" selected="0">
            <x v="57"/>
          </reference>
          <reference field="51" count="1" selected="0">
            <x v="1"/>
          </reference>
        </references>
      </pivotArea>
    </format>
    <format dxfId="2683">
      <pivotArea outline="0" collapsedLevelsAreSubtotals="1" fieldPosition="0">
        <references count="3">
          <reference field="4" count="1" selected="0">
            <x v="0"/>
          </reference>
          <reference field="5" count="1" selected="0">
            <x v="58"/>
          </reference>
          <reference field="51" count="1" selected="0">
            <x v="1"/>
          </reference>
        </references>
      </pivotArea>
    </format>
    <format dxfId="2682">
      <pivotArea outline="0" collapsedLevelsAreSubtotals="1" fieldPosition="0">
        <references count="3">
          <reference field="4" count="1" selected="0">
            <x v="1"/>
          </reference>
          <reference field="5" count="1" selected="0">
            <x v="59"/>
          </reference>
          <reference field="51" count="1" selected="0">
            <x v="2"/>
          </reference>
        </references>
      </pivotArea>
    </format>
    <format dxfId="2681">
      <pivotArea outline="0" collapsedLevelsAreSubtotals="1" fieldPosition="0">
        <references count="3">
          <reference field="4" count="1" selected="0">
            <x v="1"/>
          </reference>
          <reference field="5" count="1" selected="0">
            <x v="59"/>
          </reference>
          <reference field="51" count="1" selected="0">
            <x v="2"/>
          </reference>
        </references>
      </pivotArea>
    </format>
    <format dxfId="2680">
      <pivotArea field="51" type="button" dataOnly="0" labelOnly="1" outline="0" axis="axisRow" fieldPosition="2"/>
    </format>
    <format dxfId="1784">
      <pivotArea outline="0" collapsedLevelsAreSubtotals="1" fieldPosition="0">
        <references count="1">
          <reference field="4294967294" count="1" selected="0">
            <x v="0"/>
          </reference>
        </references>
      </pivotArea>
    </format>
    <format dxfId="1783">
      <pivotArea dataOnly="0" labelOnly="1" outline="0" fieldPosition="0">
        <references count="3">
          <reference field="4" count="1" selected="0">
            <x v="1"/>
          </reference>
          <reference field="5" count="1" selected="0">
            <x v="5"/>
          </reference>
          <reference field="51" count="1">
            <x v="0"/>
          </reference>
        </references>
      </pivotArea>
    </format>
    <format dxfId="1782">
      <pivotArea dataOnly="0" labelOnly="1" outline="0" fieldPosition="0">
        <references count="3">
          <reference field="4" count="1" selected="0">
            <x v="1"/>
          </reference>
          <reference field="5" count="1" selected="0">
            <x v="6"/>
          </reference>
          <reference field="51" count="1">
            <x v="0"/>
          </reference>
        </references>
      </pivotArea>
    </format>
    <format dxfId="1781">
      <pivotArea dataOnly="0" labelOnly="1" outline="0" fieldPosition="0">
        <references count="3">
          <reference field="4" count="1" selected="0">
            <x v="1"/>
          </reference>
          <reference field="5" count="1" selected="0">
            <x v="10"/>
          </reference>
          <reference field="51" count="1">
            <x v="0"/>
          </reference>
        </references>
      </pivotArea>
    </format>
    <format dxfId="1780">
      <pivotArea dataOnly="0" labelOnly="1" outline="0" fieldPosition="0">
        <references count="3">
          <reference field="4" count="1" selected="0">
            <x v="0"/>
          </reference>
          <reference field="5" count="1" selected="0">
            <x v="12"/>
          </reference>
          <reference field="51" count="1">
            <x v="3"/>
          </reference>
        </references>
      </pivotArea>
    </format>
    <format dxfId="1779">
      <pivotArea dataOnly="0" labelOnly="1" outline="0" fieldPosition="0">
        <references count="3">
          <reference field="4" count="1" selected="0">
            <x v="0"/>
          </reference>
          <reference field="5" count="1" selected="0">
            <x v="13"/>
          </reference>
          <reference field="51" count="1">
            <x v="3"/>
          </reference>
        </references>
      </pivotArea>
    </format>
    <format dxfId="1778">
      <pivotArea dataOnly="0" labelOnly="1" outline="0" fieldPosition="0">
        <references count="3">
          <reference field="4" count="1" selected="0">
            <x v="0"/>
          </reference>
          <reference field="5" count="1" selected="0">
            <x v="16"/>
          </reference>
          <reference field="51" count="1">
            <x v="1"/>
          </reference>
        </references>
      </pivotArea>
    </format>
    <format dxfId="1777">
      <pivotArea dataOnly="0" labelOnly="1" outline="0" fieldPosition="0">
        <references count="3">
          <reference field="4" count="1" selected="0">
            <x v="0"/>
          </reference>
          <reference field="5" count="1" selected="0">
            <x v="18"/>
          </reference>
          <reference field="51" count="1">
            <x v="0"/>
          </reference>
        </references>
      </pivotArea>
    </format>
    <format dxfId="1776">
      <pivotArea dataOnly="0" labelOnly="1" outline="0" fieldPosition="0">
        <references count="3">
          <reference field="4" count="1" selected="0">
            <x v="0"/>
          </reference>
          <reference field="5" count="1" selected="0">
            <x v="41"/>
          </reference>
          <reference field="51" count="1">
            <x v="1"/>
          </reference>
        </references>
      </pivotArea>
    </format>
    <format dxfId="1775">
      <pivotArea dataOnly="0" labelOnly="1" outline="0" fieldPosition="0">
        <references count="3">
          <reference field="4" count="1" selected="0">
            <x v="1"/>
          </reference>
          <reference field="5" count="1" selected="0">
            <x v="51"/>
          </reference>
          <reference field="51" count="1">
            <x v="1"/>
          </reference>
        </references>
      </pivotArea>
    </format>
    <format dxfId="1774">
      <pivotArea outline="0" collapsedLevelsAreSubtotals="1" fieldPosition="0">
        <references count="1">
          <reference field="4294967294" count="1" selected="0">
            <x v="0"/>
          </reference>
        </references>
      </pivotArea>
    </format>
    <format dxfId="1773">
      <pivotArea dataOnly="0" labelOnly="1" outline="0" fieldPosition="0">
        <references count="3">
          <reference field="4" count="1" selected="0">
            <x v="1"/>
          </reference>
          <reference field="5" count="1" selected="0">
            <x v="5"/>
          </reference>
          <reference field="51" count="1">
            <x v="0"/>
          </reference>
        </references>
      </pivotArea>
    </format>
    <format dxfId="1772">
      <pivotArea dataOnly="0" labelOnly="1" outline="0" fieldPosition="0">
        <references count="3">
          <reference field="4" count="1" selected="0">
            <x v="1"/>
          </reference>
          <reference field="5" count="1" selected="0">
            <x v="6"/>
          </reference>
          <reference field="51" count="1">
            <x v="0"/>
          </reference>
        </references>
      </pivotArea>
    </format>
    <format dxfId="1771">
      <pivotArea dataOnly="0" labelOnly="1" outline="0" fieldPosition="0">
        <references count="3">
          <reference field="4" count="1" selected="0">
            <x v="1"/>
          </reference>
          <reference field="5" count="1" selected="0">
            <x v="10"/>
          </reference>
          <reference field="51" count="1">
            <x v="0"/>
          </reference>
        </references>
      </pivotArea>
    </format>
    <format dxfId="1770">
      <pivotArea dataOnly="0" labelOnly="1" outline="0" fieldPosition="0">
        <references count="3">
          <reference field="4" count="1" selected="0">
            <x v="0"/>
          </reference>
          <reference field="5" count="1" selected="0">
            <x v="12"/>
          </reference>
          <reference field="51" count="1">
            <x v="3"/>
          </reference>
        </references>
      </pivotArea>
    </format>
    <format dxfId="1769">
      <pivotArea dataOnly="0" labelOnly="1" outline="0" fieldPosition="0">
        <references count="3">
          <reference field="4" count="1" selected="0">
            <x v="0"/>
          </reference>
          <reference field="5" count="1" selected="0">
            <x v="13"/>
          </reference>
          <reference field="51" count="1">
            <x v="3"/>
          </reference>
        </references>
      </pivotArea>
    </format>
    <format dxfId="1768">
      <pivotArea dataOnly="0" labelOnly="1" outline="0" fieldPosition="0">
        <references count="3">
          <reference field="4" count="1" selected="0">
            <x v="0"/>
          </reference>
          <reference field="5" count="1" selected="0">
            <x v="16"/>
          </reference>
          <reference field="51" count="1">
            <x v="1"/>
          </reference>
        </references>
      </pivotArea>
    </format>
    <format dxfId="1767">
      <pivotArea dataOnly="0" labelOnly="1" outline="0" fieldPosition="0">
        <references count="3">
          <reference field="4" count="1" selected="0">
            <x v="0"/>
          </reference>
          <reference field="5" count="1" selected="0">
            <x v="18"/>
          </reference>
          <reference field="51" count="1">
            <x v="0"/>
          </reference>
        </references>
      </pivotArea>
    </format>
    <format dxfId="1766">
      <pivotArea dataOnly="0" labelOnly="1" outline="0" fieldPosition="0">
        <references count="3">
          <reference field="4" count="1" selected="0">
            <x v="0"/>
          </reference>
          <reference field="5" count="1" selected="0">
            <x v="41"/>
          </reference>
          <reference field="51" count="1">
            <x v="1"/>
          </reference>
        </references>
      </pivotArea>
    </format>
    <format dxfId="1765">
      <pivotArea dataOnly="0" labelOnly="1" outline="0" fieldPosition="0">
        <references count="3">
          <reference field="4" count="1" selected="0">
            <x v="1"/>
          </reference>
          <reference field="5" count="1" selected="0">
            <x v="51"/>
          </reference>
          <reference field="51" count="1">
            <x v="1"/>
          </reference>
        </references>
      </pivotArea>
    </format>
    <format dxfId="1764">
      <pivotArea outline="0" collapsedLevelsAreSubtotals="1" fieldPosition="0">
        <references count="4">
          <reference field="4294967294" count="1" selected="0">
            <x v="1"/>
          </reference>
          <reference field="4" count="1" selected="0">
            <x v="0"/>
          </reference>
          <reference field="5" count="2" selected="0">
            <x v="12"/>
            <x v="13"/>
          </reference>
          <reference field="51" count="1" selected="0">
            <x v="3"/>
          </reference>
        </references>
      </pivotArea>
    </format>
    <format dxfId="1763">
      <pivotArea outline="0" collapsedLevelsAreSubtotals="1" fieldPosition="0">
        <references count="1">
          <reference field="4294967294" count="1" selected="0">
            <x v="0"/>
          </reference>
        </references>
      </pivotArea>
    </format>
    <format dxfId="1762">
      <pivotArea dataOnly="0" labelOnly="1" outline="0" fieldPosition="0">
        <references count="3">
          <reference field="4" count="1" selected="0">
            <x v="0"/>
          </reference>
          <reference field="5" count="1" selected="0">
            <x v="1"/>
          </reference>
          <reference field="51" count="1">
            <x v="1"/>
          </reference>
        </references>
      </pivotArea>
    </format>
    <format dxfId="1761">
      <pivotArea dataOnly="0" labelOnly="1" outline="0" fieldPosition="0">
        <references count="3">
          <reference field="4" count="1" selected="0">
            <x v="0"/>
          </reference>
          <reference field="5" count="1" selected="0">
            <x v="3"/>
          </reference>
          <reference field="51" count="1">
            <x v="1"/>
          </reference>
        </references>
      </pivotArea>
    </format>
    <format dxfId="1760">
      <pivotArea dataOnly="0" labelOnly="1" outline="0" fieldPosition="0">
        <references count="3">
          <reference field="4" count="1" selected="0">
            <x v="0"/>
          </reference>
          <reference field="5" count="1" selected="0">
            <x v="24"/>
          </reference>
          <reference field="51" count="1">
            <x v="1"/>
          </reference>
        </references>
      </pivotArea>
    </format>
    <format dxfId="1759">
      <pivotArea dataOnly="0" labelOnly="1" outline="0" fieldPosition="0">
        <references count="3">
          <reference field="4" count="1" selected="0">
            <x v="1"/>
          </reference>
          <reference field="5" count="1" selected="0">
            <x v="39"/>
          </reference>
          <reference field="51" count="1">
            <x v="1"/>
          </reference>
        </references>
      </pivotArea>
    </format>
    <format dxfId="1758">
      <pivotArea dataOnly="0" labelOnly="1" outline="0" fieldPosition="0">
        <references count="3">
          <reference field="4" count="1" selected="0">
            <x v="0"/>
          </reference>
          <reference field="5" count="1" selected="0">
            <x v="45"/>
          </reference>
          <reference field="51" count="1">
            <x v="1"/>
          </reference>
        </references>
      </pivotArea>
    </format>
    <format dxfId="1757">
      <pivotArea outline="0" collapsedLevelsAreSubtotals="1" fieldPosition="0">
        <references count="1">
          <reference field="4294967294" count="1" selected="0">
            <x v="0"/>
          </reference>
        </references>
      </pivotArea>
    </format>
    <format dxfId="1756">
      <pivotArea dataOnly="0" labelOnly="1" outline="0" fieldPosition="0">
        <references count="3">
          <reference field="4" count="1" selected="0">
            <x v="0"/>
          </reference>
          <reference field="5" count="1" selected="0">
            <x v="2"/>
          </reference>
          <reference field="51" count="1">
            <x v="1"/>
          </reference>
        </references>
      </pivotArea>
    </format>
    <format dxfId="1755">
      <pivotArea dataOnly="0" labelOnly="1" outline="0" fieldPosition="0">
        <references count="3">
          <reference field="4" count="1" selected="0">
            <x v="0"/>
          </reference>
          <reference field="5" count="1" selected="0">
            <x v="15"/>
          </reference>
          <reference field="51" count="1">
            <x v="1"/>
          </reference>
        </references>
      </pivotArea>
    </format>
    <format dxfId="1754">
      <pivotArea dataOnly="0" labelOnly="1" outline="0" fieldPosition="0">
        <references count="3">
          <reference field="4" count="1" selected="0">
            <x v="0"/>
          </reference>
          <reference field="5" count="1" selected="0">
            <x v="26"/>
          </reference>
          <reference field="51" count="1">
            <x v="1"/>
          </reference>
        </references>
      </pivotArea>
    </format>
    <format dxfId="1753">
      <pivotArea dataOnly="0" labelOnly="1" outline="0" fieldPosition="0">
        <references count="3">
          <reference field="4" count="1" selected="0">
            <x v="0"/>
          </reference>
          <reference field="5" count="1" selected="0">
            <x v="32"/>
          </reference>
          <reference field="51" count="1">
            <x v="1"/>
          </reference>
        </references>
      </pivotArea>
    </format>
    <format dxfId="1752">
      <pivotArea dataOnly="0" labelOnly="1" outline="0" fieldPosition="0">
        <references count="3">
          <reference field="4" count="1" selected="0">
            <x v="0"/>
          </reference>
          <reference field="5" count="1" selected="0">
            <x v="33"/>
          </reference>
          <reference field="51" count="1">
            <x v="1"/>
          </reference>
        </references>
      </pivotArea>
    </format>
    <format dxfId="1751">
      <pivotArea dataOnly="0" labelOnly="1" outline="0" fieldPosition="0">
        <references count="3">
          <reference field="4" count="1" selected="0">
            <x v="0"/>
          </reference>
          <reference field="5" count="1" selected="0">
            <x v="37"/>
          </reference>
          <reference field="51" count="1">
            <x v="1"/>
          </reference>
        </references>
      </pivotArea>
    </format>
    <format dxfId="1750">
      <pivotArea dataOnly="0" labelOnly="1" outline="0" fieldPosition="0">
        <references count="3">
          <reference field="4" count="1" selected="0">
            <x v="0"/>
          </reference>
          <reference field="5" count="1" selected="0">
            <x v="40"/>
          </reference>
          <reference field="51" count="1">
            <x v="1"/>
          </reference>
        </references>
      </pivotArea>
    </format>
    <format dxfId="1749">
      <pivotArea dataOnly="0" labelOnly="1" outline="0" fieldPosition="0">
        <references count="3">
          <reference field="4" count="1" selected="0">
            <x v="0"/>
          </reference>
          <reference field="5" count="1" selected="0">
            <x v="44"/>
          </reference>
          <reference field="51" count="1">
            <x v="1"/>
          </reference>
        </references>
      </pivotArea>
    </format>
    <format dxfId="1748">
      <pivotArea dataOnly="0" labelOnly="1" outline="0" fieldPosition="0">
        <references count="3">
          <reference field="4" count="1" selected="0">
            <x v="0"/>
          </reference>
          <reference field="5" count="1" selected="0">
            <x v="50"/>
          </reference>
          <reference field="51" count="1">
            <x v="1"/>
          </reference>
        </references>
      </pivotArea>
    </format>
    <format dxfId="1747">
      <pivotArea outline="0" collapsedLevelsAreSubtotals="1" fieldPosition="0">
        <references count="1">
          <reference field="4294967294" count="1" selected="0">
            <x v="0"/>
          </reference>
        </references>
      </pivotArea>
    </format>
    <format dxfId="1746">
      <pivotArea dataOnly="0" labelOnly="1" outline="0" fieldPosition="0">
        <references count="3">
          <reference field="4" count="1" selected="0">
            <x v="0"/>
          </reference>
          <reference field="5" count="1" selected="0">
            <x v="0"/>
          </reference>
          <reference field="51" count="1">
            <x v="1"/>
          </reference>
        </references>
      </pivotArea>
    </format>
    <format dxfId="1745">
      <pivotArea dataOnly="0" labelOnly="1" outline="0" fieldPosition="0">
        <references count="3">
          <reference field="4" count="1" selected="0">
            <x v="0"/>
          </reference>
          <reference field="5" count="1" selected="0">
            <x v="17"/>
          </reference>
          <reference field="51" count="1">
            <x v="1"/>
          </reference>
        </references>
      </pivotArea>
    </format>
    <format dxfId="1744">
      <pivotArea dataOnly="0" labelOnly="1" outline="0" fieldPosition="0">
        <references count="3">
          <reference field="4" count="1" selected="0">
            <x v="0"/>
          </reference>
          <reference field="5" count="1" selected="0">
            <x v="23"/>
          </reference>
          <reference field="51" count="1">
            <x v="1"/>
          </reference>
        </references>
      </pivotArea>
    </format>
    <format dxfId="1743">
      <pivotArea dataOnly="0" labelOnly="1" outline="0" fieldPosition="0">
        <references count="3">
          <reference field="4" count="1" selected="0">
            <x v="1"/>
          </reference>
          <reference field="5" count="1" selected="0">
            <x v="59"/>
          </reference>
          <reference field="51" count="1">
            <x v="2"/>
          </reference>
        </references>
      </pivotArea>
    </format>
    <format dxfId="1742">
      <pivotArea outline="0" collapsedLevelsAreSubtotals="1" fieldPosition="0">
        <references count="1">
          <reference field="4294967294" count="1" selected="0">
            <x v="0"/>
          </reference>
        </references>
      </pivotArea>
    </format>
    <format dxfId="1741">
      <pivotArea dataOnly="0" labelOnly="1" outline="0" fieldPosition="0">
        <references count="3">
          <reference field="4" count="0" selected="0"/>
          <reference field="5" count="1" selected="0">
            <x v="7"/>
          </reference>
          <reference field="51" count="1">
            <x v="1"/>
          </reference>
        </references>
      </pivotArea>
    </format>
    <format dxfId="1740">
      <pivotArea dataOnly="0" labelOnly="1" outline="0" fieldPosition="0">
        <references count="3">
          <reference field="4" count="0" selected="0"/>
          <reference field="5" count="1" selected="0">
            <x v="19"/>
          </reference>
          <reference field="51" count="1">
            <x v="1"/>
          </reference>
        </references>
      </pivotArea>
    </format>
    <format dxfId="1739">
      <pivotArea dataOnly="0" labelOnly="1" outline="0" fieldPosition="0">
        <references count="3">
          <reference field="4" count="0" selected="0"/>
          <reference field="5" count="1" selected="0">
            <x v="20"/>
          </reference>
          <reference field="51" count="1">
            <x v="0"/>
          </reference>
        </references>
      </pivotArea>
    </format>
    <format dxfId="1738">
      <pivotArea dataOnly="0" labelOnly="1" outline="0" fieldPosition="0">
        <references count="3">
          <reference field="4" count="0" selected="0"/>
          <reference field="5" count="1" selected="0">
            <x v="34"/>
          </reference>
          <reference field="51" count="1">
            <x v="1"/>
          </reference>
        </references>
      </pivotArea>
    </format>
    <format dxfId="1737">
      <pivotArea dataOnly="0" labelOnly="1" outline="0" fieldPosition="0">
        <references count="3">
          <reference field="4" count="0" selected="0"/>
          <reference field="5" count="1" selected="0">
            <x v="56"/>
          </reference>
          <reference field="51" count="1">
            <x v="0"/>
          </reference>
        </references>
      </pivotArea>
    </format>
    <format dxfId="1736">
      <pivotArea dataOnly="0" labelOnly="1" outline="0" fieldPosition="0">
        <references count="3">
          <reference field="4" count="0" selected="0"/>
          <reference field="5" count="1" selected="0">
            <x v="58"/>
          </reference>
          <reference field="51" count="1">
            <x v="1"/>
          </reference>
        </references>
      </pivotArea>
    </format>
    <format dxfId="1735">
      <pivotArea outline="0" collapsedLevelsAreSubtotals="1" fieldPosition="0">
        <references count="1">
          <reference field="4294967294" count="1" selected="0">
            <x v="0"/>
          </reference>
        </references>
      </pivotArea>
    </format>
    <format dxfId="1734">
      <pivotArea dataOnly="0" labelOnly="1" outline="0" fieldPosition="0">
        <references count="3">
          <reference field="4" count="1" selected="0">
            <x v="0"/>
          </reference>
          <reference field="5" count="1" selected="0">
            <x v="4"/>
          </reference>
          <reference field="51" count="1">
            <x v="1"/>
          </reference>
        </references>
      </pivotArea>
    </format>
    <format dxfId="1733">
      <pivotArea dataOnly="0" labelOnly="1" outline="0" fieldPosition="0">
        <references count="3">
          <reference field="4" count="1" selected="0">
            <x v="0"/>
          </reference>
          <reference field="5" count="1" selected="0">
            <x v="8"/>
          </reference>
          <reference field="51" count="1">
            <x v="1"/>
          </reference>
        </references>
      </pivotArea>
    </format>
    <format dxfId="1732">
      <pivotArea dataOnly="0" labelOnly="1" outline="0" fieldPosition="0">
        <references count="3">
          <reference field="4" count="1" selected="0">
            <x v="1"/>
          </reference>
          <reference field="5" count="1" selected="0">
            <x v="9"/>
          </reference>
          <reference field="51" count="1">
            <x v="2"/>
          </reference>
        </references>
      </pivotArea>
    </format>
    <format dxfId="1731">
      <pivotArea dataOnly="0" labelOnly="1" outline="0" fieldPosition="0">
        <references count="3">
          <reference field="4" count="1" selected="0">
            <x v="1"/>
          </reference>
          <reference field="5" count="1" selected="0">
            <x v="21"/>
          </reference>
          <reference field="51" count="1">
            <x v="1"/>
          </reference>
        </references>
      </pivotArea>
    </format>
    <format dxfId="1730">
      <pivotArea dataOnly="0" labelOnly="1" outline="0" fieldPosition="0">
        <references count="3">
          <reference field="4" count="1" selected="0">
            <x v="1"/>
          </reference>
          <reference field="5" count="1" selected="0">
            <x v="29"/>
          </reference>
          <reference field="51" count="1">
            <x v="4"/>
          </reference>
        </references>
      </pivotArea>
    </format>
    <format dxfId="1729">
      <pivotArea dataOnly="0" labelOnly="1" outline="0" fieldPosition="0">
        <references count="3">
          <reference field="4" count="1" selected="0">
            <x v="0"/>
          </reference>
          <reference field="5" count="1" selected="0">
            <x v="31"/>
          </reference>
          <reference field="51" count="1">
            <x v="1"/>
          </reference>
        </references>
      </pivotArea>
    </format>
    <format dxfId="1728">
      <pivotArea dataOnly="0" labelOnly="1" outline="0" fieldPosition="0">
        <references count="3">
          <reference field="4" count="1" selected="0">
            <x v="1"/>
          </reference>
          <reference field="5" count="1" selected="0">
            <x v="35"/>
          </reference>
          <reference field="51" count="1">
            <x v="4"/>
          </reference>
        </references>
      </pivotArea>
    </format>
    <format dxfId="1727">
      <pivotArea dataOnly="0" labelOnly="1" outline="0" fieldPosition="0">
        <references count="3">
          <reference field="4" count="1" selected="0">
            <x v="0"/>
          </reference>
          <reference field="5" count="1" selected="0">
            <x v="36"/>
          </reference>
          <reference field="51" count="1">
            <x v="0"/>
          </reference>
        </references>
      </pivotArea>
    </format>
    <format dxfId="1726">
      <pivotArea dataOnly="0" labelOnly="1" outline="0" fieldPosition="0">
        <references count="3">
          <reference field="4" count="1" selected="0">
            <x v="1"/>
          </reference>
          <reference field="5" count="1" selected="0">
            <x v="38"/>
          </reference>
          <reference field="51" count="1">
            <x v="0"/>
          </reference>
        </references>
      </pivotArea>
    </format>
    <format dxfId="1725">
      <pivotArea dataOnly="0" labelOnly="1" outline="0" fieldPosition="0">
        <references count="3">
          <reference field="4" count="1" selected="0">
            <x v="0"/>
          </reference>
          <reference field="5" count="1" selected="0">
            <x v="42"/>
          </reference>
          <reference field="51" count="1">
            <x v="1"/>
          </reference>
        </references>
      </pivotArea>
    </format>
    <format dxfId="1724">
      <pivotArea dataOnly="0" labelOnly="1" outline="0" fieldPosition="0">
        <references count="3">
          <reference field="4" count="1" selected="0">
            <x v="0"/>
          </reference>
          <reference field="5" count="1" selected="0">
            <x v="46"/>
          </reference>
          <reference field="51" count="1">
            <x v="2"/>
          </reference>
        </references>
      </pivotArea>
    </format>
    <format dxfId="1723">
      <pivotArea dataOnly="0" labelOnly="1" outline="0" fieldPosition="0">
        <references count="3">
          <reference field="4" count="1" selected="0">
            <x v="0"/>
          </reference>
          <reference field="5" count="1" selected="0">
            <x v="47"/>
          </reference>
          <reference field="51" count="1">
            <x v="1"/>
          </reference>
        </references>
      </pivotArea>
    </format>
    <format dxfId="1722">
      <pivotArea dataOnly="0" labelOnly="1" outline="0" fieldPosition="0">
        <references count="3">
          <reference field="4" count="1" selected="0">
            <x v="0"/>
          </reference>
          <reference field="5" count="1" selected="0">
            <x v="48"/>
          </reference>
          <reference field="51" count="1">
            <x v="1"/>
          </reference>
        </references>
      </pivotArea>
    </format>
    <format dxfId="1721">
      <pivotArea dataOnly="0" labelOnly="1" outline="0" fieldPosition="0">
        <references count="3">
          <reference field="4" count="1" selected="0">
            <x v="1"/>
          </reference>
          <reference field="5" count="1" selected="0">
            <x v="49"/>
          </reference>
          <reference field="51" count="1">
            <x v="1"/>
          </reference>
        </references>
      </pivotArea>
    </format>
    <format dxfId="1720">
      <pivotArea dataOnly="0" labelOnly="1" outline="0" fieldPosition="0">
        <references count="3">
          <reference field="4" count="1" selected="0">
            <x v="1"/>
          </reference>
          <reference field="5" count="1" selected="0">
            <x v="52"/>
          </reference>
          <reference field="51" count="1">
            <x v="1"/>
          </reference>
        </references>
      </pivotArea>
    </format>
    <format dxfId="1719">
      <pivotArea dataOnly="0" labelOnly="1" outline="0" fieldPosition="0">
        <references count="3">
          <reference field="4" count="1" selected="0">
            <x v="0"/>
          </reference>
          <reference field="5" count="1" selected="0">
            <x v="53"/>
          </reference>
          <reference field="51" count="1">
            <x v="1"/>
          </reference>
        </references>
      </pivotArea>
    </format>
    <format dxfId="1718">
      <pivotArea dataOnly="0" labelOnly="1" outline="0" fieldPosition="0">
        <references count="3">
          <reference field="4" count="1" selected="0">
            <x v="0"/>
          </reference>
          <reference field="5" count="1" selected="0">
            <x v="54"/>
          </reference>
          <reference field="51" count="1">
            <x v="0"/>
          </reference>
        </references>
      </pivotArea>
    </format>
    <format dxfId="1717">
      <pivotArea dataOnly="0" labelOnly="1" outline="0" fieldPosition="0">
        <references count="3">
          <reference field="4" count="1" selected="0">
            <x v="0"/>
          </reference>
          <reference field="5" count="1" selected="0">
            <x v="57"/>
          </reference>
          <reference field="51" count="1">
            <x v="1"/>
          </reference>
        </references>
      </pivotArea>
    </format>
    <format dxfId="1716">
      <pivotArea dataOnly="0" labelOnly="1" outline="0" fieldPosition="0">
        <references count="3">
          <reference field="4" count="1" selected="0">
            <x v="0"/>
          </reference>
          <reference field="5" count="1" selected="0">
            <x v="60"/>
          </reference>
          <reference field="51" count="1">
            <x v="1"/>
          </reference>
        </references>
      </pivotArea>
    </format>
    <format dxfId="1436">
      <pivotArea outline="0" collapsedLevelsAreSubtotals="1" fieldPosition="0">
        <references count="1">
          <reference field="4294967294" count="1" selected="0">
            <x v="0"/>
          </reference>
        </references>
      </pivotArea>
    </format>
    <format dxfId="1435">
      <pivotArea dataOnly="0" labelOnly="1" outline="0" fieldPosition="0">
        <references count="3">
          <reference field="4" count="1" selected="0">
            <x v="0"/>
          </reference>
          <reference field="5" count="1" selected="0">
            <x v="11"/>
          </reference>
          <reference field="51" count="1">
            <x v="1"/>
          </reference>
        </references>
      </pivotArea>
    </format>
    <format dxfId="1434">
      <pivotArea dataOnly="0" labelOnly="1" outline="0" fieldPosition="0">
        <references count="3">
          <reference field="4" count="1" selected="0">
            <x v="0"/>
          </reference>
          <reference field="5" count="1" selected="0">
            <x v="14"/>
          </reference>
          <reference field="51" count="1">
            <x v="0"/>
          </reference>
        </references>
      </pivotArea>
    </format>
    <format dxfId="1433">
      <pivotArea dataOnly="0" labelOnly="1" outline="0" fieldPosition="0">
        <references count="3">
          <reference field="4" count="1" selected="0">
            <x v="0"/>
          </reference>
          <reference field="5" count="1" selected="0">
            <x v="25"/>
          </reference>
          <reference field="51" count="1">
            <x v="1"/>
          </reference>
        </references>
      </pivotArea>
    </format>
    <format dxfId="1432">
      <pivotArea dataOnly="0" labelOnly="1" outline="0" fieldPosition="0">
        <references count="3">
          <reference field="4" count="1" selected="0">
            <x v="0"/>
          </reference>
          <reference field="5" count="1" selected="0">
            <x v="30"/>
          </reference>
          <reference field="51" count="1">
            <x v="1"/>
          </reference>
        </references>
      </pivotArea>
    </format>
    <format dxfId="1431">
      <pivotArea dataOnly="0" labelOnly="1" outline="0" fieldPosition="0">
        <references count="3">
          <reference field="4" count="1" selected="0">
            <x v="0"/>
          </reference>
          <reference field="5" count="1" selected="0">
            <x v="43"/>
          </reference>
          <reference field="51" count="1">
            <x v="1"/>
          </reference>
        </references>
      </pivotArea>
    </format>
    <format dxfId="1430">
      <pivotArea dataOnly="0" labelOnly="1" outline="0" fieldPosition="0">
        <references count="3">
          <reference field="4" count="1" selected="0">
            <x v="0"/>
          </reference>
          <reference field="5" count="1" selected="0">
            <x v="55"/>
          </reference>
          <reference field="51" count="1">
            <x v="1"/>
          </reference>
        </references>
      </pivotArea>
    </format>
  </formats>
  <conditionalFormats count="4">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Dinámica2" cacheId="10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G36"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5">
        <item x="1"/>
        <item x="0"/>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105"/>
  </colFields>
  <colItems count="6">
    <i>
      <x/>
    </i>
    <i>
      <x v="1"/>
    </i>
    <i>
      <x v="2"/>
    </i>
    <i>
      <x v="3"/>
    </i>
    <i>
      <x v="4"/>
    </i>
    <i t="grand">
      <x/>
    </i>
  </colItems>
  <dataFields count="1">
    <dataField name="Cuenta de DESEMPEÑO FINAL 2do TRIMESTRE" fld="105" subtotal="count" baseField="0" baseItem="0"/>
  </dataFields>
  <formats count="31">
    <format dxfId="1904">
      <pivotArea outline="0" collapsedLevelsAreSubtotals="1" fieldPosition="0"/>
    </format>
    <format dxfId="1903">
      <pivotArea outline="0" collapsedLevelsAreSubtotals="1" fieldPosition="0"/>
    </format>
    <format dxfId="1902">
      <pivotArea outline="0" fieldPosition="0">
        <references count="1">
          <reference field="4294967294" count="1">
            <x v="0"/>
          </reference>
        </references>
      </pivotArea>
    </format>
    <format dxfId="1901">
      <pivotArea outline="0" collapsedLevelsAreSubtotals="1" fieldPosition="0"/>
    </format>
    <format dxfId="1900">
      <pivotArea outline="0" collapsedLevelsAreSubtotals="1" fieldPosition="0"/>
    </format>
    <format dxfId="1899">
      <pivotArea outline="0" collapsedLevelsAreSubtotals="1" fieldPosition="0"/>
    </format>
    <format dxfId="1898">
      <pivotArea outline="0" collapsedLevelsAreSubtotals="1" fieldPosition="0"/>
    </format>
    <format dxfId="1897">
      <pivotArea outline="0" collapsedLevelsAreSubtotals="1" fieldPosition="0"/>
    </format>
    <format dxfId="1896">
      <pivotArea outline="0" collapsedLevelsAreSubtotals="1" fieldPosition="0"/>
    </format>
    <format dxfId="1895">
      <pivotArea outline="0" fieldPosition="0">
        <references count="1">
          <reference field="4294967294" count="1">
            <x v="0"/>
          </reference>
        </references>
      </pivotArea>
    </format>
    <format dxfId="1894">
      <pivotArea type="origin" dataOnly="0" labelOnly="1" outline="0" fieldPosition="0"/>
    </format>
    <format dxfId="1893">
      <pivotArea type="all" dataOnly="0" outline="0" fieldPosition="0"/>
    </format>
    <format dxfId="1892">
      <pivotArea outline="0" collapsedLevelsAreSubtotals="1" fieldPosition="0"/>
    </format>
    <format dxfId="1891">
      <pivotArea type="origin" dataOnly="0" labelOnly="1" outline="0" fieldPosition="0"/>
    </format>
    <format dxfId="1890">
      <pivotArea field="105" type="button" dataOnly="0" labelOnly="1" outline="0" axis="axisCol" fieldPosition="0"/>
    </format>
    <format dxfId="1889">
      <pivotArea type="topRight" dataOnly="0" labelOnly="1" outline="0" fieldPosition="0"/>
    </format>
    <format dxfId="1888">
      <pivotArea field="4" type="button" dataOnly="0" labelOnly="1" outline="0" axis="axisRow" fieldPosition="0"/>
    </format>
    <format dxfId="1887">
      <pivotArea dataOnly="0" labelOnly="1" fieldPosition="0">
        <references count="1">
          <reference field="4" count="0"/>
        </references>
      </pivotArea>
    </format>
    <format dxfId="1886">
      <pivotArea dataOnly="0" labelOnly="1" grandRow="1" outline="0" fieldPosition="0"/>
    </format>
    <format dxfId="1885">
      <pivotArea dataOnly="0" labelOnly="1" fieldPosition="0">
        <references count="1">
          <reference field="105" count="0"/>
        </references>
      </pivotArea>
    </format>
    <format dxfId="1884">
      <pivotArea dataOnly="0" labelOnly="1" grandCol="1" outline="0" fieldPosition="0"/>
    </format>
    <format dxfId="1883">
      <pivotArea type="all" dataOnly="0" outline="0" fieldPosition="0"/>
    </format>
    <format dxfId="1882">
      <pivotArea outline="0" collapsedLevelsAreSubtotals="1" fieldPosition="0"/>
    </format>
    <format dxfId="1881">
      <pivotArea type="origin" dataOnly="0" labelOnly="1" outline="0" fieldPosition="0"/>
    </format>
    <format dxfId="1880">
      <pivotArea field="105" type="button" dataOnly="0" labelOnly="1" outline="0" axis="axisCol" fieldPosition="0"/>
    </format>
    <format dxfId="1879">
      <pivotArea type="topRight" dataOnly="0" labelOnly="1" outline="0" fieldPosition="0"/>
    </format>
    <format dxfId="1878">
      <pivotArea field="4" type="button" dataOnly="0" labelOnly="1" outline="0" axis="axisRow" fieldPosition="0"/>
    </format>
    <format dxfId="1877">
      <pivotArea dataOnly="0" labelOnly="1" fieldPosition="0">
        <references count="1">
          <reference field="4" count="0"/>
        </references>
      </pivotArea>
    </format>
    <format dxfId="1876">
      <pivotArea dataOnly="0" labelOnly="1" grandRow="1" outline="0" fieldPosition="0"/>
    </format>
    <format dxfId="1875">
      <pivotArea dataOnly="0" labelOnly="1" fieldPosition="0">
        <references count="1">
          <reference field="105" count="0"/>
        </references>
      </pivotArea>
    </format>
    <format dxfId="187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Dinámica4" cacheId="3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1933">
      <pivotArea outline="0" collapsedLevelsAreSubtotals="1" fieldPosition="0"/>
    </format>
    <format dxfId="1932">
      <pivotArea outline="0" collapsedLevelsAreSubtotals="1" fieldPosition="0"/>
    </format>
    <format dxfId="1931">
      <pivotArea outline="0" collapsedLevelsAreSubtotals="1" fieldPosition="0"/>
    </format>
    <format dxfId="1930">
      <pivotArea field="1" type="button" dataOnly="0" labelOnly="1" outline="0"/>
    </format>
    <format dxfId="1929">
      <pivotArea dataOnly="0" labelOnly="1" grandRow="1" outline="0" fieldPosition="0"/>
    </format>
    <format dxfId="1928">
      <pivotArea dataOnly="0" labelOnly="1" grandCol="1" outline="0" fieldPosition="0"/>
    </format>
    <format dxfId="1927">
      <pivotArea outline="0" collapsedLevelsAreSubtotals="1" fieldPosition="0"/>
    </format>
    <format dxfId="1926">
      <pivotArea dataOnly="0" labelOnly="1" grandCol="1" outline="0" fieldPosition="0"/>
    </format>
    <format dxfId="1925">
      <pivotArea field="1" type="button" dataOnly="0" labelOnly="1" outline="0"/>
    </format>
    <format dxfId="1924">
      <pivotArea outline="0" collapsedLevelsAreSubtotals="1" fieldPosition="0"/>
    </format>
    <format dxfId="1923">
      <pivotArea field="1" type="button" dataOnly="0" labelOnly="1" outline="0"/>
    </format>
    <format dxfId="1922">
      <pivotArea field="3" type="button" dataOnly="0" labelOnly="1" outline="0" axis="axisRow" fieldPosition="0"/>
    </format>
    <format dxfId="1921">
      <pivotArea outline="0" collapsedLevelsAreSubtotals="1" fieldPosition="0"/>
    </format>
    <format dxfId="1920">
      <pivotArea field="3" type="button" dataOnly="0" labelOnly="1" outline="0" axis="axisRow" fieldPosition="0"/>
    </format>
    <format dxfId="1919">
      <pivotArea dataOnly="0" labelOnly="1" fieldPosition="0">
        <references count="1">
          <reference field="3" count="0"/>
        </references>
      </pivotArea>
    </format>
    <format dxfId="1918">
      <pivotArea dataOnly="0" labelOnly="1" grandRow="1" outline="0" fieldPosition="0"/>
    </format>
    <format dxfId="1917">
      <pivotArea outline="0" collapsedLevelsAreSubtotals="1" fieldPosition="0"/>
    </format>
    <format dxfId="1916">
      <pivotArea dataOnly="0" labelOnly="1" fieldPosition="0">
        <references count="1">
          <reference field="3" count="0"/>
        </references>
      </pivotArea>
    </format>
    <format dxfId="1915">
      <pivotArea outline="0" collapsedLevelsAreSubtotals="1" fieldPosition="0"/>
    </format>
    <format dxfId="1914">
      <pivotArea outline="0" collapsedLevelsAreSubtotals="1" fieldPosition="0"/>
    </format>
    <format dxfId="1913">
      <pivotArea outline="0" collapsedLevelsAreSubtotals="1" fieldPosition="0"/>
    </format>
    <format dxfId="1912">
      <pivotArea dataOnly="0" labelOnly="1" grandRow="1" outline="0" fieldPosition="0"/>
    </format>
    <format dxfId="1911">
      <pivotArea dataOnly="0" labelOnly="1" grandRow="1" outline="0" fieldPosition="0"/>
    </format>
    <format dxfId="1910">
      <pivotArea outline="0" collapsedLevelsAreSubtotals="1" fieldPosition="0"/>
    </format>
    <format dxfId="1909">
      <pivotArea field="3" type="button" dataOnly="0" labelOnly="1" outline="0" axis="axisRow" fieldPosition="0"/>
    </format>
    <format dxfId="1908">
      <pivotArea dataOnly="0" labelOnly="1" fieldPosition="0">
        <references count="1">
          <reference field="3" count="0"/>
        </references>
      </pivotArea>
    </format>
    <format dxfId="1907">
      <pivotArea dataOnly="0" labelOnly="1" grandRow="1" outline="0" fieldPosition="0"/>
    </format>
    <format dxfId="1906">
      <pivotArea dataOnly="0" labelOnly="1" fieldPosition="0">
        <references count="1">
          <reference field="51" count="0"/>
        </references>
      </pivotArea>
    </format>
    <format dxfId="1905">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Dinámica1" cacheId="3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1960">
      <pivotArea outline="0" collapsedLevelsAreSubtotals="1" fieldPosition="0"/>
    </format>
    <format dxfId="1959">
      <pivotArea outline="0" collapsedLevelsAreSubtotals="1" fieldPosition="0"/>
    </format>
    <format dxfId="1958">
      <pivotArea outline="0" collapsedLevelsAreSubtotals="1" fieldPosition="0"/>
    </format>
    <format dxfId="1957">
      <pivotArea field="4" type="button" dataOnly="0" labelOnly="1" outline="0" axis="axisRow" fieldPosition="0"/>
    </format>
    <format dxfId="1956">
      <pivotArea dataOnly="0" labelOnly="1" fieldPosition="0">
        <references count="1">
          <reference field="4" count="0"/>
        </references>
      </pivotArea>
    </format>
    <format dxfId="1955">
      <pivotArea dataOnly="0" labelOnly="1" grandRow="1" outline="0" fieldPosition="0"/>
    </format>
    <format dxfId="1954">
      <pivotArea dataOnly="0" labelOnly="1" grandCol="1" outline="0" fieldPosition="0"/>
    </format>
    <format dxfId="1953">
      <pivotArea outline="0" collapsedLevelsAreSubtotals="1" fieldPosition="0"/>
    </format>
    <format dxfId="1952">
      <pivotArea field="4" type="button" dataOnly="0" labelOnly="1" outline="0" axis="axisRow" fieldPosition="0"/>
    </format>
    <format dxfId="1951">
      <pivotArea dataOnly="0" labelOnly="1" fieldPosition="0">
        <references count="1">
          <reference field="4" count="0"/>
        </references>
      </pivotArea>
    </format>
    <format dxfId="1950">
      <pivotArea dataOnly="0" labelOnly="1" grandRow="1" outline="0" fieldPosition="0"/>
    </format>
    <format dxfId="1949">
      <pivotArea dataOnly="0" labelOnly="1" grandCol="1" outline="0" fieldPosition="0"/>
    </format>
    <format dxfId="1948">
      <pivotArea outline="0" collapsedLevelsAreSubtotals="1" fieldPosition="0"/>
    </format>
    <format dxfId="1947">
      <pivotArea field="4" type="button" dataOnly="0" labelOnly="1" outline="0" axis="axisRow" fieldPosition="0"/>
    </format>
    <format dxfId="1946">
      <pivotArea dataOnly="0" labelOnly="1" fieldPosition="0">
        <references count="1">
          <reference field="4" count="0"/>
        </references>
      </pivotArea>
    </format>
    <format dxfId="1945">
      <pivotArea dataOnly="0" labelOnly="1" grandRow="1" outline="0" fieldPosition="0"/>
    </format>
    <format dxfId="1944">
      <pivotArea dataOnly="0" labelOnly="1" grandCol="1" outline="0" fieldPosition="0"/>
    </format>
    <format dxfId="1943">
      <pivotArea grandRow="1" outline="0" collapsedLevelsAreSubtotals="1" fieldPosition="0"/>
    </format>
    <format dxfId="1942">
      <pivotArea dataOnly="0" labelOnly="1" grandRow="1" outline="0" fieldPosition="0"/>
    </format>
    <format dxfId="1941">
      <pivotArea outline="0" collapsedLevelsAreSubtotals="1" fieldPosition="0"/>
    </format>
    <format dxfId="1940">
      <pivotArea outline="0" collapsedLevelsAreSubtotals="1" fieldPosition="0"/>
    </format>
    <format dxfId="1939">
      <pivotArea outline="0" fieldPosition="0">
        <references count="1">
          <reference field="4294967294" count="1">
            <x v="0"/>
          </reference>
        </references>
      </pivotArea>
    </format>
    <format dxfId="1938">
      <pivotArea outline="0" collapsedLevelsAreSubtotals="1" fieldPosition="0"/>
    </format>
    <format dxfId="1937">
      <pivotArea outline="0" collapsedLevelsAreSubtotals="1" fieldPosition="0"/>
    </format>
    <format dxfId="1936">
      <pivotArea outline="0" collapsedLevelsAreSubtotals="1" fieldPosition="0"/>
    </format>
    <format dxfId="1935">
      <pivotArea outline="0" collapsedLevelsAreSubtotals="1" fieldPosition="0"/>
    </format>
    <format dxfId="1934">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Dinámica5" cacheId="3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2414">
      <pivotArea outline="0" collapsedLevelsAreSubtotals="1" fieldPosition="0"/>
    </format>
    <format dxfId="2413">
      <pivotArea outline="0" collapsedLevelsAreSubtotals="1" fieldPosition="0"/>
    </format>
    <format dxfId="2412">
      <pivotArea outline="0" collapsedLevelsAreSubtotals="1" fieldPosition="0"/>
    </format>
    <format dxfId="2411">
      <pivotArea field="1" type="button" dataOnly="0" labelOnly="1" outline="0"/>
    </format>
    <format dxfId="2410">
      <pivotArea dataOnly="0" labelOnly="1" grandRow="1" outline="0" fieldPosition="0"/>
    </format>
    <format dxfId="2409">
      <pivotArea dataOnly="0" labelOnly="1" grandCol="1" outline="0" fieldPosition="0"/>
    </format>
    <format dxfId="2408">
      <pivotArea outline="0" collapsedLevelsAreSubtotals="1" fieldPosition="0"/>
    </format>
    <format dxfId="2407">
      <pivotArea dataOnly="0" labelOnly="1" grandCol="1" outline="0" fieldPosition="0"/>
    </format>
    <format dxfId="2406">
      <pivotArea field="1" type="button" dataOnly="0" labelOnly="1" outline="0"/>
    </format>
    <format dxfId="2405">
      <pivotArea outline="0" collapsedLevelsAreSubtotals="1" fieldPosition="0"/>
    </format>
    <format dxfId="2404">
      <pivotArea field="1" type="button" dataOnly="0" labelOnly="1" outline="0"/>
    </format>
    <format dxfId="2403">
      <pivotArea field="3" type="button" dataOnly="0" labelOnly="1" outline="0"/>
    </format>
    <format dxfId="2402">
      <pivotArea outline="0" collapsedLevelsAreSubtotals="1" fieldPosition="0"/>
    </format>
    <format dxfId="2401">
      <pivotArea field="3" type="button" dataOnly="0" labelOnly="1" outline="0"/>
    </format>
    <format dxfId="2400">
      <pivotArea dataOnly="0" labelOnly="1" grandRow="1" outline="0" fieldPosition="0"/>
    </format>
    <format dxfId="2399">
      <pivotArea outline="0" collapsedLevelsAreSubtotals="1" fieldPosition="0"/>
    </format>
    <format dxfId="2398">
      <pivotArea dataOnly="0" labelOnly="1" grandRow="1" outline="0" fieldPosition="0"/>
    </format>
    <format dxfId="2397">
      <pivotArea dataOnly="0" labelOnly="1" grandRow="1" outline="0" fieldPosition="0"/>
    </format>
    <format dxfId="239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95">
      <pivotArea dataOnly="0" labelOnly="1" outline="0" fieldPosition="0">
        <references count="1">
          <reference field="5" count="12">
            <x v="50"/>
            <x v="51"/>
            <x v="52"/>
            <x v="53"/>
            <x v="54"/>
            <x v="55"/>
            <x v="56"/>
            <x v="57"/>
            <x v="58"/>
            <x v="59"/>
            <x v="60"/>
            <x v="61"/>
          </reference>
        </references>
      </pivotArea>
    </format>
    <format dxfId="2394">
      <pivotArea outline="0" collapsedLevelsAreSubtotals="1" fieldPosition="0"/>
    </format>
    <format dxfId="2393">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92">
      <pivotArea dataOnly="0" labelOnly="1" outline="0" fieldPosition="0">
        <references count="1">
          <reference field="5" count="12">
            <x v="50"/>
            <x v="51"/>
            <x v="52"/>
            <x v="53"/>
            <x v="54"/>
            <x v="55"/>
            <x v="56"/>
            <x v="57"/>
            <x v="58"/>
            <x v="59"/>
            <x v="60"/>
            <x v="61"/>
          </reference>
        </references>
      </pivotArea>
    </format>
    <format dxfId="2391">
      <pivotArea dataOnly="0" labelOnly="1" outline="0" fieldPosition="0">
        <references count="2">
          <reference field="4" count="1">
            <x v="0"/>
          </reference>
          <reference field="5" count="1" selected="0">
            <x v="0"/>
          </reference>
        </references>
      </pivotArea>
    </format>
    <format dxfId="2390">
      <pivotArea dataOnly="0" labelOnly="1" outline="0" fieldPosition="0">
        <references count="2">
          <reference field="4" count="1">
            <x v="1"/>
          </reference>
          <reference field="5" count="1" selected="0">
            <x v="5"/>
          </reference>
        </references>
      </pivotArea>
    </format>
    <format dxfId="2389">
      <pivotArea dataOnly="0" labelOnly="1" outline="0" fieldPosition="0">
        <references count="2">
          <reference field="4" count="1">
            <x v="0"/>
          </reference>
          <reference field="5" count="1" selected="0">
            <x v="7"/>
          </reference>
        </references>
      </pivotArea>
    </format>
    <format dxfId="2388">
      <pivotArea dataOnly="0" labelOnly="1" outline="0" fieldPosition="0">
        <references count="2">
          <reference field="4" count="1">
            <x v="1"/>
          </reference>
          <reference field="5" count="1" selected="0">
            <x v="9"/>
          </reference>
        </references>
      </pivotArea>
    </format>
    <format dxfId="2387">
      <pivotArea dataOnly="0" labelOnly="1" outline="0" fieldPosition="0">
        <references count="2">
          <reference field="4" count="1">
            <x v="0"/>
          </reference>
          <reference field="5" count="1" selected="0">
            <x v="11"/>
          </reference>
        </references>
      </pivotArea>
    </format>
    <format dxfId="2386">
      <pivotArea dataOnly="0" labelOnly="1" outline="0" fieldPosition="0">
        <references count="2">
          <reference field="4" count="1">
            <x v="1"/>
          </reference>
          <reference field="5" count="1" selected="0">
            <x v="21"/>
          </reference>
        </references>
      </pivotArea>
    </format>
    <format dxfId="2385">
      <pivotArea dataOnly="0" labelOnly="1" outline="0" fieldPosition="0">
        <references count="2">
          <reference field="4" count="1">
            <x v="0"/>
          </reference>
          <reference field="5" count="1" selected="0">
            <x v="22"/>
          </reference>
        </references>
      </pivotArea>
    </format>
    <format dxfId="2384">
      <pivotArea dataOnly="0" labelOnly="1" outline="0" fieldPosition="0">
        <references count="2">
          <reference field="4" count="1">
            <x v="1"/>
          </reference>
          <reference field="5" count="1" selected="0">
            <x v="29"/>
          </reference>
        </references>
      </pivotArea>
    </format>
    <format dxfId="2383">
      <pivotArea dataOnly="0" labelOnly="1" outline="0" fieldPosition="0">
        <references count="2">
          <reference field="4" count="1">
            <x v="0"/>
          </reference>
          <reference field="5" count="1" selected="0">
            <x v="30"/>
          </reference>
        </references>
      </pivotArea>
    </format>
    <format dxfId="2382">
      <pivotArea dataOnly="0" labelOnly="1" outline="0" fieldPosition="0">
        <references count="2">
          <reference field="4" count="1">
            <x v="1"/>
          </reference>
          <reference field="5" count="1" selected="0">
            <x v="35"/>
          </reference>
        </references>
      </pivotArea>
    </format>
    <format dxfId="2381">
      <pivotArea dataOnly="0" labelOnly="1" outline="0" fieldPosition="0">
        <references count="2">
          <reference field="4" count="1">
            <x v="0"/>
          </reference>
          <reference field="5" count="1" selected="0">
            <x v="36"/>
          </reference>
        </references>
      </pivotArea>
    </format>
    <format dxfId="2380">
      <pivotArea dataOnly="0" labelOnly="1" outline="0" fieldPosition="0">
        <references count="2">
          <reference field="4" count="1">
            <x v="1"/>
          </reference>
          <reference field="5" count="1" selected="0">
            <x v="38"/>
          </reference>
        </references>
      </pivotArea>
    </format>
    <format dxfId="2379">
      <pivotArea dataOnly="0" labelOnly="1" outline="0" fieldPosition="0">
        <references count="2">
          <reference field="4" count="1">
            <x v="0"/>
          </reference>
          <reference field="5" count="1" selected="0">
            <x v="40"/>
          </reference>
        </references>
      </pivotArea>
    </format>
    <format dxfId="2378">
      <pivotArea dataOnly="0" labelOnly="1" outline="0" fieldPosition="0">
        <references count="2">
          <reference field="4" count="1">
            <x v="1"/>
          </reference>
          <reference field="5" count="1" selected="0">
            <x v="49"/>
          </reference>
        </references>
      </pivotArea>
    </format>
    <format dxfId="2377">
      <pivotArea dataOnly="0" labelOnly="1" outline="0" fieldPosition="0">
        <references count="2">
          <reference field="4" count="1">
            <x v="0"/>
          </reference>
          <reference field="5" count="1" selected="0">
            <x v="50"/>
          </reference>
        </references>
      </pivotArea>
    </format>
    <format dxfId="2376">
      <pivotArea dataOnly="0" labelOnly="1" outline="0" fieldPosition="0">
        <references count="2">
          <reference field="4" count="1">
            <x v="1"/>
          </reference>
          <reference field="5" count="1" selected="0">
            <x v="51"/>
          </reference>
        </references>
      </pivotArea>
    </format>
    <format dxfId="2375">
      <pivotArea dataOnly="0" labelOnly="1" outline="0" fieldPosition="0">
        <references count="2">
          <reference field="4" count="1">
            <x v="0"/>
          </reference>
          <reference field="5" count="1" selected="0">
            <x v="54"/>
          </reference>
        </references>
      </pivotArea>
    </format>
    <format dxfId="2374">
      <pivotArea dataOnly="0" labelOnly="1" outline="0" fieldPosition="0">
        <references count="2">
          <reference field="4" count="1">
            <x v="1"/>
          </reference>
          <reference field="5" count="1" selected="0">
            <x v="60"/>
          </reference>
        </references>
      </pivotArea>
    </format>
    <format dxfId="2373">
      <pivotArea dataOnly="0" labelOnly="1" outline="0" fieldPosition="0">
        <references count="2">
          <reference field="4" count="1">
            <x v="0"/>
          </reference>
          <reference field="5" count="1" selected="0">
            <x v="61"/>
          </reference>
        </references>
      </pivotArea>
    </format>
    <format dxfId="2372">
      <pivotArea outline="0" collapsedLevelsAreSubtotals="1" fieldPosition="0"/>
    </format>
    <format dxfId="2371">
      <pivotArea dataOnly="0" labelOnly="1" outline="0" fieldPosition="0">
        <references count="2">
          <reference field="4" count="1">
            <x v="0"/>
          </reference>
          <reference field="5" count="1" selected="0">
            <x v="0"/>
          </reference>
        </references>
      </pivotArea>
    </format>
    <format dxfId="2370">
      <pivotArea dataOnly="0" labelOnly="1" outline="0" fieldPosition="0">
        <references count="2">
          <reference field="4" count="1">
            <x v="1"/>
          </reference>
          <reference field="5" count="1" selected="0">
            <x v="5"/>
          </reference>
        </references>
      </pivotArea>
    </format>
    <format dxfId="2369">
      <pivotArea dataOnly="0" labelOnly="1" outline="0" fieldPosition="0">
        <references count="2">
          <reference field="4" count="1">
            <x v="0"/>
          </reference>
          <reference field="5" count="1" selected="0">
            <x v="7"/>
          </reference>
        </references>
      </pivotArea>
    </format>
    <format dxfId="2368">
      <pivotArea dataOnly="0" labelOnly="1" outline="0" fieldPosition="0">
        <references count="2">
          <reference field="4" count="1">
            <x v="1"/>
          </reference>
          <reference field="5" count="1" selected="0">
            <x v="9"/>
          </reference>
        </references>
      </pivotArea>
    </format>
    <format dxfId="2367">
      <pivotArea dataOnly="0" labelOnly="1" outline="0" fieldPosition="0">
        <references count="2">
          <reference field="4" count="1">
            <x v="0"/>
          </reference>
          <reference field="5" count="1" selected="0">
            <x v="11"/>
          </reference>
        </references>
      </pivotArea>
    </format>
    <format dxfId="2366">
      <pivotArea dataOnly="0" labelOnly="1" outline="0" fieldPosition="0">
        <references count="2">
          <reference field="4" count="1">
            <x v="1"/>
          </reference>
          <reference field="5" count="1" selected="0">
            <x v="21"/>
          </reference>
        </references>
      </pivotArea>
    </format>
    <format dxfId="2365">
      <pivotArea dataOnly="0" labelOnly="1" outline="0" fieldPosition="0">
        <references count="2">
          <reference field="4" count="1">
            <x v="0"/>
          </reference>
          <reference field="5" count="1" selected="0">
            <x v="22"/>
          </reference>
        </references>
      </pivotArea>
    </format>
    <format dxfId="2364">
      <pivotArea dataOnly="0" labelOnly="1" outline="0" fieldPosition="0">
        <references count="2">
          <reference field="4" count="1">
            <x v="1"/>
          </reference>
          <reference field="5" count="1" selected="0">
            <x v="29"/>
          </reference>
        </references>
      </pivotArea>
    </format>
    <format dxfId="2363">
      <pivotArea dataOnly="0" labelOnly="1" outline="0" fieldPosition="0">
        <references count="2">
          <reference field="4" count="1">
            <x v="0"/>
          </reference>
          <reference field="5" count="1" selected="0">
            <x v="30"/>
          </reference>
        </references>
      </pivotArea>
    </format>
    <format dxfId="2362">
      <pivotArea dataOnly="0" labelOnly="1" outline="0" fieldPosition="0">
        <references count="2">
          <reference field="4" count="1">
            <x v="1"/>
          </reference>
          <reference field="5" count="1" selected="0">
            <x v="35"/>
          </reference>
        </references>
      </pivotArea>
    </format>
    <format dxfId="2361">
      <pivotArea dataOnly="0" labelOnly="1" outline="0" fieldPosition="0">
        <references count="2">
          <reference field="4" count="1">
            <x v="0"/>
          </reference>
          <reference field="5" count="1" selected="0">
            <x v="36"/>
          </reference>
        </references>
      </pivotArea>
    </format>
    <format dxfId="2360">
      <pivotArea dataOnly="0" labelOnly="1" outline="0" fieldPosition="0">
        <references count="2">
          <reference field="4" count="1">
            <x v="1"/>
          </reference>
          <reference field="5" count="1" selected="0">
            <x v="38"/>
          </reference>
        </references>
      </pivotArea>
    </format>
    <format dxfId="2359">
      <pivotArea dataOnly="0" labelOnly="1" outline="0" fieldPosition="0">
        <references count="2">
          <reference field="4" count="1">
            <x v="0"/>
          </reference>
          <reference field="5" count="1" selected="0">
            <x v="40"/>
          </reference>
        </references>
      </pivotArea>
    </format>
    <format dxfId="2358">
      <pivotArea dataOnly="0" labelOnly="1" outline="0" fieldPosition="0">
        <references count="2">
          <reference field="4" count="1">
            <x v="1"/>
          </reference>
          <reference field="5" count="1" selected="0">
            <x v="49"/>
          </reference>
        </references>
      </pivotArea>
    </format>
    <format dxfId="2357">
      <pivotArea dataOnly="0" labelOnly="1" outline="0" fieldPosition="0">
        <references count="2">
          <reference field="4" count="1">
            <x v="0"/>
          </reference>
          <reference field="5" count="1" selected="0">
            <x v="50"/>
          </reference>
        </references>
      </pivotArea>
    </format>
    <format dxfId="2356">
      <pivotArea dataOnly="0" labelOnly="1" outline="0" fieldPosition="0">
        <references count="2">
          <reference field="4" count="1">
            <x v="1"/>
          </reference>
          <reference field="5" count="1" selected="0">
            <x v="51"/>
          </reference>
        </references>
      </pivotArea>
    </format>
    <format dxfId="2355">
      <pivotArea dataOnly="0" labelOnly="1" outline="0" fieldPosition="0">
        <references count="2">
          <reference field="4" count="1">
            <x v="0"/>
          </reference>
          <reference field="5" count="1" selected="0">
            <x v="54"/>
          </reference>
        </references>
      </pivotArea>
    </format>
    <format dxfId="2354">
      <pivotArea dataOnly="0" labelOnly="1" outline="0" fieldPosition="0">
        <references count="2">
          <reference field="4" count="1">
            <x v="1"/>
          </reference>
          <reference field="5" count="1" selected="0">
            <x v="60"/>
          </reference>
        </references>
      </pivotArea>
    </format>
    <format dxfId="2353">
      <pivotArea dataOnly="0" labelOnly="1" outline="0" fieldPosition="0">
        <references count="2">
          <reference field="4" count="1">
            <x v="0"/>
          </reference>
          <reference field="5" count="1" selected="0">
            <x v="61"/>
          </reference>
        </references>
      </pivotArea>
    </format>
    <format dxfId="2352">
      <pivotArea outline="0" collapsedLevelsAreSubtotals="1" fieldPosition="0">
        <references count="1">
          <reference field="5" count="1" selected="0">
            <x v="45"/>
          </reference>
        </references>
      </pivotArea>
    </format>
    <format dxfId="2351">
      <pivotArea outline="0" collapsedLevelsAreSubtotals="1" fieldPosition="0">
        <references count="1">
          <reference field="5" count="1" selected="0">
            <x v="60"/>
          </reference>
        </references>
      </pivotArea>
    </format>
    <format dxfId="2350">
      <pivotArea outline="0" collapsedLevelsAreSubtotals="1" fieldPosition="0">
        <references count="1">
          <reference field="5" count="1" selected="0">
            <x v="59"/>
          </reference>
        </references>
      </pivotArea>
    </format>
    <format dxfId="2349">
      <pivotArea outline="0" collapsedLevelsAreSubtotals="1" fieldPosition="0">
        <references count="1">
          <reference field="5" count="1" selected="0">
            <x v="59"/>
          </reference>
        </references>
      </pivotArea>
    </format>
    <format dxfId="2348">
      <pivotArea outline="0" collapsedLevelsAreSubtotals="1" fieldPosition="0">
        <references count="1">
          <reference field="5" count="1" selected="0">
            <x v="59"/>
          </reference>
        </references>
      </pivotArea>
    </format>
    <format dxfId="2347">
      <pivotArea outline="0" collapsedLevelsAreSubtotals="1" fieldPosition="0">
        <references count="1">
          <reference field="5" count="1" selected="0">
            <x v="59"/>
          </reference>
        </references>
      </pivotArea>
    </format>
    <format dxfId="2346">
      <pivotArea outline="0" collapsedLevelsAreSubtotals="1" fieldPosition="0">
        <references count="1">
          <reference field="5" count="1" selected="0">
            <x v="59"/>
          </reference>
        </references>
      </pivotArea>
    </format>
    <format dxfId="2345">
      <pivotArea outline="0" collapsedLevelsAreSubtotals="1" fieldPosition="0">
        <references count="1">
          <reference field="5" count="1" selected="0">
            <x v="60"/>
          </reference>
        </references>
      </pivotArea>
    </format>
    <format dxfId="2344">
      <pivotArea type="all" dataOnly="0" outline="0" fieldPosition="0"/>
    </format>
    <format dxfId="2343">
      <pivotArea outline="0" collapsedLevelsAreSubtotals="1" fieldPosition="0"/>
    </format>
    <format dxfId="2342">
      <pivotArea field="5" type="button" dataOnly="0" labelOnly="1" outline="0" axis="axisRow" fieldPosition="0"/>
    </format>
    <format dxfId="2341">
      <pivotArea field="4" type="button" dataOnly="0" labelOnly="1" outline="0" axis="axisRow" fieldPosition="1"/>
    </format>
    <format dxfId="2340">
      <pivotArea field="78" type="button" dataOnly="0" labelOnly="1" outline="0"/>
    </format>
    <format dxfId="233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38">
      <pivotArea dataOnly="0" labelOnly="1" outline="0" fieldPosition="0">
        <references count="1">
          <reference field="5" count="12">
            <x v="50"/>
            <x v="51"/>
            <x v="52"/>
            <x v="53"/>
            <x v="54"/>
            <x v="55"/>
            <x v="56"/>
            <x v="57"/>
            <x v="58"/>
            <x v="59"/>
            <x v="60"/>
            <x v="61"/>
          </reference>
        </references>
      </pivotArea>
    </format>
    <format dxfId="2337">
      <pivotArea dataOnly="0" labelOnly="1" outline="0" fieldPosition="0">
        <references count="2">
          <reference field="4" count="1">
            <x v="0"/>
          </reference>
          <reference field="5" count="1" selected="0">
            <x v="0"/>
          </reference>
        </references>
      </pivotArea>
    </format>
    <format dxfId="2336">
      <pivotArea dataOnly="0" labelOnly="1" outline="0" fieldPosition="0">
        <references count="2">
          <reference field="4" count="1">
            <x v="1"/>
          </reference>
          <reference field="5" count="1" selected="0">
            <x v="5"/>
          </reference>
        </references>
      </pivotArea>
    </format>
    <format dxfId="2335">
      <pivotArea dataOnly="0" labelOnly="1" outline="0" fieldPosition="0">
        <references count="2">
          <reference field="4" count="1">
            <x v="0"/>
          </reference>
          <reference field="5" count="1" selected="0">
            <x v="7"/>
          </reference>
        </references>
      </pivotArea>
    </format>
    <format dxfId="2334">
      <pivotArea dataOnly="0" labelOnly="1" outline="0" fieldPosition="0">
        <references count="2">
          <reference field="4" count="1">
            <x v="1"/>
          </reference>
          <reference field="5" count="1" selected="0">
            <x v="9"/>
          </reference>
        </references>
      </pivotArea>
    </format>
    <format dxfId="2333">
      <pivotArea dataOnly="0" labelOnly="1" outline="0" fieldPosition="0">
        <references count="2">
          <reference field="4" count="1">
            <x v="0"/>
          </reference>
          <reference field="5" count="1" selected="0">
            <x v="11"/>
          </reference>
        </references>
      </pivotArea>
    </format>
    <format dxfId="2332">
      <pivotArea dataOnly="0" labelOnly="1" outline="0" fieldPosition="0">
        <references count="2">
          <reference field="4" count="1">
            <x v="1"/>
          </reference>
          <reference field="5" count="1" selected="0">
            <x v="21"/>
          </reference>
        </references>
      </pivotArea>
    </format>
    <format dxfId="2331">
      <pivotArea dataOnly="0" labelOnly="1" outline="0" fieldPosition="0">
        <references count="2">
          <reference field="4" count="1">
            <x v="0"/>
          </reference>
          <reference field="5" count="1" selected="0">
            <x v="22"/>
          </reference>
        </references>
      </pivotArea>
    </format>
    <format dxfId="2330">
      <pivotArea dataOnly="0" labelOnly="1" outline="0" fieldPosition="0">
        <references count="2">
          <reference field="4" count="1">
            <x v="1"/>
          </reference>
          <reference field="5" count="1" selected="0">
            <x v="29"/>
          </reference>
        </references>
      </pivotArea>
    </format>
    <format dxfId="2329">
      <pivotArea dataOnly="0" labelOnly="1" outline="0" fieldPosition="0">
        <references count="2">
          <reference field="4" count="1">
            <x v="0"/>
          </reference>
          <reference field="5" count="1" selected="0">
            <x v="30"/>
          </reference>
        </references>
      </pivotArea>
    </format>
    <format dxfId="2328">
      <pivotArea dataOnly="0" labelOnly="1" outline="0" fieldPosition="0">
        <references count="2">
          <reference field="4" count="1">
            <x v="1"/>
          </reference>
          <reference field="5" count="1" selected="0">
            <x v="35"/>
          </reference>
        </references>
      </pivotArea>
    </format>
    <format dxfId="2327">
      <pivotArea dataOnly="0" labelOnly="1" outline="0" fieldPosition="0">
        <references count="2">
          <reference field="4" count="1">
            <x v="0"/>
          </reference>
          <reference field="5" count="1" selected="0">
            <x v="36"/>
          </reference>
        </references>
      </pivotArea>
    </format>
    <format dxfId="2326">
      <pivotArea dataOnly="0" labelOnly="1" outline="0" fieldPosition="0">
        <references count="2">
          <reference field="4" count="1">
            <x v="1"/>
          </reference>
          <reference field="5" count="1" selected="0">
            <x v="38"/>
          </reference>
        </references>
      </pivotArea>
    </format>
    <format dxfId="2325">
      <pivotArea dataOnly="0" labelOnly="1" outline="0" fieldPosition="0">
        <references count="2">
          <reference field="4" count="1">
            <x v="0"/>
          </reference>
          <reference field="5" count="1" selected="0">
            <x v="40"/>
          </reference>
        </references>
      </pivotArea>
    </format>
    <format dxfId="2324">
      <pivotArea dataOnly="0" labelOnly="1" outline="0" fieldPosition="0">
        <references count="2">
          <reference field="4" count="1">
            <x v="1"/>
          </reference>
          <reference field="5" count="1" selected="0">
            <x v="49"/>
          </reference>
        </references>
      </pivotArea>
    </format>
    <format dxfId="2323">
      <pivotArea dataOnly="0" labelOnly="1" outline="0" fieldPosition="0">
        <references count="2">
          <reference field="4" count="1">
            <x v="0"/>
          </reference>
          <reference field="5" count="1" selected="0">
            <x v="50"/>
          </reference>
        </references>
      </pivotArea>
    </format>
    <format dxfId="2322">
      <pivotArea dataOnly="0" labelOnly="1" outline="0" fieldPosition="0">
        <references count="2">
          <reference field="4" count="1">
            <x v="1"/>
          </reference>
          <reference field="5" count="1" selected="0">
            <x v="51"/>
          </reference>
        </references>
      </pivotArea>
    </format>
    <format dxfId="2321">
      <pivotArea dataOnly="0" labelOnly="1" outline="0" fieldPosition="0">
        <references count="2">
          <reference field="4" count="1">
            <x v="0"/>
          </reference>
          <reference field="5" count="1" selected="0">
            <x v="54"/>
          </reference>
        </references>
      </pivotArea>
    </format>
    <format dxfId="2320">
      <pivotArea dataOnly="0" labelOnly="1" outline="0" fieldPosition="0">
        <references count="2">
          <reference field="4" count="1">
            <x v="1"/>
          </reference>
          <reference field="5" count="1" selected="0">
            <x v="60"/>
          </reference>
        </references>
      </pivotArea>
    </format>
    <format dxfId="2319">
      <pivotArea dataOnly="0" labelOnly="1" outline="0" fieldPosition="0">
        <references count="2">
          <reference field="4" count="1">
            <x v="0"/>
          </reference>
          <reference field="5" count="1" selected="0">
            <x v="61"/>
          </reference>
        </references>
      </pivotArea>
    </format>
    <format dxfId="2318">
      <pivotArea dataOnly="0" labelOnly="1" outline="0" fieldPosition="0">
        <references count="1">
          <reference field="4294967294" count="1">
            <x v="0"/>
          </reference>
        </references>
      </pivotArea>
    </format>
    <format dxfId="2317">
      <pivotArea outline="0" collapsedLevelsAreSubtotals="1" fieldPosition="0"/>
    </format>
    <format dxfId="231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5">
      <pivotArea dataOnly="0" labelOnly="1" outline="0" fieldPosition="0">
        <references count="1">
          <reference field="5" count="12">
            <x v="50"/>
            <x v="51"/>
            <x v="52"/>
            <x v="53"/>
            <x v="54"/>
            <x v="55"/>
            <x v="56"/>
            <x v="57"/>
            <x v="58"/>
            <x v="59"/>
            <x v="60"/>
            <x v="61"/>
          </reference>
        </references>
      </pivotArea>
    </format>
    <format dxfId="2314">
      <pivotArea dataOnly="0" labelOnly="1" outline="0" fieldPosition="0">
        <references count="2">
          <reference field="4" count="1">
            <x v="0"/>
          </reference>
          <reference field="5" count="1" selected="0">
            <x v="0"/>
          </reference>
        </references>
      </pivotArea>
    </format>
    <format dxfId="2313">
      <pivotArea dataOnly="0" labelOnly="1" outline="0" fieldPosition="0">
        <references count="2">
          <reference field="4" count="1">
            <x v="1"/>
          </reference>
          <reference field="5" count="1" selected="0">
            <x v="5"/>
          </reference>
        </references>
      </pivotArea>
    </format>
    <format dxfId="2312">
      <pivotArea dataOnly="0" labelOnly="1" outline="0" fieldPosition="0">
        <references count="2">
          <reference field="4" count="1">
            <x v="0"/>
          </reference>
          <reference field="5" count="1" selected="0">
            <x v="7"/>
          </reference>
        </references>
      </pivotArea>
    </format>
    <format dxfId="2311">
      <pivotArea dataOnly="0" labelOnly="1" outline="0" fieldPosition="0">
        <references count="2">
          <reference field="4" count="1">
            <x v="1"/>
          </reference>
          <reference field="5" count="1" selected="0">
            <x v="9"/>
          </reference>
        </references>
      </pivotArea>
    </format>
    <format dxfId="2310">
      <pivotArea dataOnly="0" labelOnly="1" outline="0" fieldPosition="0">
        <references count="2">
          <reference field="4" count="1">
            <x v="0"/>
          </reference>
          <reference field="5" count="1" selected="0">
            <x v="11"/>
          </reference>
        </references>
      </pivotArea>
    </format>
    <format dxfId="2309">
      <pivotArea dataOnly="0" labelOnly="1" outline="0" fieldPosition="0">
        <references count="2">
          <reference field="4" count="1">
            <x v="1"/>
          </reference>
          <reference field="5" count="1" selected="0">
            <x v="21"/>
          </reference>
        </references>
      </pivotArea>
    </format>
    <format dxfId="2308">
      <pivotArea dataOnly="0" labelOnly="1" outline="0" fieldPosition="0">
        <references count="2">
          <reference field="4" count="1">
            <x v="0"/>
          </reference>
          <reference field="5" count="1" selected="0">
            <x v="22"/>
          </reference>
        </references>
      </pivotArea>
    </format>
    <format dxfId="2307">
      <pivotArea dataOnly="0" labelOnly="1" outline="0" fieldPosition="0">
        <references count="2">
          <reference field="4" count="1">
            <x v="1"/>
          </reference>
          <reference field="5" count="1" selected="0">
            <x v="29"/>
          </reference>
        </references>
      </pivotArea>
    </format>
    <format dxfId="2306">
      <pivotArea dataOnly="0" labelOnly="1" outline="0" fieldPosition="0">
        <references count="2">
          <reference field="4" count="1">
            <x v="0"/>
          </reference>
          <reference field="5" count="1" selected="0">
            <x v="30"/>
          </reference>
        </references>
      </pivotArea>
    </format>
    <format dxfId="2305">
      <pivotArea dataOnly="0" labelOnly="1" outline="0" fieldPosition="0">
        <references count="2">
          <reference field="4" count="1">
            <x v="1"/>
          </reference>
          <reference field="5" count="1" selected="0">
            <x v="35"/>
          </reference>
        </references>
      </pivotArea>
    </format>
    <format dxfId="2304">
      <pivotArea dataOnly="0" labelOnly="1" outline="0" fieldPosition="0">
        <references count="2">
          <reference field="4" count="1">
            <x v="0"/>
          </reference>
          <reference field="5" count="1" selected="0">
            <x v="36"/>
          </reference>
        </references>
      </pivotArea>
    </format>
    <format dxfId="2303">
      <pivotArea dataOnly="0" labelOnly="1" outline="0" fieldPosition="0">
        <references count="2">
          <reference field="4" count="1">
            <x v="1"/>
          </reference>
          <reference field="5" count="1" selected="0">
            <x v="38"/>
          </reference>
        </references>
      </pivotArea>
    </format>
    <format dxfId="2302">
      <pivotArea dataOnly="0" labelOnly="1" outline="0" fieldPosition="0">
        <references count="2">
          <reference field="4" count="1">
            <x v="0"/>
          </reference>
          <reference field="5" count="1" selected="0">
            <x v="40"/>
          </reference>
        </references>
      </pivotArea>
    </format>
    <format dxfId="2301">
      <pivotArea dataOnly="0" labelOnly="1" outline="0" fieldPosition="0">
        <references count="2">
          <reference field="4" count="1">
            <x v="1"/>
          </reference>
          <reference field="5" count="1" selected="0">
            <x v="49"/>
          </reference>
        </references>
      </pivotArea>
    </format>
    <format dxfId="2300">
      <pivotArea dataOnly="0" labelOnly="1" outline="0" fieldPosition="0">
        <references count="2">
          <reference field="4" count="1">
            <x v="0"/>
          </reference>
          <reference field="5" count="1" selected="0">
            <x v="50"/>
          </reference>
        </references>
      </pivotArea>
    </format>
    <format dxfId="2299">
      <pivotArea dataOnly="0" labelOnly="1" outline="0" fieldPosition="0">
        <references count="2">
          <reference field="4" count="1">
            <x v="1"/>
          </reference>
          <reference field="5" count="1" selected="0">
            <x v="51"/>
          </reference>
        </references>
      </pivotArea>
    </format>
    <format dxfId="2298">
      <pivotArea dataOnly="0" labelOnly="1" outline="0" fieldPosition="0">
        <references count="2">
          <reference field="4" count="1">
            <x v="0"/>
          </reference>
          <reference field="5" count="1" selected="0">
            <x v="54"/>
          </reference>
        </references>
      </pivotArea>
    </format>
    <format dxfId="2297">
      <pivotArea dataOnly="0" labelOnly="1" outline="0" fieldPosition="0">
        <references count="2">
          <reference field="4" count="1">
            <x v="1"/>
          </reference>
          <reference field="5" count="1" selected="0">
            <x v="60"/>
          </reference>
        </references>
      </pivotArea>
    </format>
    <format dxfId="2296">
      <pivotArea dataOnly="0" labelOnly="1" outline="0" fieldPosition="0">
        <references count="2">
          <reference field="4" count="1">
            <x v="0"/>
          </reference>
          <reference field="5" count="1" selected="0">
            <x v="61"/>
          </reference>
        </references>
      </pivotArea>
    </format>
    <format dxfId="2295">
      <pivotArea field="5" type="button" dataOnly="0" labelOnly="1" outline="0" axis="axisRow" fieldPosition="0"/>
    </format>
    <format dxfId="2294">
      <pivotArea field="4" type="button" dataOnly="0" labelOnly="1" outline="0" axis="axisRow" fieldPosition="1"/>
    </format>
    <format dxfId="2293">
      <pivotArea field="78" type="button" dataOnly="0" labelOnly="1" outline="0"/>
    </format>
    <format dxfId="2292">
      <pivotArea dataOnly="0" labelOnly="1" outline="0" fieldPosition="0">
        <references count="1">
          <reference field="4294967294" count="1">
            <x v="0"/>
          </reference>
        </references>
      </pivotArea>
    </format>
    <format dxfId="2291">
      <pivotArea type="all" dataOnly="0" outline="0" fieldPosition="0"/>
    </format>
    <format dxfId="2290">
      <pivotArea outline="0" collapsedLevelsAreSubtotals="1" fieldPosition="0"/>
    </format>
    <format dxfId="2289">
      <pivotArea field="5" type="button" dataOnly="0" labelOnly="1" outline="0" axis="axisRow" fieldPosition="0"/>
    </format>
    <format dxfId="2288">
      <pivotArea field="4" type="button" dataOnly="0" labelOnly="1" outline="0" axis="axisRow" fieldPosition="1"/>
    </format>
    <format dxfId="2287">
      <pivotArea field="78" type="button" dataOnly="0" labelOnly="1" outline="0"/>
    </format>
    <format dxfId="228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85">
      <pivotArea dataOnly="0" labelOnly="1" outline="0" fieldPosition="0">
        <references count="1">
          <reference field="5" count="12">
            <x v="50"/>
            <x v="51"/>
            <x v="52"/>
            <x v="53"/>
            <x v="54"/>
            <x v="55"/>
            <x v="56"/>
            <x v="57"/>
            <x v="58"/>
            <x v="59"/>
            <x v="60"/>
            <x v="61"/>
          </reference>
        </references>
      </pivotArea>
    </format>
    <format dxfId="2284">
      <pivotArea dataOnly="0" labelOnly="1" outline="0" fieldPosition="0">
        <references count="2">
          <reference field="4" count="1">
            <x v="0"/>
          </reference>
          <reference field="5" count="1" selected="0">
            <x v="0"/>
          </reference>
        </references>
      </pivotArea>
    </format>
    <format dxfId="2283">
      <pivotArea dataOnly="0" labelOnly="1" outline="0" fieldPosition="0">
        <references count="2">
          <reference field="4" count="1">
            <x v="1"/>
          </reference>
          <reference field="5" count="1" selected="0">
            <x v="5"/>
          </reference>
        </references>
      </pivotArea>
    </format>
    <format dxfId="2282">
      <pivotArea dataOnly="0" labelOnly="1" outline="0" fieldPosition="0">
        <references count="2">
          <reference field="4" count="1">
            <x v="0"/>
          </reference>
          <reference field="5" count="1" selected="0">
            <x v="7"/>
          </reference>
        </references>
      </pivotArea>
    </format>
    <format dxfId="2281">
      <pivotArea dataOnly="0" labelOnly="1" outline="0" fieldPosition="0">
        <references count="2">
          <reference field="4" count="1">
            <x v="1"/>
          </reference>
          <reference field="5" count="1" selected="0">
            <x v="9"/>
          </reference>
        </references>
      </pivotArea>
    </format>
    <format dxfId="2280">
      <pivotArea dataOnly="0" labelOnly="1" outline="0" fieldPosition="0">
        <references count="2">
          <reference field="4" count="1">
            <x v="0"/>
          </reference>
          <reference field="5" count="1" selected="0">
            <x v="11"/>
          </reference>
        </references>
      </pivotArea>
    </format>
    <format dxfId="2279">
      <pivotArea dataOnly="0" labelOnly="1" outline="0" fieldPosition="0">
        <references count="2">
          <reference field="4" count="1">
            <x v="1"/>
          </reference>
          <reference field="5" count="1" selected="0">
            <x v="21"/>
          </reference>
        </references>
      </pivotArea>
    </format>
    <format dxfId="2278">
      <pivotArea dataOnly="0" labelOnly="1" outline="0" fieldPosition="0">
        <references count="2">
          <reference field="4" count="1">
            <x v="0"/>
          </reference>
          <reference field="5" count="1" selected="0">
            <x v="22"/>
          </reference>
        </references>
      </pivotArea>
    </format>
    <format dxfId="2277">
      <pivotArea dataOnly="0" labelOnly="1" outline="0" fieldPosition="0">
        <references count="2">
          <reference field="4" count="1">
            <x v="1"/>
          </reference>
          <reference field="5" count="1" selected="0">
            <x v="29"/>
          </reference>
        </references>
      </pivotArea>
    </format>
    <format dxfId="2276">
      <pivotArea dataOnly="0" labelOnly="1" outline="0" fieldPosition="0">
        <references count="2">
          <reference field="4" count="1">
            <x v="0"/>
          </reference>
          <reference field="5" count="1" selected="0">
            <x v="30"/>
          </reference>
        </references>
      </pivotArea>
    </format>
    <format dxfId="2275">
      <pivotArea dataOnly="0" labelOnly="1" outline="0" fieldPosition="0">
        <references count="2">
          <reference field="4" count="1">
            <x v="1"/>
          </reference>
          <reference field="5" count="1" selected="0">
            <x v="35"/>
          </reference>
        </references>
      </pivotArea>
    </format>
    <format dxfId="2274">
      <pivotArea dataOnly="0" labelOnly="1" outline="0" fieldPosition="0">
        <references count="2">
          <reference field="4" count="1">
            <x v="0"/>
          </reference>
          <reference field="5" count="1" selected="0">
            <x v="36"/>
          </reference>
        </references>
      </pivotArea>
    </format>
    <format dxfId="2273">
      <pivotArea dataOnly="0" labelOnly="1" outline="0" fieldPosition="0">
        <references count="2">
          <reference field="4" count="1">
            <x v="1"/>
          </reference>
          <reference field="5" count="1" selected="0">
            <x v="38"/>
          </reference>
        </references>
      </pivotArea>
    </format>
    <format dxfId="2272">
      <pivotArea dataOnly="0" labelOnly="1" outline="0" fieldPosition="0">
        <references count="2">
          <reference field="4" count="1">
            <x v="0"/>
          </reference>
          <reference field="5" count="1" selected="0">
            <x v="40"/>
          </reference>
        </references>
      </pivotArea>
    </format>
    <format dxfId="2271">
      <pivotArea dataOnly="0" labelOnly="1" outline="0" fieldPosition="0">
        <references count="2">
          <reference field="4" count="1">
            <x v="1"/>
          </reference>
          <reference field="5" count="1" selected="0">
            <x v="49"/>
          </reference>
        </references>
      </pivotArea>
    </format>
    <format dxfId="2270">
      <pivotArea dataOnly="0" labelOnly="1" outline="0" fieldPosition="0">
        <references count="2">
          <reference field="4" count="1">
            <x v="0"/>
          </reference>
          <reference field="5" count="1" selected="0">
            <x v="50"/>
          </reference>
        </references>
      </pivotArea>
    </format>
    <format dxfId="2269">
      <pivotArea dataOnly="0" labelOnly="1" outline="0" fieldPosition="0">
        <references count="2">
          <reference field="4" count="1">
            <x v="1"/>
          </reference>
          <reference field="5" count="1" selected="0">
            <x v="51"/>
          </reference>
        </references>
      </pivotArea>
    </format>
    <format dxfId="2268">
      <pivotArea dataOnly="0" labelOnly="1" outline="0" fieldPosition="0">
        <references count="2">
          <reference field="4" count="1">
            <x v="0"/>
          </reference>
          <reference field="5" count="1" selected="0">
            <x v="54"/>
          </reference>
        </references>
      </pivotArea>
    </format>
    <format dxfId="2267">
      <pivotArea dataOnly="0" labelOnly="1" outline="0" fieldPosition="0">
        <references count="2">
          <reference field="4" count="1">
            <x v="1"/>
          </reference>
          <reference field="5" count="1" selected="0">
            <x v="60"/>
          </reference>
        </references>
      </pivotArea>
    </format>
    <format dxfId="2266">
      <pivotArea dataOnly="0" labelOnly="1" outline="0" fieldPosition="0">
        <references count="2">
          <reference field="4" count="1">
            <x v="0"/>
          </reference>
          <reference field="5" count="1" selected="0">
            <x v="61"/>
          </reference>
        </references>
      </pivotArea>
    </format>
    <format dxfId="2265">
      <pivotArea dataOnly="0" labelOnly="1" outline="0" fieldPosition="0">
        <references count="1">
          <reference field="4294967294" count="1">
            <x v="0"/>
          </reference>
        </references>
      </pivotArea>
    </format>
    <format dxfId="2264">
      <pivotArea outline="0" collapsedLevelsAreSubtotals="1" fieldPosition="0"/>
    </format>
    <format dxfId="2263">
      <pivotArea dataOnly="0" labelOnly="1" outline="0" fieldPosition="0">
        <references count="2">
          <reference field="4" count="1">
            <x v="0"/>
          </reference>
          <reference field="5" count="1" selected="0">
            <x v="0"/>
          </reference>
        </references>
      </pivotArea>
    </format>
    <format dxfId="2262">
      <pivotArea dataOnly="0" labelOnly="1" outline="0" fieldPosition="0">
        <references count="2">
          <reference field="4" count="1">
            <x v="1"/>
          </reference>
          <reference field="5" count="1" selected="0">
            <x v="5"/>
          </reference>
        </references>
      </pivotArea>
    </format>
    <format dxfId="2261">
      <pivotArea dataOnly="0" labelOnly="1" outline="0" fieldPosition="0">
        <references count="2">
          <reference field="4" count="1">
            <x v="0"/>
          </reference>
          <reference field="5" count="1" selected="0">
            <x v="7"/>
          </reference>
        </references>
      </pivotArea>
    </format>
    <format dxfId="2260">
      <pivotArea dataOnly="0" labelOnly="1" outline="0" fieldPosition="0">
        <references count="2">
          <reference field="4" count="1">
            <x v="1"/>
          </reference>
          <reference field="5" count="1" selected="0">
            <x v="9"/>
          </reference>
        </references>
      </pivotArea>
    </format>
    <format dxfId="2259">
      <pivotArea dataOnly="0" labelOnly="1" outline="0" fieldPosition="0">
        <references count="2">
          <reference field="4" count="1">
            <x v="0"/>
          </reference>
          <reference field="5" count="1" selected="0">
            <x v="11"/>
          </reference>
        </references>
      </pivotArea>
    </format>
    <format dxfId="2258">
      <pivotArea dataOnly="0" labelOnly="1" outline="0" fieldPosition="0">
        <references count="2">
          <reference field="4" count="1">
            <x v="1"/>
          </reference>
          <reference field="5" count="1" selected="0">
            <x v="21"/>
          </reference>
        </references>
      </pivotArea>
    </format>
    <format dxfId="2257">
      <pivotArea dataOnly="0" labelOnly="1" outline="0" fieldPosition="0">
        <references count="2">
          <reference field="4" count="1">
            <x v="0"/>
          </reference>
          <reference field="5" count="1" selected="0">
            <x v="22"/>
          </reference>
        </references>
      </pivotArea>
    </format>
    <format dxfId="2256">
      <pivotArea dataOnly="0" labelOnly="1" outline="0" fieldPosition="0">
        <references count="2">
          <reference field="4" count="1">
            <x v="1"/>
          </reference>
          <reference field="5" count="1" selected="0">
            <x v="29"/>
          </reference>
        </references>
      </pivotArea>
    </format>
    <format dxfId="2255">
      <pivotArea dataOnly="0" labelOnly="1" outline="0" fieldPosition="0">
        <references count="2">
          <reference field="4" count="1">
            <x v="0"/>
          </reference>
          <reference field="5" count="1" selected="0">
            <x v="30"/>
          </reference>
        </references>
      </pivotArea>
    </format>
    <format dxfId="2254">
      <pivotArea dataOnly="0" labelOnly="1" outline="0" fieldPosition="0">
        <references count="2">
          <reference field="4" count="1">
            <x v="1"/>
          </reference>
          <reference field="5" count="1" selected="0">
            <x v="35"/>
          </reference>
        </references>
      </pivotArea>
    </format>
    <format dxfId="2253">
      <pivotArea dataOnly="0" labelOnly="1" outline="0" fieldPosition="0">
        <references count="2">
          <reference field="4" count="1">
            <x v="0"/>
          </reference>
          <reference field="5" count="1" selected="0">
            <x v="36"/>
          </reference>
        </references>
      </pivotArea>
    </format>
    <format dxfId="2252">
      <pivotArea dataOnly="0" labelOnly="1" outline="0" fieldPosition="0">
        <references count="2">
          <reference field="4" count="1">
            <x v="1"/>
          </reference>
          <reference field="5" count="1" selected="0">
            <x v="38"/>
          </reference>
        </references>
      </pivotArea>
    </format>
    <format dxfId="2251">
      <pivotArea dataOnly="0" labelOnly="1" outline="0" fieldPosition="0">
        <references count="2">
          <reference field="4" count="1">
            <x v="0"/>
          </reference>
          <reference field="5" count="1" selected="0">
            <x v="40"/>
          </reference>
        </references>
      </pivotArea>
    </format>
    <format dxfId="2250">
      <pivotArea dataOnly="0" labelOnly="1" outline="0" fieldPosition="0">
        <references count="2">
          <reference field="4" count="1">
            <x v="1"/>
          </reference>
          <reference field="5" count="1" selected="0">
            <x v="49"/>
          </reference>
        </references>
      </pivotArea>
    </format>
    <format dxfId="2249">
      <pivotArea dataOnly="0" labelOnly="1" outline="0" fieldPosition="0">
        <references count="2">
          <reference field="4" count="1">
            <x v="0"/>
          </reference>
          <reference field="5" count="1" selected="0">
            <x v="50"/>
          </reference>
        </references>
      </pivotArea>
    </format>
    <format dxfId="2248">
      <pivotArea dataOnly="0" labelOnly="1" outline="0" fieldPosition="0">
        <references count="2">
          <reference field="4" count="1">
            <x v="1"/>
          </reference>
          <reference field="5" count="1" selected="0">
            <x v="51"/>
          </reference>
        </references>
      </pivotArea>
    </format>
    <format dxfId="2247">
      <pivotArea dataOnly="0" labelOnly="1" outline="0" fieldPosition="0">
        <references count="2">
          <reference field="4" count="1">
            <x v="0"/>
          </reference>
          <reference field="5" count="1" selected="0">
            <x v="54"/>
          </reference>
        </references>
      </pivotArea>
    </format>
    <format dxfId="2246">
      <pivotArea dataOnly="0" labelOnly="1" outline="0" fieldPosition="0">
        <references count="2">
          <reference field="4" count="1">
            <x v="1"/>
          </reference>
          <reference field="5" count="1" selected="0">
            <x v="60"/>
          </reference>
        </references>
      </pivotArea>
    </format>
    <format dxfId="2245">
      <pivotArea dataOnly="0" labelOnly="1" outline="0" fieldPosition="0">
        <references count="2">
          <reference field="4" count="1">
            <x v="0"/>
          </reference>
          <reference field="5" count="1" selected="0">
            <x v="61"/>
          </reference>
        </references>
      </pivotArea>
    </format>
    <format dxfId="2244">
      <pivotArea outline="0" collapsedLevelsAreSubtotals="1" fieldPosition="0"/>
    </format>
    <format dxfId="2243">
      <pivotArea dataOnly="0" labelOnly="1" outline="0" fieldPosition="0">
        <references count="2">
          <reference field="4" count="1">
            <x v="0"/>
          </reference>
          <reference field="5" count="1" selected="0">
            <x v="0"/>
          </reference>
        </references>
      </pivotArea>
    </format>
    <format dxfId="2242">
      <pivotArea dataOnly="0" labelOnly="1" outline="0" fieldPosition="0">
        <references count="2">
          <reference field="4" count="1">
            <x v="1"/>
          </reference>
          <reference field="5" count="1" selected="0">
            <x v="5"/>
          </reference>
        </references>
      </pivotArea>
    </format>
    <format dxfId="2241">
      <pivotArea dataOnly="0" labelOnly="1" outline="0" fieldPosition="0">
        <references count="2">
          <reference field="4" count="1">
            <x v="0"/>
          </reference>
          <reference field="5" count="1" selected="0">
            <x v="7"/>
          </reference>
        </references>
      </pivotArea>
    </format>
    <format dxfId="2240">
      <pivotArea dataOnly="0" labelOnly="1" outline="0" fieldPosition="0">
        <references count="2">
          <reference field="4" count="1">
            <x v="1"/>
          </reference>
          <reference field="5" count="1" selected="0">
            <x v="9"/>
          </reference>
        </references>
      </pivotArea>
    </format>
    <format dxfId="2239">
      <pivotArea dataOnly="0" labelOnly="1" outline="0" fieldPosition="0">
        <references count="2">
          <reference field="4" count="1">
            <x v="0"/>
          </reference>
          <reference field="5" count="1" selected="0">
            <x v="11"/>
          </reference>
        </references>
      </pivotArea>
    </format>
    <format dxfId="2238">
      <pivotArea dataOnly="0" labelOnly="1" outline="0" fieldPosition="0">
        <references count="2">
          <reference field="4" count="1">
            <x v="1"/>
          </reference>
          <reference field="5" count="1" selected="0">
            <x v="21"/>
          </reference>
        </references>
      </pivotArea>
    </format>
    <format dxfId="2237">
      <pivotArea dataOnly="0" labelOnly="1" outline="0" fieldPosition="0">
        <references count="2">
          <reference field="4" count="1">
            <x v="0"/>
          </reference>
          <reference field="5" count="1" selected="0">
            <x v="22"/>
          </reference>
        </references>
      </pivotArea>
    </format>
    <format dxfId="2236">
      <pivotArea dataOnly="0" labelOnly="1" outline="0" fieldPosition="0">
        <references count="2">
          <reference field="4" count="1">
            <x v="1"/>
          </reference>
          <reference field="5" count="1" selected="0">
            <x v="29"/>
          </reference>
        </references>
      </pivotArea>
    </format>
    <format dxfId="2235">
      <pivotArea dataOnly="0" labelOnly="1" outline="0" fieldPosition="0">
        <references count="2">
          <reference field="4" count="1">
            <x v="0"/>
          </reference>
          <reference field="5" count="1" selected="0">
            <x v="30"/>
          </reference>
        </references>
      </pivotArea>
    </format>
    <format dxfId="2234">
      <pivotArea dataOnly="0" labelOnly="1" outline="0" fieldPosition="0">
        <references count="2">
          <reference field="4" count="1">
            <x v="1"/>
          </reference>
          <reference field="5" count="1" selected="0">
            <x v="35"/>
          </reference>
        </references>
      </pivotArea>
    </format>
    <format dxfId="2233">
      <pivotArea dataOnly="0" labelOnly="1" outline="0" fieldPosition="0">
        <references count="2">
          <reference field="4" count="1">
            <x v="0"/>
          </reference>
          <reference field="5" count="1" selected="0">
            <x v="36"/>
          </reference>
        </references>
      </pivotArea>
    </format>
    <format dxfId="2232">
      <pivotArea dataOnly="0" labelOnly="1" outline="0" fieldPosition="0">
        <references count="2">
          <reference field="4" count="1">
            <x v="1"/>
          </reference>
          <reference field="5" count="1" selected="0">
            <x v="38"/>
          </reference>
        </references>
      </pivotArea>
    </format>
    <format dxfId="2231">
      <pivotArea dataOnly="0" labelOnly="1" outline="0" fieldPosition="0">
        <references count="2">
          <reference field="4" count="1">
            <x v="0"/>
          </reference>
          <reference field="5" count="1" selected="0">
            <x v="40"/>
          </reference>
        </references>
      </pivotArea>
    </format>
    <format dxfId="2230">
      <pivotArea dataOnly="0" labelOnly="1" outline="0" fieldPosition="0">
        <references count="2">
          <reference field="4" count="1">
            <x v="1"/>
          </reference>
          <reference field="5" count="1" selected="0">
            <x v="49"/>
          </reference>
        </references>
      </pivotArea>
    </format>
    <format dxfId="2229">
      <pivotArea dataOnly="0" labelOnly="1" outline="0" fieldPosition="0">
        <references count="2">
          <reference field="4" count="1">
            <x v="0"/>
          </reference>
          <reference field="5" count="1" selected="0">
            <x v="50"/>
          </reference>
        </references>
      </pivotArea>
    </format>
    <format dxfId="2228">
      <pivotArea dataOnly="0" labelOnly="1" outline="0" fieldPosition="0">
        <references count="2">
          <reference field="4" count="1">
            <x v="1"/>
          </reference>
          <reference field="5" count="1" selected="0">
            <x v="51"/>
          </reference>
        </references>
      </pivotArea>
    </format>
    <format dxfId="2227">
      <pivotArea dataOnly="0" labelOnly="1" outline="0" fieldPosition="0">
        <references count="2">
          <reference field="4" count="1">
            <x v="0"/>
          </reference>
          <reference field="5" count="1" selected="0">
            <x v="54"/>
          </reference>
        </references>
      </pivotArea>
    </format>
    <format dxfId="2226">
      <pivotArea dataOnly="0" labelOnly="1" outline="0" fieldPosition="0">
        <references count="2">
          <reference field="4" count="1">
            <x v="1"/>
          </reference>
          <reference field="5" count="1" selected="0">
            <x v="60"/>
          </reference>
        </references>
      </pivotArea>
    </format>
    <format dxfId="2225">
      <pivotArea dataOnly="0" labelOnly="1" outline="0" fieldPosition="0">
        <references count="2">
          <reference field="4" count="1">
            <x v="0"/>
          </reference>
          <reference field="5" count="1" selected="0">
            <x v="61"/>
          </reference>
        </references>
      </pivotArea>
    </format>
    <format dxfId="2224">
      <pivotArea field="5" type="button" dataOnly="0" labelOnly="1" outline="0" axis="axisRow" fieldPosition="0"/>
    </format>
    <format dxfId="2223">
      <pivotArea field="4" type="button" dataOnly="0" labelOnly="1" outline="0" axis="axisRow" fieldPosition="1"/>
    </format>
    <format dxfId="2222">
      <pivotArea field="78" type="button" dataOnly="0" labelOnly="1" outline="0"/>
    </format>
    <format dxfId="2221">
      <pivotArea dataOnly="0" labelOnly="1" outline="0" fieldPosition="0">
        <references count="1">
          <reference field="4294967294" count="1">
            <x v="0"/>
          </reference>
        </references>
      </pivotArea>
    </format>
    <format dxfId="2220">
      <pivotArea dataOnly="0" labelOnly="1" outline="0" fieldPosition="0">
        <references count="2">
          <reference field="4" count="1">
            <x v="0"/>
          </reference>
          <reference field="5" count="1" selected="0">
            <x v="0"/>
          </reference>
        </references>
      </pivotArea>
    </format>
    <format dxfId="2219">
      <pivotArea dataOnly="0" labelOnly="1" outline="0" fieldPosition="0">
        <references count="2">
          <reference field="4" count="1">
            <x v="1"/>
          </reference>
          <reference field="5" count="1" selected="0">
            <x v="5"/>
          </reference>
        </references>
      </pivotArea>
    </format>
    <format dxfId="2218">
      <pivotArea dataOnly="0" labelOnly="1" outline="0" fieldPosition="0">
        <references count="2">
          <reference field="4" count="1">
            <x v="0"/>
          </reference>
          <reference field="5" count="1" selected="0">
            <x v="7"/>
          </reference>
        </references>
      </pivotArea>
    </format>
    <format dxfId="2217">
      <pivotArea dataOnly="0" labelOnly="1" outline="0" fieldPosition="0">
        <references count="2">
          <reference field="4" count="1">
            <x v="1"/>
          </reference>
          <reference field="5" count="1" selected="0">
            <x v="9"/>
          </reference>
        </references>
      </pivotArea>
    </format>
    <format dxfId="2216">
      <pivotArea dataOnly="0" labelOnly="1" outline="0" fieldPosition="0">
        <references count="2">
          <reference field="4" count="1">
            <x v="0"/>
          </reference>
          <reference field="5" count="1" selected="0">
            <x v="11"/>
          </reference>
        </references>
      </pivotArea>
    </format>
    <format dxfId="2215">
      <pivotArea dataOnly="0" labelOnly="1" outline="0" fieldPosition="0">
        <references count="2">
          <reference field="4" count="1">
            <x v="1"/>
          </reference>
          <reference field="5" count="1" selected="0">
            <x v="21"/>
          </reference>
        </references>
      </pivotArea>
    </format>
    <format dxfId="2214">
      <pivotArea dataOnly="0" labelOnly="1" outline="0" fieldPosition="0">
        <references count="2">
          <reference field="4" count="1">
            <x v="0"/>
          </reference>
          <reference field="5" count="1" selected="0">
            <x v="22"/>
          </reference>
        </references>
      </pivotArea>
    </format>
    <format dxfId="2213">
      <pivotArea dataOnly="0" labelOnly="1" outline="0" fieldPosition="0">
        <references count="2">
          <reference field="4" count="1">
            <x v="1"/>
          </reference>
          <reference field="5" count="1" selected="0">
            <x v="29"/>
          </reference>
        </references>
      </pivotArea>
    </format>
    <format dxfId="2212">
      <pivotArea dataOnly="0" labelOnly="1" outline="0" fieldPosition="0">
        <references count="2">
          <reference field="4" count="1">
            <x v="0"/>
          </reference>
          <reference field="5" count="1" selected="0">
            <x v="30"/>
          </reference>
        </references>
      </pivotArea>
    </format>
    <format dxfId="2211">
      <pivotArea dataOnly="0" labelOnly="1" outline="0" fieldPosition="0">
        <references count="2">
          <reference field="4" count="1">
            <x v="1"/>
          </reference>
          <reference field="5" count="1" selected="0">
            <x v="35"/>
          </reference>
        </references>
      </pivotArea>
    </format>
    <format dxfId="2210">
      <pivotArea dataOnly="0" labelOnly="1" outline="0" fieldPosition="0">
        <references count="2">
          <reference field="4" count="1">
            <x v="0"/>
          </reference>
          <reference field="5" count="1" selected="0">
            <x v="36"/>
          </reference>
        </references>
      </pivotArea>
    </format>
    <format dxfId="2209">
      <pivotArea dataOnly="0" labelOnly="1" outline="0" fieldPosition="0">
        <references count="2">
          <reference field="4" count="1">
            <x v="1"/>
          </reference>
          <reference field="5" count="1" selected="0">
            <x v="38"/>
          </reference>
        </references>
      </pivotArea>
    </format>
    <format dxfId="2208">
      <pivotArea dataOnly="0" labelOnly="1" outline="0" fieldPosition="0">
        <references count="2">
          <reference field="4" count="1">
            <x v="0"/>
          </reference>
          <reference field="5" count="1" selected="0">
            <x v="40"/>
          </reference>
        </references>
      </pivotArea>
    </format>
    <format dxfId="2207">
      <pivotArea dataOnly="0" labelOnly="1" outline="0" fieldPosition="0">
        <references count="2">
          <reference field="4" count="1">
            <x v="1"/>
          </reference>
          <reference field="5" count="1" selected="0">
            <x v="49"/>
          </reference>
        </references>
      </pivotArea>
    </format>
    <format dxfId="2206">
      <pivotArea dataOnly="0" labelOnly="1" outline="0" fieldPosition="0">
        <references count="2">
          <reference field="4" count="1">
            <x v="0"/>
          </reference>
          <reference field="5" count="1" selected="0">
            <x v="50"/>
          </reference>
        </references>
      </pivotArea>
    </format>
    <format dxfId="2205">
      <pivotArea dataOnly="0" labelOnly="1" outline="0" fieldPosition="0">
        <references count="2">
          <reference field="4" count="1">
            <x v="1"/>
          </reference>
          <reference field="5" count="1" selected="0">
            <x v="51"/>
          </reference>
        </references>
      </pivotArea>
    </format>
    <format dxfId="2204">
      <pivotArea dataOnly="0" labelOnly="1" outline="0" fieldPosition="0">
        <references count="2">
          <reference field="4" count="1">
            <x v="0"/>
          </reference>
          <reference field="5" count="1" selected="0">
            <x v="54"/>
          </reference>
        </references>
      </pivotArea>
    </format>
    <format dxfId="2203">
      <pivotArea dataOnly="0" labelOnly="1" outline="0" fieldPosition="0">
        <references count="2">
          <reference field="4" count="1">
            <x v="1"/>
          </reference>
          <reference field="5" count="1" selected="0">
            <x v="60"/>
          </reference>
        </references>
      </pivotArea>
    </format>
    <format dxfId="2202">
      <pivotArea dataOnly="0" labelOnly="1" outline="0" fieldPosition="0">
        <references count="2">
          <reference field="4" count="1">
            <x v="0"/>
          </reference>
          <reference field="5" count="1" selected="0">
            <x v="61"/>
          </reference>
        </references>
      </pivotArea>
    </format>
    <format dxfId="2201">
      <pivotArea dataOnly="0" labelOnly="1" outline="0" fieldPosition="0">
        <references count="2">
          <reference field="4" count="1">
            <x v="0"/>
          </reference>
          <reference field="5" count="1" selected="0">
            <x v="0"/>
          </reference>
        </references>
      </pivotArea>
    </format>
    <format dxfId="2200">
      <pivotArea dataOnly="0" labelOnly="1" outline="0" fieldPosition="0">
        <references count="2">
          <reference field="4" count="1">
            <x v="1"/>
          </reference>
          <reference field="5" count="1" selected="0">
            <x v="5"/>
          </reference>
        </references>
      </pivotArea>
    </format>
    <format dxfId="2199">
      <pivotArea dataOnly="0" labelOnly="1" outline="0" fieldPosition="0">
        <references count="2">
          <reference field="4" count="1">
            <x v="0"/>
          </reference>
          <reference field="5" count="1" selected="0">
            <x v="7"/>
          </reference>
        </references>
      </pivotArea>
    </format>
    <format dxfId="2198">
      <pivotArea dataOnly="0" labelOnly="1" outline="0" fieldPosition="0">
        <references count="2">
          <reference field="4" count="1">
            <x v="1"/>
          </reference>
          <reference field="5" count="1" selected="0">
            <x v="9"/>
          </reference>
        </references>
      </pivotArea>
    </format>
    <format dxfId="2197">
      <pivotArea dataOnly="0" labelOnly="1" outline="0" fieldPosition="0">
        <references count="2">
          <reference field="4" count="1">
            <x v="0"/>
          </reference>
          <reference field="5" count="1" selected="0">
            <x v="11"/>
          </reference>
        </references>
      </pivotArea>
    </format>
    <format dxfId="2196">
      <pivotArea dataOnly="0" labelOnly="1" outline="0" fieldPosition="0">
        <references count="2">
          <reference field="4" count="1">
            <x v="1"/>
          </reference>
          <reference field="5" count="1" selected="0">
            <x v="21"/>
          </reference>
        </references>
      </pivotArea>
    </format>
    <format dxfId="2195">
      <pivotArea dataOnly="0" labelOnly="1" outline="0" fieldPosition="0">
        <references count="2">
          <reference field="4" count="1">
            <x v="0"/>
          </reference>
          <reference field="5" count="1" selected="0">
            <x v="22"/>
          </reference>
        </references>
      </pivotArea>
    </format>
    <format dxfId="2194">
      <pivotArea dataOnly="0" labelOnly="1" outline="0" fieldPosition="0">
        <references count="2">
          <reference field="4" count="1">
            <x v="1"/>
          </reference>
          <reference field="5" count="1" selected="0">
            <x v="29"/>
          </reference>
        </references>
      </pivotArea>
    </format>
    <format dxfId="2193">
      <pivotArea dataOnly="0" labelOnly="1" outline="0" fieldPosition="0">
        <references count="2">
          <reference field="4" count="1">
            <x v="0"/>
          </reference>
          <reference field="5" count="1" selected="0">
            <x v="30"/>
          </reference>
        </references>
      </pivotArea>
    </format>
    <format dxfId="2192">
      <pivotArea dataOnly="0" labelOnly="1" outline="0" fieldPosition="0">
        <references count="2">
          <reference field="4" count="1">
            <x v="1"/>
          </reference>
          <reference field="5" count="1" selected="0">
            <x v="35"/>
          </reference>
        </references>
      </pivotArea>
    </format>
    <format dxfId="2191">
      <pivotArea dataOnly="0" labelOnly="1" outline="0" fieldPosition="0">
        <references count="2">
          <reference field="4" count="1">
            <x v="0"/>
          </reference>
          <reference field="5" count="1" selected="0">
            <x v="36"/>
          </reference>
        </references>
      </pivotArea>
    </format>
    <format dxfId="2190">
      <pivotArea dataOnly="0" labelOnly="1" outline="0" fieldPosition="0">
        <references count="2">
          <reference field="4" count="1">
            <x v="1"/>
          </reference>
          <reference field="5" count="1" selected="0">
            <x v="38"/>
          </reference>
        </references>
      </pivotArea>
    </format>
    <format dxfId="2189">
      <pivotArea dataOnly="0" labelOnly="1" outline="0" fieldPosition="0">
        <references count="2">
          <reference field="4" count="1">
            <x v="0"/>
          </reference>
          <reference field="5" count="1" selected="0">
            <x v="40"/>
          </reference>
        </references>
      </pivotArea>
    </format>
    <format dxfId="2188">
      <pivotArea dataOnly="0" labelOnly="1" outline="0" fieldPosition="0">
        <references count="2">
          <reference field="4" count="1">
            <x v="1"/>
          </reference>
          <reference field="5" count="1" selected="0">
            <x v="49"/>
          </reference>
        </references>
      </pivotArea>
    </format>
    <format dxfId="2187">
      <pivotArea dataOnly="0" labelOnly="1" outline="0" fieldPosition="0">
        <references count="2">
          <reference field="4" count="1">
            <x v="0"/>
          </reference>
          <reference field="5" count="1" selected="0">
            <x v="50"/>
          </reference>
        </references>
      </pivotArea>
    </format>
    <format dxfId="2186">
      <pivotArea dataOnly="0" labelOnly="1" outline="0" fieldPosition="0">
        <references count="2">
          <reference field="4" count="1">
            <x v="1"/>
          </reference>
          <reference field="5" count="1" selected="0">
            <x v="51"/>
          </reference>
        </references>
      </pivotArea>
    </format>
    <format dxfId="2185">
      <pivotArea dataOnly="0" labelOnly="1" outline="0" fieldPosition="0">
        <references count="2">
          <reference field="4" count="1">
            <x v="0"/>
          </reference>
          <reference field="5" count="1" selected="0">
            <x v="54"/>
          </reference>
        </references>
      </pivotArea>
    </format>
    <format dxfId="2184">
      <pivotArea dataOnly="0" labelOnly="1" outline="0" fieldPosition="0">
        <references count="2">
          <reference field="4" count="1">
            <x v="1"/>
          </reference>
          <reference field="5" count="1" selected="0">
            <x v="60"/>
          </reference>
        </references>
      </pivotArea>
    </format>
    <format dxfId="2183">
      <pivotArea dataOnly="0" labelOnly="1" outline="0" fieldPosition="0">
        <references count="2">
          <reference field="4" count="1">
            <x v="0"/>
          </reference>
          <reference field="5" count="1" selected="0">
            <x v="61"/>
          </reference>
        </references>
      </pivotArea>
    </format>
    <format dxfId="2182">
      <pivotArea dataOnly="0" labelOnly="1" outline="0" fieldPosition="0">
        <references count="2">
          <reference field="4" count="1">
            <x v="0"/>
          </reference>
          <reference field="5" count="1" selected="0">
            <x v="28"/>
          </reference>
        </references>
      </pivotArea>
    </format>
    <format dxfId="2181">
      <pivotArea dataOnly="0" labelOnly="1" outline="0" fieldPosition="0">
        <references count="2">
          <reference field="4" count="1">
            <x v="0"/>
          </reference>
          <reference field="5" count="1" selected="0">
            <x v="22"/>
          </reference>
        </references>
      </pivotArea>
    </format>
    <format dxfId="2180">
      <pivotArea dataOnly="0" labelOnly="1" outline="0" fieldPosition="0">
        <references count="2">
          <reference field="4" count="1">
            <x v="1"/>
          </reference>
          <reference field="5" count="1" selected="0">
            <x v="5"/>
          </reference>
        </references>
      </pivotArea>
    </format>
    <format dxfId="2179">
      <pivotArea dataOnly="0" labelOnly="1" outline="0" fieldPosition="0">
        <references count="2">
          <reference field="4" count="1">
            <x v="0"/>
          </reference>
          <reference field="5" count="1" selected="0">
            <x v="12"/>
          </reference>
        </references>
      </pivotArea>
    </format>
    <format dxfId="2178">
      <pivotArea dataOnly="0" labelOnly="1" outline="0" fieldPosition="0">
        <references count="2">
          <reference field="4" count="1">
            <x v="1"/>
          </reference>
          <reference field="5" count="1" selected="0">
            <x v="51"/>
          </reference>
        </references>
      </pivotArea>
    </format>
    <format dxfId="2177">
      <pivotArea dataOnly="0" labelOnly="1" outline="0" fieldPosition="0">
        <references count="2">
          <reference field="4" count="1">
            <x v="1"/>
          </reference>
          <reference field="5" count="1" selected="0">
            <x v="5"/>
          </reference>
        </references>
      </pivotArea>
    </format>
    <format dxfId="2176">
      <pivotArea dataOnly="0" labelOnly="1" outline="0" fieldPosition="0">
        <references count="2">
          <reference field="4" count="1">
            <x v="0"/>
          </reference>
          <reference field="5" count="1" selected="0">
            <x v="12"/>
          </reference>
        </references>
      </pivotArea>
    </format>
    <format dxfId="2175">
      <pivotArea dataOnly="0" labelOnly="1" outline="0" fieldPosition="0">
        <references count="2">
          <reference field="4" count="1">
            <x v="1"/>
          </reference>
          <reference field="5" count="1" selected="0">
            <x v="51"/>
          </reference>
        </references>
      </pivotArea>
    </format>
    <format dxfId="2174">
      <pivotArea dataOnly="0" labelOnly="1" outline="0" fieldPosition="0">
        <references count="2">
          <reference field="4" count="1">
            <x v="0"/>
          </reference>
          <reference field="5" count="1" selected="0">
            <x v="1"/>
          </reference>
        </references>
      </pivotArea>
    </format>
    <format dxfId="2173">
      <pivotArea dataOnly="0" labelOnly="1" outline="0" fieldPosition="0">
        <references count="2">
          <reference field="4" count="1">
            <x v="1"/>
          </reference>
          <reference field="5" count="1" selected="0">
            <x v="39"/>
          </reference>
        </references>
      </pivotArea>
    </format>
    <format dxfId="2172">
      <pivotArea dataOnly="0" labelOnly="1" outline="0" fieldPosition="0">
        <references count="2">
          <reference field="4" count="1">
            <x v="0"/>
          </reference>
          <reference field="5" count="1" selected="0">
            <x v="45"/>
          </reference>
        </references>
      </pivotArea>
    </format>
    <format dxfId="2171">
      <pivotArea dataOnly="0" labelOnly="1" outline="0" fieldPosition="0">
        <references count="2">
          <reference field="4" count="1">
            <x v="0"/>
          </reference>
          <reference field="5" count="1" selected="0">
            <x v="2"/>
          </reference>
        </references>
      </pivotArea>
    </format>
    <format dxfId="2170">
      <pivotArea dataOnly="0" labelOnly="1" outline="0" fieldPosition="0">
        <references count="2">
          <reference field="4" count="1">
            <x v="0"/>
          </reference>
          <reference field="5" count="1" selected="0">
            <x v="7"/>
          </reference>
        </references>
      </pivotArea>
    </format>
    <format dxfId="2169">
      <pivotArea dataOnly="0" labelOnly="1" outline="0" fieldPosition="0">
        <references count="2">
          <reference field="4" count="1">
            <x v="0"/>
          </reference>
          <reference field="5" count="1" selected="0">
            <x v="7"/>
          </reference>
        </references>
      </pivotArea>
    </format>
    <format dxfId="2168">
      <pivotArea dataOnly="0" labelOnly="1" outline="0" fieldPosition="0">
        <references count="2">
          <reference field="4" count="1">
            <x v="0"/>
          </reference>
          <reference field="5" count="1" selected="0">
            <x v="0"/>
          </reference>
        </references>
      </pivotArea>
    </format>
    <format dxfId="2167">
      <pivotArea dataOnly="0" labelOnly="1" outline="0" fieldPosition="0">
        <references count="2">
          <reference field="4" count="1">
            <x v="1"/>
          </reference>
          <reference field="5" count="1" selected="0">
            <x v="60"/>
          </reference>
        </references>
      </pivotArea>
    </format>
    <format dxfId="2166">
      <pivotArea dataOnly="0" labelOnly="1" outline="0" fieldPosition="0">
        <references count="2">
          <reference field="4" count="1">
            <x v="0"/>
          </reference>
          <reference field="5" count="1" selected="0">
            <x v="0"/>
          </reference>
        </references>
      </pivotArea>
    </format>
    <format dxfId="2165">
      <pivotArea dataOnly="0" labelOnly="1" outline="0" fieldPosition="0">
        <references count="2">
          <reference field="4" count="1">
            <x v="1"/>
          </reference>
          <reference field="5" count="1" selected="0">
            <x v="60"/>
          </reference>
        </references>
      </pivotArea>
    </format>
    <format dxfId="2164">
      <pivotArea dataOnly="0" labelOnly="1" outline="0" fieldPosition="0">
        <references count="2">
          <reference field="4" count="1">
            <x v="0"/>
          </reference>
          <reference field="5" count="1" selected="0">
            <x v="4"/>
          </reference>
        </references>
      </pivotArea>
    </format>
    <format dxfId="2163">
      <pivotArea dataOnly="0" labelOnly="1" outline="0" fieldPosition="0">
        <references count="2">
          <reference field="4" count="1">
            <x v="1"/>
          </reference>
          <reference field="5" count="1" selected="0">
            <x v="9"/>
          </reference>
        </references>
      </pivotArea>
    </format>
    <format dxfId="2162">
      <pivotArea dataOnly="0" labelOnly="1" outline="0" fieldPosition="0">
        <references count="2">
          <reference field="4" count="1">
            <x v="0"/>
          </reference>
          <reference field="5" count="1" selected="0">
            <x v="31"/>
          </reference>
        </references>
      </pivotArea>
    </format>
    <format dxfId="2161">
      <pivotArea dataOnly="0" labelOnly="1" outline="0" fieldPosition="0">
        <references count="2">
          <reference field="4" count="1">
            <x v="1"/>
          </reference>
          <reference field="5" count="1" selected="0">
            <x v="35"/>
          </reference>
        </references>
      </pivotArea>
    </format>
    <format dxfId="2160">
      <pivotArea dataOnly="0" labelOnly="1" outline="0" fieldPosition="0">
        <references count="2">
          <reference field="4" count="1">
            <x v="0"/>
          </reference>
          <reference field="5" count="1" selected="0">
            <x v="36"/>
          </reference>
        </references>
      </pivotArea>
    </format>
    <format dxfId="2159">
      <pivotArea dataOnly="0" labelOnly="1" outline="0" fieldPosition="0">
        <references count="2">
          <reference field="4" count="1">
            <x v="1"/>
          </reference>
          <reference field="5" count="1" selected="0">
            <x v="38"/>
          </reference>
        </references>
      </pivotArea>
    </format>
    <format dxfId="2158">
      <pivotArea dataOnly="0" labelOnly="1" outline="0" fieldPosition="0">
        <references count="2">
          <reference field="4" count="1">
            <x v="0"/>
          </reference>
          <reference field="5" count="1" selected="0">
            <x v="42"/>
          </reference>
        </references>
      </pivotArea>
    </format>
    <format dxfId="2157">
      <pivotArea dataOnly="0" labelOnly="1" outline="0" fieldPosition="0">
        <references count="2">
          <reference field="4" count="1">
            <x v="1"/>
          </reference>
          <reference field="5" count="1" selected="0">
            <x v="49"/>
          </reference>
        </references>
      </pivotArea>
    </format>
    <format dxfId="2156">
      <pivotArea dataOnly="0" labelOnly="1" outline="0" fieldPosition="0">
        <references count="2">
          <reference field="4" count="1">
            <x v="0"/>
          </reference>
          <reference field="5" count="1" selected="0">
            <x v="54"/>
          </reference>
        </references>
      </pivotArea>
    </format>
    <format dxfId="2155">
      <pivotArea dataOnly="0" labelOnly="1" outline="0" fieldPosition="0">
        <references count="2">
          <reference field="4" count="1">
            <x v="0"/>
          </reference>
          <reference field="5" count="1" selected="0">
            <x v="4"/>
          </reference>
        </references>
      </pivotArea>
    </format>
    <format dxfId="2154">
      <pivotArea dataOnly="0" labelOnly="1" outline="0" fieldPosition="0">
        <references count="2">
          <reference field="4" count="1">
            <x v="1"/>
          </reference>
          <reference field="5" count="1" selected="0">
            <x v="9"/>
          </reference>
        </references>
      </pivotArea>
    </format>
    <format dxfId="2153">
      <pivotArea dataOnly="0" labelOnly="1" outline="0" fieldPosition="0">
        <references count="2">
          <reference field="4" count="1">
            <x v="0"/>
          </reference>
          <reference field="5" count="1" selected="0">
            <x v="31"/>
          </reference>
        </references>
      </pivotArea>
    </format>
    <format dxfId="2152">
      <pivotArea dataOnly="0" labelOnly="1" outline="0" fieldPosition="0">
        <references count="2">
          <reference field="4" count="1">
            <x v="1"/>
          </reference>
          <reference field="5" count="1" selected="0">
            <x v="35"/>
          </reference>
        </references>
      </pivotArea>
    </format>
    <format dxfId="2151">
      <pivotArea dataOnly="0" labelOnly="1" outline="0" fieldPosition="0">
        <references count="2">
          <reference field="4" count="1">
            <x v="0"/>
          </reference>
          <reference field="5" count="1" selected="0">
            <x v="36"/>
          </reference>
        </references>
      </pivotArea>
    </format>
    <format dxfId="2150">
      <pivotArea dataOnly="0" labelOnly="1" outline="0" fieldPosition="0">
        <references count="2">
          <reference field="4" count="1">
            <x v="1"/>
          </reference>
          <reference field="5" count="1" selected="0">
            <x v="38"/>
          </reference>
        </references>
      </pivotArea>
    </format>
    <format dxfId="2149">
      <pivotArea dataOnly="0" labelOnly="1" outline="0" fieldPosition="0">
        <references count="2">
          <reference field="4" count="1">
            <x v="0"/>
          </reference>
          <reference field="5" count="1" selected="0">
            <x v="42"/>
          </reference>
        </references>
      </pivotArea>
    </format>
    <format dxfId="2148">
      <pivotArea dataOnly="0" labelOnly="1" outline="0" fieldPosition="0">
        <references count="2">
          <reference field="4" count="1">
            <x v="1"/>
          </reference>
          <reference field="5" count="1" selected="0">
            <x v="49"/>
          </reference>
        </references>
      </pivotArea>
    </format>
    <format dxfId="2147">
      <pivotArea dataOnly="0" labelOnly="1" outline="0" fieldPosition="0">
        <references count="2">
          <reference field="4" count="1">
            <x v="0"/>
          </reference>
          <reference field="5" count="1" selected="0">
            <x v="54"/>
          </reference>
        </references>
      </pivotArea>
    </format>
    <format dxfId="2146">
      <pivotArea dataOnly="0" labelOnly="1" outline="0" fieldPosition="0">
        <references count="2">
          <reference field="4" count="1">
            <x v="0"/>
          </reference>
          <reference field="5" count="1" selected="0">
            <x v="4"/>
          </reference>
        </references>
      </pivotArea>
    </format>
    <format dxfId="2145">
      <pivotArea dataOnly="0" labelOnly="1" outline="0" fieldPosition="0">
        <references count="2">
          <reference field="4" count="1">
            <x v="1"/>
          </reference>
          <reference field="5" count="1" selected="0">
            <x v="9"/>
          </reference>
        </references>
      </pivotArea>
    </format>
    <format dxfId="2144">
      <pivotArea dataOnly="0" labelOnly="1" outline="0" fieldPosition="0">
        <references count="2">
          <reference field="4" count="1">
            <x v="0"/>
          </reference>
          <reference field="5" count="1" selected="0">
            <x v="31"/>
          </reference>
        </references>
      </pivotArea>
    </format>
    <format dxfId="2143">
      <pivotArea dataOnly="0" labelOnly="1" outline="0" fieldPosition="0">
        <references count="2">
          <reference field="4" count="1">
            <x v="1"/>
          </reference>
          <reference field="5" count="1" selected="0">
            <x v="35"/>
          </reference>
        </references>
      </pivotArea>
    </format>
    <format dxfId="2142">
      <pivotArea dataOnly="0" labelOnly="1" outline="0" fieldPosition="0">
        <references count="2">
          <reference field="4" count="1">
            <x v="0"/>
          </reference>
          <reference field="5" count="1" selected="0">
            <x v="36"/>
          </reference>
        </references>
      </pivotArea>
    </format>
    <format dxfId="2141">
      <pivotArea dataOnly="0" labelOnly="1" outline="0" fieldPosition="0">
        <references count="2">
          <reference field="4" count="1">
            <x v="1"/>
          </reference>
          <reference field="5" count="1" selected="0">
            <x v="38"/>
          </reference>
        </references>
      </pivotArea>
    </format>
    <format dxfId="2140">
      <pivotArea dataOnly="0" labelOnly="1" outline="0" fieldPosition="0">
        <references count="2">
          <reference field="4" count="1">
            <x v="0"/>
          </reference>
          <reference field="5" count="1" selected="0">
            <x v="42"/>
          </reference>
        </references>
      </pivotArea>
    </format>
    <format dxfId="2139">
      <pivotArea dataOnly="0" labelOnly="1" outline="0" fieldPosition="0">
        <references count="2">
          <reference field="4" count="1">
            <x v="1"/>
          </reference>
          <reference field="5" count="1" selected="0">
            <x v="49"/>
          </reference>
        </references>
      </pivotArea>
    </format>
    <format dxfId="2138">
      <pivotArea dataOnly="0" labelOnly="1" outline="0" fieldPosition="0">
        <references count="2">
          <reference field="4" count="1">
            <x v="0"/>
          </reference>
          <reference field="5" count="1" selected="0">
            <x v="54"/>
          </reference>
        </references>
      </pivotArea>
    </format>
    <format dxfId="2137">
      <pivotArea dataOnly="0" labelOnly="1" outline="0" fieldPosition="0">
        <references count="2">
          <reference field="4" count="1">
            <x v="0"/>
          </reference>
          <reference field="5" count="1" selected="0">
            <x v="11"/>
          </reference>
        </references>
      </pivotArea>
    </format>
    <format dxfId="2136">
      <pivotArea dataOnly="0" labelOnly="1" outline="0" fieldPosition="0">
        <references count="2">
          <reference field="4" count="1">
            <x v="0"/>
          </reference>
          <reference field="5" count="1" selected="0">
            <x v="11"/>
          </reference>
        </references>
      </pivotArea>
    </format>
    <format dxfId="2135">
      <pivotArea outline="0" collapsedLevelsAreSubtotals="1" fieldPosition="0">
        <references count="3">
          <reference field="4" count="1" selected="0">
            <x v="0"/>
          </reference>
          <reference field="5" count="1" selected="0">
            <x v="4"/>
          </reference>
          <reference field="51" count="1" selected="0">
            <x v="1"/>
          </reference>
        </references>
      </pivotArea>
    </format>
    <format dxfId="2134">
      <pivotArea outline="0" collapsedLevelsAreSubtotals="1" fieldPosition="0">
        <references count="3">
          <reference field="4" count="1" selected="0">
            <x v="0"/>
          </reference>
          <reference field="5" count="1" selected="0">
            <x v="45"/>
          </reference>
          <reference field="51" count="1" selected="0">
            <x v="1"/>
          </reference>
        </references>
      </pivotArea>
    </format>
    <format dxfId="2133">
      <pivotArea outline="0" collapsedLevelsAreSubtotals="1" fieldPosition="0">
        <references count="3">
          <reference field="4" count="1" selected="0">
            <x v="0"/>
          </reference>
          <reference field="5" count="1" selected="0">
            <x v="57"/>
          </reference>
          <reference field="51" count="1" selected="0">
            <x v="0"/>
          </reference>
        </references>
      </pivotArea>
    </format>
    <format dxfId="2132">
      <pivotArea outline="0" collapsedLevelsAreSubtotals="1" fieldPosition="0">
        <references count="3">
          <reference field="4" count="1" selected="0">
            <x v="0"/>
          </reference>
          <reference field="5" count="1" selected="0">
            <x v="58"/>
          </reference>
          <reference field="51" count="1" selected="0">
            <x v="1"/>
          </reference>
        </references>
      </pivotArea>
    </format>
    <format dxfId="2131">
      <pivotArea outline="0" collapsedLevelsAreSubtotals="1" fieldPosition="0">
        <references count="3">
          <reference field="4" count="1" selected="0">
            <x v="0"/>
          </reference>
          <reference field="5" count="1" selected="0">
            <x v="59"/>
          </reference>
          <reference field="51" count="1" selected="0">
            <x v="1"/>
          </reference>
        </references>
      </pivotArea>
    </format>
    <format dxfId="2130">
      <pivotArea outline="0" collapsedLevelsAreSubtotals="1" fieldPosition="0">
        <references count="3">
          <reference field="4" count="1" selected="0">
            <x v="1"/>
          </reference>
          <reference field="5" count="1" selected="0">
            <x v="60"/>
          </reference>
          <reference field="51" count="1" selected="0">
            <x v="2"/>
          </reference>
        </references>
      </pivotArea>
    </format>
    <format dxfId="2129">
      <pivotArea outline="0" collapsedLevelsAreSubtotals="1" fieldPosition="0">
        <references count="3">
          <reference field="4" count="1" selected="0">
            <x v="1"/>
          </reference>
          <reference field="5" count="1" selected="0">
            <x v="60"/>
          </reference>
          <reference field="51" count="1" selected="0">
            <x v="2"/>
          </reference>
        </references>
      </pivotArea>
    </format>
    <format dxfId="2128">
      <pivotArea field="51" type="button" dataOnly="0" labelOnly="1" outline="0" axis="axisRow" fieldPosition="2"/>
    </format>
    <format dxfId="2127">
      <pivotArea field="51" type="button" dataOnly="0" labelOnly="1" outline="0" axis="axisRow" fieldPosition="2"/>
    </format>
    <format dxfId="2126">
      <pivotArea dataOnly="0" labelOnly="1" outline="0" fieldPosition="0">
        <references count="1">
          <reference field="4294967294" count="2">
            <x v="0"/>
            <x v="1"/>
          </reference>
        </references>
      </pivotArea>
    </format>
    <format dxfId="2125">
      <pivotArea field="51" type="button" dataOnly="0" labelOnly="1" outline="0" axis="axisRow" fieldPosition="2"/>
    </format>
    <format dxfId="2124">
      <pivotArea dataOnly="0" labelOnly="1" outline="0" fieldPosition="0">
        <references count="1">
          <reference field="4294967294" count="2">
            <x v="0"/>
            <x v="1"/>
          </reference>
        </references>
      </pivotArea>
    </format>
    <format dxfId="2123">
      <pivotArea field="51" type="button" dataOnly="0" labelOnly="1" outline="0" axis="axisRow" fieldPosition="2"/>
    </format>
    <format dxfId="2122">
      <pivotArea dataOnly="0" labelOnly="1" outline="0" fieldPosition="0">
        <references count="1">
          <reference field="4294967294" count="2">
            <x v="0"/>
            <x v="1"/>
          </reference>
        </references>
      </pivotArea>
    </format>
    <format dxfId="2121">
      <pivotArea dataOnly="0" labelOnly="1" outline="0" fieldPosition="0">
        <references count="2">
          <reference field="4" count="1">
            <x v="0"/>
          </reference>
          <reference field="5" count="1" selected="0">
            <x v="22"/>
          </reference>
        </references>
      </pivotArea>
    </format>
    <format dxfId="2120">
      <pivotArea dataOnly="0" labelOnly="1" outline="0" fieldPosition="0">
        <references count="3">
          <reference field="4" count="1" selected="0">
            <x v="0"/>
          </reference>
          <reference field="5" count="1" selected="0">
            <x v="22"/>
          </reference>
          <reference field="51" count="1">
            <x v="1"/>
          </reference>
        </references>
      </pivotArea>
    </format>
    <format dxfId="2119">
      <pivotArea dataOnly="0" labelOnly="1" outline="0" fieldPosition="0">
        <references count="3">
          <reference field="4" count="1" selected="0">
            <x v="0"/>
          </reference>
          <reference field="5" count="1" selected="0">
            <x v="27"/>
          </reference>
          <reference field="51" count="1">
            <x v="1"/>
          </reference>
        </references>
      </pivotArea>
    </format>
    <format dxfId="2118">
      <pivotArea dataOnly="0" labelOnly="1" outline="0" fieldPosition="0">
        <references count="2">
          <reference field="4" count="1">
            <x v="0"/>
          </reference>
          <reference field="5" count="1" selected="0">
            <x v="1"/>
          </reference>
        </references>
      </pivotArea>
    </format>
    <format dxfId="2117">
      <pivotArea dataOnly="0" labelOnly="1" outline="0" fieldPosition="0">
        <references count="2">
          <reference field="4" count="1">
            <x v="1"/>
          </reference>
          <reference field="5" count="1" selected="0">
            <x v="39"/>
          </reference>
        </references>
      </pivotArea>
    </format>
    <format dxfId="2116">
      <pivotArea dataOnly="0" labelOnly="1" outline="0" fieldPosition="0">
        <references count="2">
          <reference field="4" count="1">
            <x v="0"/>
          </reference>
          <reference field="5" count="1" selected="0">
            <x v="45"/>
          </reference>
        </references>
      </pivotArea>
    </format>
    <format dxfId="2115">
      <pivotArea dataOnly="0" labelOnly="1" outline="0" fieldPosition="0">
        <references count="3">
          <reference field="4" count="1" selected="0">
            <x v="0"/>
          </reference>
          <reference field="5" count="1" selected="0">
            <x v="1"/>
          </reference>
          <reference field="51" count="1">
            <x v="0"/>
          </reference>
        </references>
      </pivotArea>
    </format>
    <format dxfId="2114">
      <pivotArea dataOnly="0" labelOnly="1" outline="0" fieldPosition="0">
        <references count="3">
          <reference field="4" count="1" selected="0">
            <x v="0"/>
          </reference>
          <reference field="5" count="1" selected="0">
            <x v="3"/>
          </reference>
          <reference field="51" count="1">
            <x v="1"/>
          </reference>
        </references>
      </pivotArea>
    </format>
    <format dxfId="2113">
      <pivotArea dataOnly="0" labelOnly="1" outline="0" fieldPosition="0">
        <references count="3">
          <reference field="4" count="1" selected="0">
            <x v="0"/>
          </reference>
          <reference field="5" count="1" selected="0">
            <x v="24"/>
          </reference>
          <reference field="51" count="1">
            <x v="1"/>
          </reference>
        </references>
      </pivotArea>
    </format>
    <format dxfId="2112">
      <pivotArea dataOnly="0" labelOnly="1" outline="0" fieldPosition="0">
        <references count="3">
          <reference field="4" count="1" selected="0">
            <x v="1"/>
          </reference>
          <reference field="5" count="1" selected="0">
            <x v="39"/>
          </reference>
          <reference field="51" count="1">
            <x v="1"/>
          </reference>
        </references>
      </pivotArea>
    </format>
    <format dxfId="2111">
      <pivotArea dataOnly="0" labelOnly="1" outline="0" fieldPosition="0">
        <references count="3">
          <reference field="4" count="1" selected="0">
            <x v="0"/>
          </reference>
          <reference field="5" count="1" selected="0">
            <x v="45"/>
          </reference>
          <reference field="51" count="1">
            <x v="1"/>
          </reference>
        </references>
      </pivotArea>
    </format>
    <format dxfId="2110">
      <pivotArea dataOnly="0" labelOnly="1" outline="0" fieldPosition="0">
        <references count="2">
          <reference field="4" count="1">
            <x v="0"/>
          </reference>
          <reference field="5" count="1" selected="0">
            <x v="1"/>
          </reference>
        </references>
      </pivotArea>
    </format>
    <format dxfId="2109">
      <pivotArea dataOnly="0" labelOnly="1" outline="0" fieldPosition="0">
        <references count="2">
          <reference field="4" count="1">
            <x v="1"/>
          </reference>
          <reference field="5" count="1" selected="0">
            <x v="39"/>
          </reference>
        </references>
      </pivotArea>
    </format>
    <format dxfId="2108">
      <pivotArea dataOnly="0" labelOnly="1" outline="0" fieldPosition="0">
        <references count="2">
          <reference field="4" count="1">
            <x v="0"/>
          </reference>
          <reference field="5" count="1" selected="0">
            <x v="45"/>
          </reference>
        </references>
      </pivotArea>
    </format>
    <format dxfId="2107">
      <pivotArea dataOnly="0" labelOnly="1" outline="0" fieldPosition="0">
        <references count="3">
          <reference field="4" count="1" selected="0">
            <x v="0"/>
          </reference>
          <reference field="5" count="1" selected="0">
            <x v="1"/>
          </reference>
          <reference field="51" count="1">
            <x v="0"/>
          </reference>
        </references>
      </pivotArea>
    </format>
    <format dxfId="2106">
      <pivotArea dataOnly="0" labelOnly="1" outline="0" fieldPosition="0">
        <references count="3">
          <reference field="4" count="1" selected="0">
            <x v="0"/>
          </reference>
          <reference field="5" count="1" selected="0">
            <x v="3"/>
          </reference>
          <reference field="51" count="1">
            <x v="1"/>
          </reference>
        </references>
      </pivotArea>
    </format>
    <format dxfId="2105">
      <pivotArea dataOnly="0" labelOnly="1" outline="0" fieldPosition="0">
        <references count="3">
          <reference field="4" count="1" selected="0">
            <x v="0"/>
          </reference>
          <reference field="5" count="1" selected="0">
            <x v="24"/>
          </reference>
          <reference field="51" count="1">
            <x v="1"/>
          </reference>
        </references>
      </pivotArea>
    </format>
    <format dxfId="2104">
      <pivotArea dataOnly="0" labelOnly="1" outline="0" fieldPosition="0">
        <references count="3">
          <reference field="4" count="1" selected="0">
            <x v="1"/>
          </reference>
          <reference field="5" count="1" selected="0">
            <x v="39"/>
          </reference>
          <reference field="51" count="1">
            <x v="1"/>
          </reference>
        </references>
      </pivotArea>
    </format>
    <format dxfId="2103">
      <pivotArea dataOnly="0" labelOnly="1" outline="0" fieldPosition="0">
        <references count="3">
          <reference field="4" count="1" selected="0">
            <x v="0"/>
          </reference>
          <reference field="5" count="1" selected="0">
            <x v="45"/>
          </reference>
          <reference field="51" count="1">
            <x v="1"/>
          </reference>
        </references>
      </pivotArea>
    </format>
    <format dxfId="2102">
      <pivotArea dataOnly="0" labelOnly="1" outline="0" fieldPosition="0">
        <references count="2">
          <reference field="4" count="1">
            <x v="0"/>
          </reference>
          <reference field="5" count="1" selected="0">
            <x v="11"/>
          </reference>
        </references>
      </pivotArea>
    </format>
    <format dxfId="2101">
      <pivotArea dataOnly="0" labelOnly="1" outline="0" fieldPosition="0">
        <references count="3">
          <reference field="4" count="1" selected="0">
            <x v="0"/>
          </reference>
          <reference field="5" count="1" selected="0">
            <x v="11"/>
          </reference>
          <reference field="51" count="1">
            <x v="1"/>
          </reference>
        </references>
      </pivotArea>
    </format>
    <format dxfId="2100">
      <pivotArea dataOnly="0" labelOnly="1" outline="0" fieldPosition="0">
        <references count="3">
          <reference field="4" count="1" selected="0">
            <x v="0"/>
          </reference>
          <reference field="5" count="1" selected="0">
            <x v="14"/>
          </reference>
          <reference field="51" count="1">
            <x v="1"/>
          </reference>
        </references>
      </pivotArea>
    </format>
    <format dxfId="2099">
      <pivotArea dataOnly="0" labelOnly="1" outline="0" fieldPosition="0">
        <references count="3">
          <reference field="4" count="1" selected="0">
            <x v="0"/>
          </reference>
          <reference field="5" count="1" selected="0">
            <x v="25"/>
          </reference>
          <reference field="51" count="1">
            <x v="1"/>
          </reference>
        </references>
      </pivotArea>
    </format>
    <format dxfId="2098">
      <pivotArea dataOnly="0" labelOnly="1" outline="0" fieldPosition="0">
        <references count="3">
          <reference field="4" count="1" selected="0">
            <x v="0"/>
          </reference>
          <reference field="5" count="1" selected="0">
            <x v="30"/>
          </reference>
          <reference field="51" count="1">
            <x v="0"/>
          </reference>
        </references>
      </pivotArea>
    </format>
    <format dxfId="2097">
      <pivotArea dataOnly="0" labelOnly="1" outline="0" fieldPosition="0">
        <references count="3">
          <reference field="4" count="1" selected="0">
            <x v="0"/>
          </reference>
          <reference field="5" count="1" selected="0">
            <x v="43"/>
          </reference>
          <reference field="51" count="1">
            <x v="0"/>
          </reference>
        </references>
      </pivotArea>
    </format>
    <format dxfId="2096">
      <pivotArea dataOnly="0" labelOnly="1" outline="0" fieldPosition="0">
        <references count="3">
          <reference field="4" count="1" selected="0">
            <x v="0"/>
          </reference>
          <reference field="5" count="1" selected="0">
            <x v="56"/>
          </reference>
          <reference field="51" count="1">
            <x v="1"/>
          </reference>
        </references>
      </pivotArea>
    </format>
    <format dxfId="2095">
      <pivotArea dataOnly="0" labelOnly="1" outline="0" fieldPosition="0">
        <references count="2">
          <reference field="4" count="1">
            <x v="0"/>
          </reference>
          <reference field="5" count="1" selected="0">
            <x v="11"/>
          </reference>
        </references>
      </pivotArea>
    </format>
    <format dxfId="2094">
      <pivotArea dataOnly="0" labelOnly="1" outline="0" fieldPosition="0">
        <references count="3">
          <reference field="4" count="1" selected="0">
            <x v="0"/>
          </reference>
          <reference field="5" count="1" selected="0">
            <x v="11"/>
          </reference>
          <reference field="51" count="1">
            <x v="1"/>
          </reference>
        </references>
      </pivotArea>
    </format>
    <format dxfId="2093">
      <pivotArea dataOnly="0" labelOnly="1" outline="0" fieldPosition="0">
        <references count="3">
          <reference field="4" count="1" selected="0">
            <x v="0"/>
          </reference>
          <reference field="5" count="1" selected="0">
            <x v="14"/>
          </reference>
          <reference field="51" count="1">
            <x v="1"/>
          </reference>
        </references>
      </pivotArea>
    </format>
    <format dxfId="2092">
      <pivotArea dataOnly="0" labelOnly="1" outline="0" fieldPosition="0">
        <references count="3">
          <reference field="4" count="1" selected="0">
            <x v="0"/>
          </reference>
          <reference field="5" count="1" selected="0">
            <x v="25"/>
          </reference>
          <reference field="51" count="1">
            <x v="1"/>
          </reference>
        </references>
      </pivotArea>
    </format>
    <format dxfId="2091">
      <pivotArea dataOnly="0" labelOnly="1" outline="0" fieldPosition="0">
        <references count="3">
          <reference field="4" count="1" selected="0">
            <x v="0"/>
          </reference>
          <reference field="5" count="1" selected="0">
            <x v="30"/>
          </reference>
          <reference field="51" count="1">
            <x v="0"/>
          </reference>
        </references>
      </pivotArea>
    </format>
    <format dxfId="2090">
      <pivotArea dataOnly="0" labelOnly="1" outline="0" fieldPosition="0">
        <references count="3">
          <reference field="4" count="1" selected="0">
            <x v="0"/>
          </reference>
          <reference field="5" count="1" selected="0">
            <x v="43"/>
          </reference>
          <reference field="51" count="1">
            <x v="0"/>
          </reference>
        </references>
      </pivotArea>
    </format>
    <format dxfId="2089">
      <pivotArea dataOnly="0" labelOnly="1" outline="0" fieldPosition="0">
        <references count="3">
          <reference field="4" count="1" selected="0">
            <x v="0"/>
          </reference>
          <reference field="5" count="1" selected="0">
            <x v="56"/>
          </reference>
          <reference field="51" count="1">
            <x v="1"/>
          </reference>
        </references>
      </pivotArea>
    </format>
    <format dxfId="2088">
      <pivotArea dataOnly="0" labelOnly="1" outline="0" fieldPosition="0">
        <references count="2">
          <reference field="4" count="1">
            <x v="1"/>
          </reference>
          <reference field="5" count="1" selected="0">
            <x v="5"/>
          </reference>
        </references>
      </pivotArea>
    </format>
    <format dxfId="2087">
      <pivotArea dataOnly="0" labelOnly="1" outline="0" fieldPosition="0">
        <references count="2">
          <reference field="4" count="1">
            <x v="0"/>
          </reference>
          <reference field="5" count="1" selected="0">
            <x v="12"/>
          </reference>
        </references>
      </pivotArea>
    </format>
    <format dxfId="2086">
      <pivotArea dataOnly="0" labelOnly="1" outline="0" fieldPosition="0">
        <references count="2">
          <reference field="4" count="1">
            <x v="1"/>
          </reference>
          <reference field="5" count="1" selected="0">
            <x v="51"/>
          </reference>
        </references>
      </pivotArea>
    </format>
    <format dxfId="2085">
      <pivotArea dataOnly="0" labelOnly="1" outline="0" fieldPosition="0">
        <references count="3">
          <reference field="4" count="1" selected="0">
            <x v="1"/>
          </reference>
          <reference field="5" count="1" selected="0">
            <x v="5"/>
          </reference>
          <reference field="51" count="1">
            <x v="4"/>
          </reference>
        </references>
      </pivotArea>
    </format>
    <format dxfId="2084">
      <pivotArea dataOnly="0" labelOnly="1" outline="0" fieldPosition="0">
        <references count="3">
          <reference field="4" count="1" selected="0">
            <x v="1"/>
          </reference>
          <reference field="5" count="1" selected="0">
            <x v="6"/>
          </reference>
          <reference field="51" count="1">
            <x v="4"/>
          </reference>
        </references>
      </pivotArea>
    </format>
    <format dxfId="2083">
      <pivotArea dataOnly="0" labelOnly="1" outline="0" fieldPosition="0">
        <references count="3">
          <reference field="4" count="1" selected="0">
            <x v="1"/>
          </reference>
          <reference field="5" count="1" selected="0">
            <x v="10"/>
          </reference>
          <reference field="51" count="1">
            <x v="0"/>
          </reference>
        </references>
      </pivotArea>
    </format>
    <format dxfId="2082">
      <pivotArea dataOnly="0" labelOnly="1" outline="0" fieldPosition="0">
        <references count="3">
          <reference field="4" count="1" selected="0">
            <x v="0"/>
          </reference>
          <reference field="5" count="1" selected="0">
            <x v="12"/>
          </reference>
          <reference field="51" count="1">
            <x v="3"/>
          </reference>
        </references>
      </pivotArea>
    </format>
    <format dxfId="2081">
      <pivotArea dataOnly="0" labelOnly="1" outline="0" fieldPosition="0">
        <references count="3">
          <reference field="4" count="1" selected="0">
            <x v="0"/>
          </reference>
          <reference field="5" count="1" selected="0">
            <x v="13"/>
          </reference>
          <reference field="51" count="1">
            <x v="0"/>
          </reference>
        </references>
      </pivotArea>
    </format>
    <format dxfId="2080">
      <pivotArea dataOnly="0" labelOnly="1" outline="0" fieldPosition="0">
        <references count="3">
          <reference field="4" count="1" selected="0">
            <x v="0"/>
          </reference>
          <reference field="5" count="1" selected="0">
            <x v="16"/>
          </reference>
          <reference field="51" count="1">
            <x v="2"/>
          </reference>
        </references>
      </pivotArea>
    </format>
    <format dxfId="2079">
      <pivotArea dataOnly="0" labelOnly="1" outline="0" fieldPosition="0">
        <references count="3">
          <reference field="4" count="1" selected="0">
            <x v="0"/>
          </reference>
          <reference field="5" count="1" selected="0">
            <x v="18"/>
          </reference>
          <reference field="51" count="1">
            <x v="0"/>
          </reference>
        </references>
      </pivotArea>
    </format>
    <format dxfId="2078">
      <pivotArea dataOnly="0" labelOnly="1" outline="0" fieldPosition="0">
        <references count="3">
          <reference field="4" count="1" selected="0">
            <x v="0"/>
          </reference>
          <reference field="5" count="1" selected="0">
            <x v="41"/>
          </reference>
          <reference field="51" count="1">
            <x v="1"/>
          </reference>
        </references>
      </pivotArea>
    </format>
    <format dxfId="2077">
      <pivotArea dataOnly="0" labelOnly="1" outline="0" fieldPosition="0">
        <references count="3">
          <reference field="4" count="1" selected="0">
            <x v="1"/>
          </reference>
          <reference field="5" count="1" selected="0">
            <x v="51"/>
          </reference>
          <reference field="51" count="1">
            <x v="1"/>
          </reference>
        </references>
      </pivotArea>
    </format>
    <format dxfId="2076">
      <pivotArea dataOnly="0" labelOnly="1" outline="0" fieldPosition="0">
        <references count="3">
          <reference field="4" count="1" selected="0">
            <x v="1"/>
          </reference>
          <reference field="5" count="1" selected="0">
            <x v="53"/>
          </reference>
          <reference field="51" count="1">
            <x v="2"/>
          </reference>
        </references>
      </pivotArea>
    </format>
    <format dxfId="2075">
      <pivotArea dataOnly="0" labelOnly="1" outline="0" fieldPosition="0">
        <references count="2">
          <reference field="4" count="1">
            <x v="1"/>
          </reference>
          <reference field="5" count="1" selected="0">
            <x v="5"/>
          </reference>
        </references>
      </pivotArea>
    </format>
    <format dxfId="2074">
      <pivotArea dataOnly="0" labelOnly="1" outline="0" fieldPosition="0">
        <references count="2">
          <reference field="4" count="1">
            <x v="0"/>
          </reference>
          <reference field="5" count="1" selected="0">
            <x v="12"/>
          </reference>
        </references>
      </pivotArea>
    </format>
    <format dxfId="2073">
      <pivotArea dataOnly="0" labelOnly="1" outline="0" fieldPosition="0">
        <references count="2">
          <reference field="4" count="1">
            <x v="1"/>
          </reference>
          <reference field="5" count="1" selected="0">
            <x v="51"/>
          </reference>
        </references>
      </pivotArea>
    </format>
    <format dxfId="2072">
      <pivotArea dataOnly="0" labelOnly="1" outline="0" fieldPosition="0">
        <references count="3">
          <reference field="4" count="1" selected="0">
            <x v="1"/>
          </reference>
          <reference field="5" count="1" selected="0">
            <x v="5"/>
          </reference>
          <reference field="51" count="1">
            <x v="4"/>
          </reference>
        </references>
      </pivotArea>
    </format>
    <format dxfId="2071">
      <pivotArea dataOnly="0" labelOnly="1" outline="0" fieldPosition="0">
        <references count="3">
          <reference field="4" count="1" selected="0">
            <x v="1"/>
          </reference>
          <reference field="5" count="1" selected="0">
            <x v="6"/>
          </reference>
          <reference field="51" count="1">
            <x v="4"/>
          </reference>
        </references>
      </pivotArea>
    </format>
    <format dxfId="2070">
      <pivotArea dataOnly="0" labelOnly="1" outline="0" fieldPosition="0">
        <references count="3">
          <reference field="4" count="1" selected="0">
            <x v="1"/>
          </reference>
          <reference field="5" count="1" selected="0">
            <x v="10"/>
          </reference>
          <reference field="51" count="1">
            <x v="0"/>
          </reference>
        </references>
      </pivotArea>
    </format>
    <format dxfId="2069">
      <pivotArea dataOnly="0" labelOnly="1" outline="0" fieldPosition="0">
        <references count="3">
          <reference field="4" count="1" selected="0">
            <x v="0"/>
          </reference>
          <reference field="5" count="1" selected="0">
            <x v="12"/>
          </reference>
          <reference field="51" count="1">
            <x v="3"/>
          </reference>
        </references>
      </pivotArea>
    </format>
    <format dxfId="2068">
      <pivotArea dataOnly="0" labelOnly="1" outline="0" fieldPosition="0">
        <references count="3">
          <reference field="4" count="1" selected="0">
            <x v="0"/>
          </reference>
          <reference field="5" count="1" selected="0">
            <x v="13"/>
          </reference>
          <reference field="51" count="1">
            <x v="0"/>
          </reference>
        </references>
      </pivotArea>
    </format>
    <format dxfId="2067">
      <pivotArea dataOnly="0" labelOnly="1" outline="0" fieldPosition="0">
        <references count="3">
          <reference field="4" count="1" selected="0">
            <x v="0"/>
          </reference>
          <reference field="5" count="1" selected="0">
            <x v="16"/>
          </reference>
          <reference field="51" count="1">
            <x v="2"/>
          </reference>
        </references>
      </pivotArea>
    </format>
    <format dxfId="2066">
      <pivotArea dataOnly="0" labelOnly="1" outline="0" fieldPosition="0">
        <references count="3">
          <reference field="4" count="1" selected="0">
            <x v="0"/>
          </reference>
          <reference field="5" count="1" selected="0">
            <x v="18"/>
          </reference>
          <reference field="51" count="1">
            <x v="0"/>
          </reference>
        </references>
      </pivotArea>
    </format>
    <format dxfId="2065">
      <pivotArea dataOnly="0" labelOnly="1" outline="0" fieldPosition="0">
        <references count="3">
          <reference field="4" count="1" selected="0">
            <x v="0"/>
          </reference>
          <reference field="5" count="1" selected="0">
            <x v="41"/>
          </reference>
          <reference field="51" count="1">
            <x v="1"/>
          </reference>
        </references>
      </pivotArea>
    </format>
    <format dxfId="2064">
      <pivotArea dataOnly="0" labelOnly="1" outline="0" fieldPosition="0">
        <references count="3">
          <reference field="4" count="1" selected="0">
            <x v="1"/>
          </reference>
          <reference field="5" count="1" selected="0">
            <x v="51"/>
          </reference>
          <reference field="51" count="1">
            <x v="1"/>
          </reference>
        </references>
      </pivotArea>
    </format>
    <format dxfId="2063">
      <pivotArea dataOnly="0" labelOnly="1" outline="0" fieldPosition="0">
        <references count="3">
          <reference field="4" count="1" selected="0">
            <x v="1"/>
          </reference>
          <reference field="5" count="1" selected="0">
            <x v="53"/>
          </reference>
          <reference field="51" count="1">
            <x v="2"/>
          </reference>
        </references>
      </pivotArea>
    </format>
    <format dxfId="2062">
      <pivotArea dataOnly="0" labelOnly="1" outline="0" fieldPosition="0">
        <references count="2">
          <reference field="4" count="1">
            <x v="0"/>
          </reference>
          <reference field="5" count="1" selected="0">
            <x v="2"/>
          </reference>
        </references>
      </pivotArea>
    </format>
    <format dxfId="2061">
      <pivotArea dataOnly="0" labelOnly="1" outline="0" fieldPosition="0">
        <references count="3">
          <reference field="4" count="1" selected="0">
            <x v="0"/>
          </reference>
          <reference field="5" count="1" selected="0">
            <x v="2"/>
          </reference>
          <reference field="51" count="1">
            <x v="1"/>
          </reference>
        </references>
      </pivotArea>
    </format>
    <format dxfId="2060">
      <pivotArea dataOnly="0" labelOnly="1" outline="0" fieldPosition="0">
        <references count="3">
          <reference field="4" count="1" selected="0">
            <x v="0"/>
          </reference>
          <reference field="5" count="1" selected="0">
            <x v="15"/>
          </reference>
          <reference field="51" count="1">
            <x v="1"/>
          </reference>
        </references>
      </pivotArea>
    </format>
    <format dxfId="2059">
      <pivotArea dataOnly="0" labelOnly="1" outline="0" fieldPosition="0">
        <references count="3">
          <reference field="4" count="1" selected="0">
            <x v="0"/>
          </reference>
          <reference field="5" count="1" selected="0">
            <x v="26"/>
          </reference>
          <reference field="51" count="1">
            <x v="1"/>
          </reference>
        </references>
      </pivotArea>
    </format>
    <format dxfId="2058">
      <pivotArea dataOnly="0" labelOnly="1" outline="0" fieldPosition="0">
        <references count="3">
          <reference field="4" count="1" selected="0">
            <x v="0"/>
          </reference>
          <reference field="5" count="1" selected="0">
            <x v="32"/>
          </reference>
          <reference field="51" count="1">
            <x v="1"/>
          </reference>
        </references>
      </pivotArea>
    </format>
    <format dxfId="2057">
      <pivotArea dataOnly="0" labelOnly="1" outline="0" fieldPosition="0">
        <references count="3">
          <reference field="4" count="1" selected="0">
            <x v="0"/>
          </reference>
          <reference field="5" count="1" selected="0">
            <x v="33"/>
          </reference>
          <reference field="51" count="1">
            <x v="1"/>
          </reference>
        </references>
      </pivotArea>
    </format>
    <format dxfId="2056">
      <pivotArea dataOnly="0" labelOnly="1" outline="0" fieldPosition="0">
        <references count="3">
          <reference field="4" count="1" selected="0">
            <x v="0"/>
          </reference>
          <reference field="5" count="1" selected="0">
            <x v="37"/>
          </reference>
          <reference field="51" count="1">
            <x v="1"/>
          </reference>
        </references>
      </pivotArea>
    </format>
    <format dxfId="2055">
      <pivotArea dataOnly="0" labelOnly="1" outline="0" fieldPosition="0">
        <references count="3">
          <reference field="4" count="1" selected="0">
            <x v="0"/>
          </reference>
          <reference field="5" count="1" selected="0">
            <x v="40"/>
          </reference>
          <reference field="51" count="1">
            <x v="1"/>
          </reference>
        </references>
      </pivotArea>
    </format>
    <format dxfId="2054">
      <pivotArea dataOnly="0" labelOnly="1" outline="0" fieldPosition="0">
        <references count="3">
          <reference field="4" count="1" selected="0">
            <x v="0"/>
          </reference>
          <reference field="5" count="1" selected="0">
            <x v="44"/>
          </reference>
          <reference field="51" count="1">
            <x v="1"/>
          </reference>
        </references>
      </pivotArea>
    </format>
    <format dxfId="2053">
      <pivotArea dataOnly="0" labelOnly="1" outline="0" fieldPosition="0">
        <references count="3">
          <reference field="4" count="1" selected="0">
            <x v="0"/>
          </reference>
          <reference field="5" count="1" selected="0">
            <x v="50"/>
          </reference>
          <reference field="51" count="1">
            <x v="1"/>
          </reference>
        </references>
      </pivotArea>
    </format>
    <format dxfId="2052">
      <pivotArea dataOnly="0" labelOnly="1" outline="0" fieldPosition="0">
        <references count="2">
          <reference field="4" count="1">
            <x v="0"/>
          </reference>
          <reference field="5" count="1" selected="0">
            <x v="2"/>
          </reference>
        </references>
      </pivotArea>
    </format>
    <format dxfId="2051">
      <pivotArea dataOnly="0" labelOnly="1" outline="0" fieldPosition="0">
        <references count="3">
          <reference field="4" count="1" selected="0">
            <x v="0"/>
          </reference>
          <reference field="5" count="1" selected="0">
            <x v="2"/>
          </reference>
          <reference field="51" count="1">
            <x v="1"/>
          </reference>
        </references>
      </pivotArea>
    </format>
    <format dxfId="2050">
      <pivotArea dataOnly="0" labelOnly="1" outline="0" fieldPosition="0">
        <references count="3">
          <reference field="4" count="1" selected="0">
            <x v="0"/>
          </reference>
          <reference field="5" count="1" selected="0">
            <x v="15"/>
          </reference>
          <reference field="51" count="1">
            <x v="1"/>
          </reference>
        </references>
      </pivotArea>
    </format>
    <format dxfId="2049">
      <pivotArea dataOnly="0" labelOnly="1" outline="0" fieldPosition="0">
        <references count="3">
          <reference field="4" count="1" selected="0">
            <x v="0"/>
          </reference>
          <reference field="5" count="1" selected="0">
            <x v="26"/>
          </reference>
          <reference field="51" count="1">
            <x v="1"/>
          </reference>
        </references>
      </pivotArea>
    </format>
    <format dxfId="2048">
      <pivotArea dataOnly="0" labelOnly="1" outline="0" fieldPosition="0">
        <references count="3">
          <reference field="4" count="1" selected="0">
            <x v="0"/>
          </reference>
          <reference field="5" count="1" selected="0">
            <x v="32"/>
          </reference>
          <reference field="51" count="1">
            <x v="1"/>
          </reference>
        </references>
      </pivotArea>
    </format>
    <format dxfId="2047">
      <pivotArea dataOnly="0" labelOnly="1" outline="0" fieldPosition="0">
        <references count="3">
          <reference field="4" count="1" selected="0">
            <x v="0"/>
          </reference>
          <reference field="5" count="1" selected="0">
            <x v="33"/>
          </reference>
          <reference field="51" count="1">
            <x v="1"/>
          </reference>
        </references>
      </pivotArea>
    </format>
    <format dxfId="2046">
      <pivotArea dataOnly="0" labelOnly="1" outline="0" fieldPosition="0">
        <references count="3">
          <reference field="4" count="1" selected="0">
            <x v="0"/>
          </reference>
          <reference field="5" count="1" selected="0">
            <x v="37"/>
          </reference>
          <reference field="51" count="1">
            <x v="1"/>
          </reference>
        </references>
      </pivotArea>
    </format>
    <format dxfId="2045">
      <pivotArea dataOnly="0" labelOnly="1" outline="0" fieldPosition="0">
        <references count="3">
          <reference field="4" count="1" selected="0">
            <x v="0"/>
          </reference>
          <reference field="5" count="1" selected="0">
            <x v="40"/>
          </reference>
          <reference field="51" count="1">
            <x v="1"/>
          </reference>
        </references>
      </pivotArea>
    </format>
    <format dxfId="2044">
      <pivotArea dataOnly="0" labelOnly="1" outline="0" fieldPosition="0">
        <references count="3">
          <reference field="4" count="1" selected="0">
            <x v="0"/>
          </reference>
          <reference field="5" count="1" selected="0">
            <x v="44"/>
          </reference>
          <reference field="51" count="1">
            <x v="1"/>
          </reference>
        </references>
      </pivotArea>
    </format>
    <format dxfId="2043">
      <pivotArea dataOnly="0" labelOnly="1" outline="0" fieldPosition="0">
        <references count="3">
          <reference field="4" count="1" selected="0">
            <x v="0"/>
          </reference>
          <reference field="5" count="1" selected="0">
            <x v="50"/>
          </reference>
          <reference field="51" count="1">
            <x v="1"/>
          </reference>
        </references>
      </pivotArea>
    </format>
    <format dxfId="2042">
      <pivotArea dataOnly="0" labelOnly="1" outline="0" fieldPosition="0">
        <references count="2">
          <reference field="4" count="1">
            <x v="0"/>
          </reference>
          <reference field="5" count="1" selected="0">
            <x v="7"/>
          </reference>
        </references>
      </pivotArea>
    </format>
    <format dxfId="2041">
      <pivotArea dataOnly="0" labelOnly="1" outline="0" fieldPosition="0">
        <references count="3">
          <reference field="4" count="1" selected="0">
            <x v="0"/>
          </reference>
          <reference field="5" count="1" selected="0">
            <x v="7"/>
          </reference>
          <reference field="51" count="1">
            <x v="0"/>
          </reference>
        </references>
      </pivotArea>
    </format>
    <format dxfId="2040">
      <pivotArea dataOnly="0" labelOnly="1" outline="0" fieldPosition="0">
        <references count="3">
          <reference field="4" count="1" selected="0">
            <x v="0"/>
          </reference>
          <reference field="5" count="1" selected="0">
            <x v="19"/>
          </reference>
          <reference field="51" count="1">
            <x v="1"/>
          </reference>
        </references>
      </pivotArea>
    </format>
    <format dxfId="2039">
      <pivotArea dataOnly="0" labelOnly="1" outline="0" fieldPosition="0">
        <references count="3">
          <reference field="4" count="1" selected="0">
            <x v="0"/>
          </reference>
          <reference field="5" count="1" selected="0">
            <x v="20"/>
          </reference>
          <reference field="51" count="1">
            <x v="0"/>
          </reference>
        </references>
      </pivotArea>
    </format>
    <format dxfId="2038">
      <pivotArea dataOnly="0" labelOnly="1" outline="0" fieldPosition="0">
        <references count="3">
          <reference field="4" count="1" selected="0">
            <x v="0"/>
          </reference>
          <reference field="5" count="1" selected="0">
            <x v="34"/>
          </reference>
          <reference field="51" count="1">
            <x v="1"/>
          </reference>
        </references>
      </pivotArea>
    </format>
    <format dxfId="2037">
      <pivotArea dataOnly="0" labelOnly="1" outline="0" fieldPosition="0">
        <references count="3">
          <reference field="4" count="1" selected="0">
            <x v="0"/>
          </reference>
          <reference field="5" count="1" selected="0">
            <x v="57"/>
          </reference>
          <reference field="51" count="1">
            <x v="0"/>
          </reference>
        </references>
      </pivotArea>
    </format>
    <format dxfId="2036">
      <pivotArea dataOnly="0" labelOnly="1" outline="0" fieldPosition="0">
        <references count="3">
          <reference field="4" count="1" selected="0">
            <x v="0"/>
          </reference>
          <reference field="5" count="1" selected="0">
            <x v="59"/>
          </reference>
          <reference field="51" count="1">
            <x v="1"/>
          </reference>
        </references>
      </pivotArea>
    </format>
    <format dxfId="2035">
      <pivotArea dataOnly="0" labelOnly="1" outline="0" fieldPosition="0">
        <references count="2">
          <reference field="4" count="1">
            <x v="0"/>
          </reference>
          <reference field="5" count="1" selected="0">
            <x v="7"/>
          </reference>
        </references>
      </pivotArea>
    </format>
    <format dxfId="2034">
      <pivotArea dataOnly="0" labelOnly="1" outline="0" fieldPosition="0">
        <references count="3">
          <reference field="4" count="1" selected="0">
            <x v="0"/>
          </reference>
          <reference field="5" count="1" selected="0">
            <x v="7"/>
          </reference>
          <reference field="51" count="1">
            <x v="0"/>
          </reference>
        </references>
      </pivotArea>
    </format>
    <format dxfId="2033">
      <pivotArea dataOnly="0" labelOnly="1" outline="0" fieldPosition="0">
        <references count="3">
          <reference field="4" count="1" selected="0">
            <x v="0"/>
          </reference>
          <reference field="5" count="1" selected="0">
            <x v="19"/>
          </reference>
          <reference field="51" count="1">
            <x v="1"/>
          </reference>
        </references>
      </pivotArea>
    </format>
    <format dxfId="2032">
      <pivotArea dataOnly="0" labelOnly="1" outline="0" fieldPosition="0">
        <references count="3">
          <reference field="4" count="1" selected="0">
            <x v="0"/>
          </reference>
          <reference field="5" count="1" selected="0">
            <x v="20"/>
          </reference>
          <reference field="51" count="1">
            <x v="0"/>
          </reference>
        </references>
      </pivotArea>
    </format>
    <format dxfId="2031">
      <pivotArea dataOnly="0" labelOnly="1" outline="0" fieldPosition="0">
        <references count="3">
          <reference field="4" count="1" selected="0">
            <x v="0"/>
          </reference>
          <reference field="5" count="1" selected="0">
            <x v="34"/>
          </reference>
          <reference field="51" count="1">
            <x v="1"/>
          </reference>
        </references>
      </pivotArea>
    </format>
    <format dxfId="2030">
      <pivotArea dataOnly="0" labelOnly="1" outline="0" fieldPosition="0">
        <references count="3">
          <reference field="4" count="1" selected="0">
            <x v="0"/>
          </reference>
          <reference field="5" count="1" selected="0">
            <x v="57"/>
          </reference>
          <reference field="51" count="1">
            <x v="0"/>
          </reference>
        </references>
      </pivotArea>
    </format>
    <format dxfId="2029">
      <pivotArea dataOnly="0" labelOnly="1" outline="0" fieldPosition="0">
        <references count="3">
          <reference field="4" count="1" selected="0">
            <x v="0"/>
          </reference>
          <reference field="5" count="1" selected="0">
            <x v="59"/>
          </reference>
          <reference field="51" count="1">
            <x v="1"/>
          </reference>
        </references>
      </pivotArea>
    </format>
    <format dxfId="2028">
      <pivotArea dataOnly="0" labelOnly="1" outline="0" fieldPosition="0">
        <references count="2">
          <reference field="4" count="1">
            <x v="0"/>
          </reference>
          <reference field="5" count="1" selected="0">
            <x v="0"/>
          </reference>
        </references>
      </pivotArea>
    </format>
    <format dxfId="2027">
      <pivotArea dataOnly="0" labelOnly="1" outline="0" fieldPosition="0">
        <references count="2">
          <reference field="4" count="1">
            <x v="1"/>
          </reference>
          <reference field="5" count="1" selected="0">
            <x v="60"/>
          </reference>
        </references>
      </pivotArea>
    </format>
    <format dxfId="2026">
      <pivotArea dataOnly="0" labelOnly="1" outline="0" fieldPosition="0">
        <references count="3">
          <reference field="4" count="1" selected="0">
            <x v="0"/>
          </reference>
          <reference field="5" count="1" selected="0">
            <x v="0"/>
          </reference>
          <reference field="51" count="1">
            <x v="2"/>
          </reference>
        </references>
      </pivotArea>
    </format>
    <format dxfId="2025">
      <pivotArea dataOnly="0" labelOnly="1" outline="0" fieldPosition="0">
        <references count="3">
          <reference field="4" count="1" selected="0">
            <x v="0"/>
          </reference>
          <reference field="5" count="1" selected="0">
            <x v="17"/>
          </reference>
          <reference field="51" count="1">
            <x v="2"/>
          </reference>
        </references>
      </pivotArea>
    </format>
    <format dxfId="2024">
      <pivotArea dataOnly="0" labelOnly="1" outline="0" fieldPosition="0">
        <references count="3">
          <reference field="4" count="1" selected="0">
            <x v="0"/>
          </reference>
          <reference field="5" count="1" selected="0">
            <x v="23"/>
          </reference>
          <reference field="51" count="1">
            <x v="1"/>
          </reference>
        </references>
      </pivotArea>
    </format>
    <format dxfId="2023">
      <pivotArea dataOnly="0" labelOnly="1" outline="0" fieldPosition="0">
        <references count="3">
          <reference field="4" count="1" selected="0">
            <x v="1"/>
          </reference>
          <reference field="5" count="1" selected="0">
            <x v="60"/>
          </reference>
          <reference field="51" count="1">
            <x v="2"/>
          </reference>
        </references>
      </pivotArea>
    </format>
    <format dxfId="2022">
      <pivotArea dataOnly="0" labelOnly="1" outline="0" fieldPosition="0">
        <references count="2">
          <reference field="4" count="1">
            <x v="0"/>
          </reference>
          <reference field="5" count="1" selected="0">
            <x v="0"/>
          </reference>
        </references>
      </pivotArea>
    </format>
    <format dxfId="2021">
      <pivotArea dataOnly="0" labelOnly="1" outline="0" fieldPosition="0">
        <references count="2">
          <reference field="4" count="1">
            <x v="1"/>
          </reference>
          <reference field="5" count="1" selected="0">
            <x v="60"/>
          </reference>
        </references>
      </pivotArea>
    </format>
    <format dxfId="2020">
      <pivotArea dataOnly="0" labelOnly="1" outline="0" fieldPosition="0">
        <references count="3">
          <reference field="4" count="1" selected="0">
            <x v="0"/>
          </reference>
          <reference field="5" count="1" selected="0">
            <x v="0"/>
          </reference>
          <reference field="51" count="1">
            <x v="2"/>
          </reference>
        </references>
      </pivotArea>
    </format>
    <format dxfId="2019">
      <pivotArea dataOnly="0" labelOnly="1" outline="0" fieldPosition="0">
        <references count="3">
          <reference field="4" count="1" selected="0">
            <x v="0"/>
          </reference>
          <reference field="5" count="1" selected="0">
            <x v="17"/>
          </reference>
          <reference field="51" count="1">
            <x v="2"/>
          </reference>
        </references>
      </pivotArea>
    </format>
    <format dxfId="2018">
      <pivotArea dataOnly="0" labelOnly="1" outline="0" fieldPosition="0">
        <references count="3">
          <reference field="4" count="1" selected="0">
            <x v="0"/>
          </reference>
          <reference field="5" count="1" selected="0">
            <x v="23"/>
          </reference>
          <reference field="51" count="1">
            <x v="1"/>
          </reference>
        </references>
      </pivotArea>
    </format>
    <format dxfId="2017">
      <pivotArea dataOnly="0" labelOnly="1" outline="0" fieldPosition="0">
        <references count="3">
          <reference field="4" count="1" selected="0">
            <x v="1"/>
          </reference>
          <reference field="5" count="1" selected="0">
            <x v="60"/>
          </reference>
          <reference field="51" count="1">
            <x v="2"/>
          </reference>
        </references>
      </pivotArea>
    </format>
    <format dxfId="2016">
      <pivotArea dataOnly="0" labelOnly="1" outline="0" fieldPosition="0">
        <references count="2">
          <reference field="4" count="1">
            <x v="0"/>
          </reference>
          <reference field="5" count="1" selected="0">
            <x v="4"/>
          </reference>
        </references>
      </pivotArea>
    </format>
    <format dxfId="2015">
      <pivotArea dataOnly="0" labelOnly="1" outline="0" fieldPosition="0">
        <references count="2">
          <reference field="4" count="1">
            <x v="1"/>
          </reference>
          <reference field="5" count="1" selected="0">
            <x v="9"/>
          </reference>
        </references>
      </pivotArea>
    </format>
    <format dxfId="2014">
      <pivotArea dataOnly="0" labelOnly="1" outline="0" fieldPosition="0">
        <references count="2">
          <reference field="4" count="1">
            <x v="0"/>
          </reference>
          <reference field="5" count="1" selected="0">
            <x v="31"/>
          </reference>
        </references>
      </pivotArea>
    </format>
    <format dxfId="2013">
      <pivotArea dataOnly="0" labelOnly="1" outline="0" fieldPosition="0">
        <references count="2">
          <reference field="4" count="1">
            <x v="1"/>
          </reference>
          <reference field="5" count="1" selected="0">
            <x v="35"/>
          </reference>
        </references>
      </pivotArea>
    </format>
    <format dxfId="2012">
      <pivotArea dataOnly="0" labelOnly="1" outline="0" fieldPosition="0">
        <references count="2">
          <reference field="4" count="1">
            <x v="0"/>
          </reference>
          <reference field="5" count="1" selected="0">
            <x v="36"/>
          </reference>
        </references>
      </pivotArea>
    </format>
    <format dxfId="2011">
      <pivotArea dataOnly="0" labelOnly="1" outline="0" fieldPosition="0">
        <references count="2">
          <reference field="4" count="1">
            <x v="1"/>
          </reference>
          <reference field="5" count="1" selected="0">
            <x v="38"/>
          </reference>
        </references>
      </pivotArea>
    </format>
    <format dxfId="2010">
      <pivotArea dataOnly="0" labelOnly="1" outline="0" fieldPosition="0">
        <references count="2">
          <reference field="4" count="1">
            <x v="0"/>
          </reference>
          <reference field="5" count="1" selected="0">
            <x v="42"/>
          </reference>
        </references>
      </pivotArea>
    </format>
    <format dxfId="2009">
      <pivotArea dataOnly="0" labelOnly="1" outline="0" fieldPosition="0">
        <references count="2">
          <reference field="4" count="1">
            <x v="1"/>
          </reference>
          <reference field="5" count="1" selected="0">
            <x v="49"/>
          </reference>
        </references>
      </pivotArea>
    </format>
    <format dxfId="2008">
      <pivotArea dataOnly="0" labelOnly="1" outline="0" fieldPosition="0">
        <references count="2">
          <reference field="4" count="1">
            <x v="0"/>
          </reference>
          <reference field="5" count="1" selected="0">
            <x v="54"/>
          </reference>
        </references>
      </pivotArea>
    </format>
    <format dxfId="2007">
      <pivotArea dataOnly="0" labelOnly="1" outline="0" fieldPosition="0">
        <references count="3">
          <reference field="4" count="1" selected="0">
            <x v="0"/>
          </reference>
          <reference field="5" count="1" selected="0">
            <x v="4"/>
          </reference>
          <reference field="51" count="1">
            <x v="1"/>
          </reference>
        </references>
      </pivotArea>
    </format>
    <format dxfId="2006">
      <pivotArea dataOnly="0" labelOnly="1" outline="0" fieldPosition="0">
        <references count="3">
          <reference field="4" count="1" selected="0">
            <x v="0"/>
          </reference>
          <reference field="5" count="1" selected="0">
            <x v="8"/>
          </reference>
          <reference field="51" count="1">
            <x v="1"/>
          </reference>
        </references>
      </pivotArea>
    </format>
    <format dxfId="2005">
      <pivotArea dataOnly="0" labelOnly="1" outline="0" fieldPosition="0">
        <references count="3">
          <reference field="4" count="1" selected="0">
            <x v="1"/>
          </reference>
          <reference field="5" count="1" selected="0">
            <x v="9"/>
          </reference>
          <reference field="51" count="1">
            <x v="4"/>
          </reference>
        </references>
      </pivotArea>
    </format>
    <format dxfId="2004">
      <pivotArea dataOnly="0" labelOnly="1" outline="0" fieldPosition="0">
        <references count="3">
          <reference field="4" count="1" selected="0">
            <x v="1"/>
          </reference>
          <reference field="5" count="1" selected="0">
            <x v="21"/>
          </reference>
          <reference field="51" count="1">
            <x v="0"/>
          </reference>
        </references>
      </pivotArea>
    </format>
    <format dxfId="2003">
      <pivotArea dataOnly="0" labelOnly="1" outline="0" fieldPosition="0">
        <references count="3">
          <reference field="4" count="1" selected="0">
            <x v="1"/>
          </reference>
          <reference field="5" count="1" selected="0">
            <x v="29"/>
          </reference>
          <reference field="51" count="1">
            <x v="4"/>
          </reference>
        </references>
      </pivotArea>
    </format>
    <format dxfId="2002">
      <pivotArea dataOnly="0" labelOnly="1" outline="0" fieldPosition="0">
        <references count="3">
          <reference field="4" count="1" selected="0">
            <x v="0"/>
          </reference>
          <reference field="5" count="1" selected="0">
            <x v="31"/>
          </reference>
          <reference field="51" count="1">
            <x v="1"/>
          </reference>
        </references>
      </pivotArea>
    </format>
    <format dxfId="2001">
      <pivotArea dataOnly="0" labelOnly="1" outline="0" fieldPosition="0">
        <references count="3">
          <reference field="4" count="1" selected="0">
            <x v="1"/>
          </reference>
          <reference field="5" count="1" selected="0">
            <x v="35"/>
          </reference>
          <reference field="51" count="1">
            <x v="2"/>
          </reference>
        </references>
      </pivotArea>
    </format>
    <format dxfId="2000">
      <pivotArea dataOnly="0" labelOnly="1" outline="0" fieldPosition="0">
        <references count="3">
          <reference field="4" count="1" selected="0">
            <x v="0"/>
          </reference>
          <reference field="5" count="1" selected="0">
            <x v="36"/>
          </reference>
          <reference field="51" count="1">
            <x v="0"/>
          </reference>
        </references>
      </pivotArea>
    </format>
    <format dxfId="1999">
      <pivotArea dataOnly="0" labelOnly="1" outline="0" fieldPosition="0">
        <references count="3">
          <reference field="4" count="1" selected="0">
            <x v="1"/>
          </reference>
          <reference field="5" count="1" selected="0">
            <x v="38"/>
          </reference>
          <reference field="51" count="1">
            <x v="1"/>
          </reference>
        </references>
      </pivotArea>
    </format>
    <format dxfId="1998">
      <pivotArea dataOnly="0" labelOnly="1" outline="0" fieldPosition="0">
        <references count="3">
          <reference field="4" count="1" selected="0">
            <x v="0"/>
          </reference>
          <reference field="5" count="1" selected="0">
            <x v="42"/>
          </reference>
          <reference field="51" count="1">
            <x v="1"/>
          </reference>
        </references>
      </pivotArea>
    </format>
    <format dxfId="1997">
      <pivotArea dataOnly="0" labelOnly="1" outline="0" fieldPosition="0">
        <references count="3">
          <reference field="4" count="1" selected="0">
            <x v="0"/>
          </reference>
          <reference field="5" count="1" selected="0">
            <x v="46"/>
          </reference>
          <reference field="51" count="1">
            <x v="2"/>
          </reference>
        </references>
      </pivotArea>
    </format>
    <format dxfId="1996">
      <pivotArea dataOnly="0" labelOnly="1" outline="0" fieldPosition="0">
        <references count="3">
          <reference field="4" count="1" selected="0">
            <x v="0"/>
          </reference>
          <reference field="5" count="1" selected="0">
            <x v="47"/>
          </reference>
          <reference field="51" count="1">
            <x v="2"/>
          </reference>
        </references>
      </pivotArea>
    </format>
    <format dxfId="1995">
      <pivotArea dataOnly="0" labelOnly="1" outline="0" fieldPosition="0">
        <references count="3">
          <reference field="4" count="1" selected="0">
            <x v="0"/>
          </reference>
          <reference field="5" count="1" selected="0">
            <x v="48"/>
          </reference>
          <reference field="51" count="1">
            <x v="2"/>
          </reference>
        </references>
      </pivotArea>
    </format>
    <format dxfId="1994">
      <pivotArea dataOnly="0" labelOnly="1" outline="0" fieldPosition="0">
        <references count="3">
          <reference field="4" count="1" selected="0">
            <x v="1"/>
          </reference>
          <reference field="5" count="1" selected="0">
            <x v="49"/>
          </reference>
          <reference field="51" count="1">
            <x v="4"/>
          </reference>
        </references>
      </pivotArea>
    </format>
    <format dxfId="1993">
      <pivotArea dataOnly="0" labelOnly="1" outline="0" fieldPosition="0">
        <references count="3">
          <reference field="4" count="1" selected="0">
            <x v="1"/>
          </reference>
          <reference field="5" count="1" selected="0">
            <x v="52"/>
          </reference>
          <reference field="51" count="1">
            <x v="1"/>
          </reference>
        </references>
      </pivotArea>
    </format>
    <format dxfId="1992">
      <pivotArea dataOnly="0" labelOnly="1" outline="0" fieldPosition="0">
        <references count="3">
          <reference field="4" count="1" selected="0">
            <x v="0"/>
          </reference>
          <reference field="5" count="1" selected="0">
            <x v="54"/>
          </reference>
          <reference field="51" count="1">
            <x v="1"/>
          </reference>
        </references>
      </pivotArea>
    </format>
    <format dxfId="1991">
      <pivotArea dataOnly="0" labelOnly="1" outline="0" fieldPosition="0">
        <references count="3">
          <reference field="4" count="1" selected="0">
            <x v="0"/>
          </reference>
          <reference field="5" count="1" selected="0">
            <x v="55"/>
          </reference>
          <reference field="51" count="1">
            <x v="0"/>
          </reference>
        </references>
      </pivotArea>
    </format>
    <format dxfId="1990">
      <pivotArea dataOnly="0" labelOnly="1" outline="0" fieldPosition="0">
        <references count="3">
          <reference field="4" count="1" selected="0">
            <x v="0"/>
          </reference>
          <reference field="5" count="1" selected="0">
            <x v="58"/>
          </reference>
          <reference field="51" count="1">
            <x v="1"/>
          </reference>
        </references>
      </pivotArea>
    </format>
    <format dxfId="1989">
      <pivotArea dataOnly="0" labelOnly="1" outline="0" fieldPosition="0">
        <references count="3">
          <reference field="4" count="1" selected="0">
            <x v="0"/>
          </reference>
          <reference field="5" count="1" selected="0">
            <x v="61"/>
          </reference>
          <reference field="51" count="1">
            <x v="3"/>
          </reference>
        </references>
      </pivotArea>
    </format>
    <format dxfId="1988">
      <pivotArea dataOnly="0" labelOnly="1" outline="0" fieldPosition="0">
        <references count="2">
          <reference field="4" count="1">
            <x v="0"/>
          </reference>
          <reference field="5" count="1" selected="0">
            <x v="4"/>
          </reference>
        </references>
      </pivotArea>
    </format>
    <format dxfId="1987">
      <pivotArea dataOnly="0" labelOnly="1" outline="0" fieldPosition="0">
        <references count="2">
          <reference field="4" count="1">
            <x v="1"/>
          </reference>
          <reference field="5" count="1" selected="0">
            <x v="9"/>
          </reference>
        </references>
      </pivotArea>
    </format>
    <format dxfId="1986">
      <pivotArea dataOnly="0" labelOnly="1" outline="0" fieldPosition="0">
        <references count="2">
          <reference field="4" count="1">
            <x v="0"/>
          </reference>
          <reference field="5" count="1" selected="0">
            <x v="31"/>
          </reference>
        </references>
      </pivotArea>
    </format>
    <format dxfId="1985">
      <pivotArea dataOnly="0" labelOnly="1" outline="0" fieldPosition="0">
        <references count="2">
          <reference field="4" count="1">
            <x v="1"/>
          </reference>
          <reference field="5" count="1" selected="0">
            <x v="35"/>
          </reference>
        </references>
      </pivotArea>
    </format>
    <format dxfId="1984">
      <pivotArea dataOnly="0" labelOnly="1" outline="0" fieldPosition="0">
        <references count="2">
          <reference field="4" count="1">
            <x v="0"/>
          </reference>
          <reference field="5" count="1" selected="0">
            <x v="36"/>
          </reference>
        </references>
      </pivotArea>
    </format>
    <format dxfId="1983">
      <pivotArea dataOnly="0" labelOnly="1" outline="0" fieldPosition="0">
        <references count="2">
          <reference field="4" count="1">
            <x v="1"/>
          </reference>
          <reference field="5" count="1" selected="0">
            <x v="38"/>
          </reference>
        </references>
      </pivotArea>
    </format>
    <format dxfId="1982">
      <pivotArea dataOnly="0" labelOnly="1" outline="0" fieldPosition="0">
        <references count="2">
          <reference field="4" count="1">
            <x v="0"/>
          </reference>
          <reference field="5" count="1" selected="0">
            <x v="42"/>
          </reference>
        </references>
      </pivotArea>
    </format>
    <format dxfId="1981">
      <pivotArea dataOnly="0" labelOnly="1" outline="0" fieldPosition="0">
        <references count="2">
          <reference field="4" count="1">
            <x v="1"/>
          </reference>
          <reference field="5" count="1" selected="0">
            <x v="49"/>
          </reference>
        </references>
      </pivotArea>
    </format>
    <format dxfId="1980">
      <pivotArea dataOnly="0" labelOnly="1" outline="0" fieldPosition="0">
        <references count="2">
          <reference field="4" count="1">
            <x v="0"/>
          </reference>
          <reference field="5" count="1" selected="0">
            <x v="54"/>
          </reference>
        </references>
      </pivotArea>
    </format>
    <format dxfId="1979">
      <pivotArea dataOnly="0" labelOnly="1" outline="0" fieldPosition="0">
        <references count="3">
          <reference field="4" count="1" selected="0">
            <x v="0"/>
          </reference>
          <reference field="5" count="1" selected="0">
            <x v="4"/>
          </reference>
          <reference field="51" count="1">
            <x v="1"/>
          </reference>
        </references>
      </pivotArea>
    </format>
    <format dxfId="1978">
      <pivotArea dataOnly="0" labelOnly="1" outline="0" fieldPosition="0">
        <references count="3">
          <reference field="4" count="1" selected="0">
            <x v="0"/>
          </reference>
          <reference field="5" count="1" selected="0">
            <x v="8"/>
          </reference>
          <reference field="51" count="1">
            <x v="1"/>
          </reference>
        </references>
      </pivotArea>
    </format>
    <format dxfId="1977">
      <pivotArea dataOnly="0" labelOnly="1" outline="0" fieldPosition="0">
        <references count="3">
          <reference field="4" count="1" selected="0">
            <x v="1"/>
          </reference>
          <reference field="5" count="1" selected="0">
            <x v="9"/>
          </reference>
          <reference field="51" count="1">
            <x v="4"/>
          </reference>
        </references>
      </pivotArea>
    </format>
    <format dxfId="1976">
      <pivotArea dataOnly="0" labelOnly="1" outline="0" fieldPosition="0">
        <references count="3">
          <reference field="4" count="1" selected="0">
            <x v="1"/>
          </reference>
          <reference field="5" count="1" selected="0">
            <x v="21"/>
          </reference>
          <reference field="51" count="1">
            <x v="0"/>
          </reference>
        </references>
      </pivotArea>
    </format>
    <format dxfId="1975">
      <pivotArea dataOnly="0" labelOnly="1" outline="0" fieldPosition="0">
        <references count="3">
          <reference field="4" count="1" selected="0">
            <x v="1"/>
          </reference>
          <reference field="5" count="1" selected="0">
            <x v="29"/>
          </reference>
          <reference field="51" count="1">
            <x v="4"/>
          </reference>
        </references>
      </pivotArea>
    </format>
    <format dxfId="1974">
      <pivotArea dataOnly="0" labelOnly="1" outline="0" fieldPosition="0">
        <references count="3">
          <reference field="4" count="1" selected="0">
            <x v="0"/>
          </reference>
          <reference field="5" count="1" selected="0">
            <x v="31"/>
          </reference>
          <reference field="51" count="1">
            <x v="1"/>
          </reference>
        </references>
      </pivotArea>
    </format>
    <format dxfId="1973">
      <pivotArea dataOnly="0" labelOnly="1" outline="0" fieldPosition="0">
        <references count="3">
          <reference field="4" count="1" selected="0">
            <x v="1"/>
          </reference>
          <reference field="5" count="1" selected="0">
            <x v="35"/>
          </reference>
          <reference field="51" count="1">
            <x v="2"/>
          </reference>
        </references>
      </pivotArea>
    </format>
    <format dxfId="1972">
      <pivotArea dataOnly="0" labelOnly="1" outline="0" fieldPosition="0">
        <references count="3">
          <reference field="4" count="1" selected="0">
            <x v="0"/>
          </reference>
          <reference field="5" count="1" selected="0">
            <x v="36"/>
          </reference>
          <reference field="51" count="1">
            <x v="0"/>
          </reference>
        </references>
      </pivotArea>
    </format>
    <format dxfId="1971">
      <pivotArea dataOnly="0" labelOnly="1" outline="0" fieldPosition="0">
        <references count="3">
          <reference field="4" count="1" selected="0">
            <x v="1"/>
          </reference>
          <reference field="5" count="1" selected="0">
            <x v="38"/>
          </reference>
          <reference field="51" count="1">
            <x v="1"/>
          </reference>
        </references>
      </pivotArea>
    </format>
    <format dxfId="1970">
      <pivotArea dataOnly="0" labelOnly="1" outline="0" fieldPosition="0">
        <references count="3">
          <reference field="4" count="1" selected="0">
            <x v="0"/>
          </reference>
          <reference field="5" count="1" selected="0">
            <x v="42"/>
          </reference>
          <reference field="51" count="1">
            <x v="1"/>
          </reference>
        </references>
      </pivotArea>
    </format>
    <format dxfId="1969">
      <pivotArea dataOnly="0" labelOnly="1" outline="0" fieldPosition="0">
        <references count="3">
          <reference field="4" count="1" selected="0">
            <x v="0"/>
          </reference>
          <reference field="5" count="1" selected="0">
            <x v="46"/>
          </reference>
          <reference field="51" count="1">
            <x v="2"/>
          </reference>
        </references>
      </pivotArea>
    </format>
    <format dxfId="1968">
      <pivotArea dataOnly="0" labelOnly="1" outline="0" fieldPosition="0">
        <references count="3">
          <reference field="4" count="1" selected="0">
            <x v="0"/>
          </reference>
          <reference field="5" count="1" selected="0">
            <x v="47"/>
          </reference>
          <reference field="51" count="1">
            <x v="2"/>
          </reference>
        </references>
      </pivotArea>
    </format>
    <format dxfId="1967">
      <pivotArea dataOnly="0" labelOnly="1" outline="0" fieldPosition="0">
        <references count="3">
          <reference field="4" count="1" selected="0">
            <x v="0"/>
          </reference>
          <reference field="5" count="1" selected="0">
            <x v="48"/>
          </reference>
          <reference field="51" count="1">
            <x v="2"/>
          </reference>
        </references>
      </pivotArea>
    </format>
    <format dxfId="1966">
      <pivotArea dataOnly="0" labelOnly="1" outline="0" fieldPosition="0">
        <references count="3">
          <reference field="4" count="1" selected="0">
            <x v="1"/>
          </reference>
          <reference field="5" count="1" selected="0">
            <x v="49"/>
          </reference>
          <reference field="51" count="1">
            <x v="4"/>
          </reference>
        </references>
      </pivotArea>
    </format>
    <format dxfId="1965">
      <pivotArea dataOnly="0" labelOnly="1" outline="0" fieldPosition="0">
        <references count="3">
          <reference field="4" count="1" selected="0">
            <x v="1"/>
          </reference>
          <reference field="5" count="1" selected="0">
            <x v="52"/>
          </reference>
          <reference field="51" count="1">
            <x v="1"/>
          </reference>
        </references>
      </pivotArea>
    </format>
    <format dxfId="1964">
      <pivotArea dataOnly="0" labelOnly="1" outline="0" fieldPosition="0">
        <references count="3">
          <reference field="4" count="1" selected="0">
            <x v="0"/>
          </reference>
          <reference field="5" count="1" selected="0">
            <x v="54"/>
          </reference>
          <reference field="51" count="1">
            <x v="1"/>
          </reference>
        </references>
      </pivotArea>
    </format>
    <format dxfId="1963">
      <pivotArea dataOnly="0" labelOnly="1" outline="0" fieldPosition="0">
        <references count="3">
          <reference field="4" count="1" selected="0">
            <x v="0"/>
          </reference>
          <reference field="5" count="1" selected="0">
            <x v="55"/>
          </reference>
          <reference field="51" count="1">
            <x v="0"/>
          </reference>
        </references>
      </pivotArea>
    </format>
    <format dxfId="1962">
      <pivotArea dataOnly="0" labelOnly="1" outline="0" fieldPosition="0">
        <references count="3">
          <reference field="4" count="1" selected="0">
            <x v="0"/>
          </reference>
          <reference field="5" count="1" selected="0">
            <x v="58"/>
          </reference>
          <reference field="51" count="1">
            <x v="1"/>
          </reference>
        </references>
      </pivotArea>
    </format>
    <format dxfId="1961">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145"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13" rowHeaderCaption="Dependencia">
  <location ref="A85:G96" firstHeaderRow="1" firstDataRow="2" firstDataCol="1"/>
  <pivotFields count="133">
    <pivotField showAll="0"/>
    <pivotField showAll="0"/>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4to TRIMESTRE" fld="51" subtotal="count" baseField="0" baseItem="0"/>
  </dataFields>
  <formats count="30">
    <format dxfId="1788">
      <pivotArea type="all" dataOnly="0" outline="0" fieldPosition="0"/>
    </format>
    <format dxfId="1789">
      <pivotArea outline="0" collapsedLevelsAreSubtotals="1" fieldPosition="0"/>
    </format>
    <format dxfId="1790">
      <pivotArea type="origin" dataOnly="0" labelOnly="1" outline="0" fieldPosition="0"/>
    </format>
    <format dxfId="1791">
      <pivotArea field="78" type="button" dataOnly="0" labelOnly="1" outline="0"/>
    </format>
    <format dxfId="1792">
      <pivotArea type="topRight" dataOnly="0" labelOnly="1" outline="0" fieldPosition="0"/>
    </format>
    <format dxfId="1793">
      <pivotArea field="3" type="button" dataOnly="0" labelOnly="1" outline="0" axis="axisRow" fieldPosition="0"/>
    </format>
    <format dxfId="1794">
      <pivotArea dataOnly="0" labelOnly="1" fieldPosition="0">
        <references count="1">
          <reference field="3" count="0"/>
        </references>
      </pivotArea>
    </format>
    <format dxfId="1795">
      <pivotArea dataOnly="0" labelOnly="1" grandRow="1" outline="0" fieldPosition="0"/>
    </format>
    <format dxfId="1796">
      <pivotArea dataOnly="0" labelOnly="1" grandCol="1" outline="0" fieldPosition="0"/>
    </format>
    <format dxfId="1797">
      <pivotArea type="all" dataOnly="0" outline="0" fieldPosition="0"/>
    </format>
    <format dxfId="1798">
      <pivotArea outline="0" collapsedLevelsAreSubtotals="1" fieldPosition="0"/>
    </format>
    <format dxfId="1799">
      <pivotArea type="origin" dataOnly="0" labelOnly="1" outline="0" fieldPosition="0"/>
    </format>
    <format dxfId="1800">
      <pivotArea field="78" type="button" dataOnly="0" labelOnly="1" outline="0"/>
    </format>
    <format dxfId="1801">
      <pivotArea type="topRight" dataOnly="0" labelOnly="1" outline="0" fieldPosition="0"/>
    </format>
    <format dxfId="1802">
      <pivotArea field="3" type="button" dataOnly="0" labelOnly="1" outline="0" axis="axisRow" fieldPosition="0"/>
    </format>
    <format dxfId="1803">
      <pivotArea dataOnly="0" labelOnly="1" fieldPosition="0">
        <references count="1">
          <reference field="3" count="0"/>
        </references>
      </pivotArea>
    </format>
    <format dxfId="1804">
      <pivotArea dataOnly="0" labelOnly="1" grandRow="1" outline="0" fieldPosition="0"/>
    </format>
    <format dxfId="1805">
      <pivotArea dataOnly="0" labelOnly="1" grandCol="1" outline="0" fieldPosition="0"/>
    </format>
    <format dxfId="1806">
      <pivotArea type="all" dataOnly="0" outline="0" fieldPosition="0"/>
    </format>
    <format dxfId="1807">
      <pivotArea outline="0" collapsedLevelsAreSubtotals="1" fieldPosition="0"/>
    </format>
    <format dxfId="1808">
      <pivotArea type="origin" dataOnly="0" labelOnly="1" outline="0" fieldPosition="0"/>
    </format>
    <format dxfId="1809">
      <pivotArea field="78" type="button" dataOnly="0" labelOnly="1" outline="0"/>
    </format>
    <format dxfId="1810">
      <pivotArea type="topRight" dataOnly="0" labelOnly="1" outline="0" fieldPosition="0"/>
    </format>
    <format dxfId="1811">
      <pivotArea field="3" type="button" dataOnly="0" labelOnly="1" outline="0" axis="axisRow" fieldPosition="0"/>
    </format>
    <format dxfId="1812">
      <pivotArea dataOnly="0" labelOnly="1" fieldPosition="0">
        <references count="1">
          <reference field="3" count="0"/>
        </references>
      </pivotArea>
    </format>
    <format dxfId="1813">
      <pivotArea dataOnly="0" labelOnly="1" grandRow="1" outline="0" fieldPosition="0"/>
    </format>
    <format dxfId="1814">
      <pivotArea dataOnly="0" labelOnly="1" grandCol="1" outline="0" fieldPosition="0"/>
    </format>
    <format dxfId="1815">
      <pivotArea dataOnly="0" labelOnly="1" fieldPosition="0">
        <references count="1">
          <reference field="3" count="0"/>
        </references>
      </pivotArea>
    </format>
    <format dxfId="1816">
      <pivotArea outline="0" fieldPosition="0">
        <references count="1">
          <reference field="4294967294" count="1">
            <x v="0"/>
          </reference>
        </references>
      </pivotArea>
    </format>
    <format dxfId="1787">
      <pivotArea outline="0" fieldPosition="0">
        <references count="1">
          <reference field="4294967294" count="1">
            <x v="0"/>
          </reference>
        </references>
      </pivotArea>
    </format>
  </formats>
  <chartFormats count="14">
    <chartFormat chart="1" format="21" series="1">
      <pivotArea type="data" outline="0" fieldPosition="0">
        <references count="1">
          <reference field="51" count="1" selected="0">
            <x v="1"/>
          </reference>
        </references>
      </pivotArea>
    </chartFormat>
    <chartFormat chart="1" format="22" series="1">
      <pivotArea type="data" outline="0" fieldPosition="0">
        <references count="1">
          <reference field="51" count="1" selected="0">
            <x v="0"/>
          </reference>
        </references>
      </pivotArea>
    </chartFormat>
    <chartFormat chart="1" format="23" series="1">
      <pivotArea type="data" outline="0" fieldPosition="0">
        <references count="1">
          <reference field="51" count="1" selected="0">
            <x v="3"/>
          </reference>
        </references>
      </pivotArea>
    </chartFormat>
    <chartFormat chart="1" format="24" series="1">
      <pivotArea type="data" outline="0" fieldPosition="0">
        <references count="1">
          <reference field="51" count="1" selected="0">
            <x v="4"/>
          </reference>
        </references>
      </pivotArea>
    </chartFormat>
    <chartFormat chart="1" format="25" series="1">
      <pivotArea type="data" outline="0" fieldPosition="0">
        <references count="1">
          <reference field="51" count="1" selected="0">
            <x v="2"/>
          </reference>
        </references>
      </pivotArea>
    </chartFormat>
    <chartFormat chart="1" format="26" series="1">
      <pivotArea type="data" outline="0" fieldPosition="0">
        <references count="2">
          <reference field="4294967294" count="1" selected="0">
            <x v="0"/>
          </reference>
          <reference field="51" count="1" selected="0">
            <x v="0"/>
          </reference>
        </references>
      </pivotArea>
    </chartFormat>
    <chartFormat chart="1" format="27" series="1">
      <pivotArea type="data" outline="0" fieldPosition="0">
        <references count="2">
          <reference field="4294967294" count="1" selected="0">
            <x v="0"/>
          </reference>
          <reference field="51" count="1" selected="0">
            <x v="3"/>
          </reference>
        </references>
      </pivotArea>
    </chartFormat>
    <chartFormat chart="1" format="28" series="1">
      <pivotArea type="data" outline="0" fieldPosition="0">
        <references count="2">
          <reference field="4294967294" count="1" selected="0">
            <x v="0"/>
          </reference>
          <reference field="51" count="1" selected="0">
            <x v="4"/>
          </reference>
        </references>
      </pivotArea>
    </chartFormat>
    <chartFormat chart="1" format="29" series="1">
      <pivotArea type="data" outline="0" fieldPosition="0">
        <references count="2">
          <reference field="4294967294" count="1" selected="0">
            <x v="0"/>
          </reference>
          <reference field="51" count="1" selected="0">
            <x v="2"/>
          </reference>
        </references>
      </pivotArea>
    </chartFormat>
    <chartFormat chart="7" format="36" series="1">
      <pivotArea type="data" outline="0" fieldPosition="0">
        <references count="2">
          <reference field="4294967294" count="1" selected="0">
            <x v="0"/>
          </reference>
          <reference field="51" count="1" selected="0">
            <x v="3"/>
          </reference>
        </references>
      </pivotArea>
    </chartFormat>
    <chartFormat chart="7" format="37" series="1">
      <pivotArea type="data" outline="0" fieldPosition="0">
        <references count="2">
          <reference field="4294967294" count="1" selected="0">
            <x v="0"/>
          </reference>
          <reference field="51" count="1" selected="0">
            <x v="4"/>
          </reference>
        </references>
      </pivotArea>
    </chartFormat>
    <chartFormat chart="7" format="38" series="1">
      <pivotArea type="data" outline="0" fieldPosition="0">
        <references count="2">
          <reference field="4294967294" count="1" selected="0">
            <x v="0"/>
          </reference>
          <reference field="51" count="1" selected="0">
            <x v="0"/>
          </reference>
        </references>
      </pivotArea>
    </chartFormat>
    <chartFormat chart="7" format="39" series="1">
      <pivotArea type="data" outline="0" fieldPosition="0">
        <references count="2">
          <reference field="4294967294" count="1" selected="0">
            <x v="0"/>
          </reference>
          <reference field="51" count="1" selected="0">
            <x v="1"/>
          </reference>
        </references>
      </pivotArea>
    </chartFormat>
    <chartFormat chart="7" format="40" series="1">
      <pivotArea type="data" outline="0" fieldPosition="0">
        <references count="2">
          <reference field="4294967294" count="1" selected="0">
            <x v="0"/>
          </reference>
          <reference field="51" count="1" selected="0">
            <x v="2"/>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14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INDICADORES">
  <location ref="A3:G7"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4"/>
    </i>
    <i t="grand">
      <x/>
    </i>
  </colItems>
  <dataFields count="1">
    <dataField name="Cuenta de DESEMPEÑO FINAL 4to TRIMESTRE" fld="51" subtotal="count" baseField="0" baseItem="0"/>
  </dataFields>
  <formats count="26">
    <format dxfId="2444">
      <pivotArea outline="0" collapsedLevelsAreSubtotals="1" fieldPosition="0"/>
    </format>
    <format dxfId="2443">
      <pivotArea field="4" type="button" dataOnly="0" labelOnly="1" outline="0" axis="axisRow" fieldPosition="0"/>
    </format>
    <format dxfId="2442">
      <pivotArea dataOnly="0" labelOnly="1" fieldPosition="0">
        <references count="1">
          <reference field="4" count="0"/>
        </references>
      </pivotArea>
    </format>
    <format dxfId="2441">
      <pivotArea dataOnly="0" labelOnly="1" grandRow="1" outline="0" fieldPosition="0"/>
    </format>
    <format dxfId="2440">
      <pivotArea dataOnly="0" labelOnly="1" grandCol="1" outline="0" fieldPosition="0"/>
    </format>
    <format dxfId="2439">
      <pivotArea outline="0" collapsedLevelsAreSubtotals="1" fieldPosition="0"/>
    </format>
    <format dxfId="2438">
      <pivotArea field="4" type="button" dataOnly="0" labelOnly="1" outline="0" axis="axisRow" fieldPosition="0"/>
    </format>
    <format dxfId="2437">
      <pivotArea dataOnly="0" labelOnly="1" fieldPosition="0">
        <references count="1">
          <reference field="4" count="0"/>
        </references>
      </pivotArea>
    </format>
    <format dxfId="2436">
      <pivotArea dataOnly="0" labelOnly="1" grandRow="1" outline="0" fieldPosition="0"/>
    </format>
    <format dxfId="2435">
      <pivotArea dataOnly="0" labelOnly="1" grandCol="1" outline="0" fieldPosition="0"/>
    </format>
    <format dxfId="2434">
      <pivotArea outline="0" collapsedLevelsAreSubtotals="1" fieldPosition="0"/>
    </format>
    <format dxfId="2433">
      <pivotArea field="4" type="button" dataOnly="0" labelOnly="1" outline="0" axis="axisRow" fieldPosition="0"/>
    </format>
    <format dxfId="2432">
      <pivotArea dataOnly="0" labelOnly="1" fieldPosition="0">
        <references count="1">
          <reference field="4" count="0"/>
        </references>
      </pivotArea>
    </format>
    <format dxfId="2431">
      <pivotArea dataOnly="0" labelOnly="1" grandRow="1" outline="0" fieldPosition="0"/>
    </format>
    <format dxfId="2430">
      <pivotArea dataOnly="0" labelOnly="1" grandCol="1" outline="0" fieldPosition="0"/>
    </format>
    <format dxfId="2429">
      <pivotArea grandRow="1" outline="0" collapsedLevelsAreSubtotals="1" fieldPosition="0"/>
    </format>
    <format dxfId="2428">
      <pivotArea dataOnly="0" labelOnly="1" grandRow="1" outline="0" fieldPosition="0"/>
    </format>
    <format dxfId="2427">
      <pivotArea type="all" dataOnly="0" outline="0" fieldPosition="0"/>
    </format>
    <format dxfId="2426">
      <pivotArea outline="0" collapsedLevelsAreSubtotals="1" fieldPosition="0"/>
    </format>
    <format dxfId="2425">
      <pivotArea type="origin" dataOnly="0" labelOnly="1" outline="0" fieldPosition="0"/>
    </format>
    <format dxfId="2424">
      <pivotArea field="78" type="button" dataOnly="0" labelOnly="1" outline="0"/>
    </format>
    <format dxfId="2423">
      <pivotArea type="topRight" dataOnly="0" labelOnly="1" outline="0" fieldPosition="0"/>
    </format>
    <format dxfId="2422">
      <pivotArea field="4" type="button" dataOnly="0" labelOnly="1" outline="0" axis="axisRow" fieldPosition="0"/>
    </format>
    <format dxfId="2421">
      <pivotArea dataOnly="0" labelOnly="1" fieldPosition="0">
        <references count="1">
          <reference field="4" count="0"/>
        </references>
      </pivotArea>
    </format>
    <format dxfId="2420">
      <pivotArea dataOnly="0" labelOnly="1" grandRow="1" outline="0" fieldPosition="0"/>
    </format>
    <format dxfId="2419">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6" cacheId="14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3" rowHeaderCaption="INDICADORES">
  <location ref="A22:D29" firstHeaderRow="1" firstDataRow="2" firstDataCol="1"/>
  <pivotFields count="133">
    <pivotField showAll="0"/>
    <pivotField showAll="0"/>
    <pivotField showAll="0"/>
    <pivotField showAll="0">
      <items count="10">
        <item x="0"/>
        <item x="1"/>
        <item x="2"/>
        <item x="3"/>
        <item x="4"/>
        <item x="5"/>
        <item x="6"/>
        <item x="7"/>
        <item x="8"/>
        <item t="default"/>
      </items>
    </pivotField>
    <pivotField axis="axisCol"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Row"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6">
    <i>
      <x/>
    </i>
    <i>
      <x v="1"/>
    </i>
    <i>
      <x v="2"/>
    </i>
    <i>
      <x v="3"/>
    </i>
    <i>
      <x v="4"/>
    </i>
    <i t="grand">
      <x/>
    </i>
  </rowItems>
  <colFields count="1">
    <field x="4"/>
  </colFields>
  <colItems count="3">
    <i>
      <x/>
    </i>
    <i>
      <x v="1"/>
    </i>
    <i t="grand">
      <x/>
    </i>
  </colItems>
  <dataFields count="1">
    <dataField name="Cuenta de DESEMPEÑO FINAL 4to TRIMESTRE" fld="51" subtotal="count" showDataAs="percentOfCol" baseField="0" baseItem="0" numFmtId="9"/>
  </dataFields>
  <formats count="15">
    <format dxfId="2459">
      <pivotArea outline="0" collapsedLevelsAreSubtotals="1" fieldPosition="0"/>
    </format>
    <format dxfId="2458">
      <pivotArea outline="0" collapsedLevelsAreSubtotals="1" fieldPosition="0"/>
    </format>
    <format dxfId="2457">
      <pivotArea outline="0" collapsedLevelsAreSubtotals="1" fieldPosition="0"/>
    </format>
    <format dxfId="2456">
      <pivotArea field="4" type="button" dataOnly="0" labelOnly="1" outline="0" axis="axisCol" fieldPosition="0"/>
    </format>
    <format dxfId="2455">
      <pivotArea dataOnly="0" labelOnly="1" fieldPosition="0">
        <references count="1">
          <reference field="4" count="0"/>
        </references>
      </pivotArea>
    </format>
    <format dxfId="2454">
      <pivotArea dataOnly="0" labelOnly="1" grandRow="1" outline="0" fieldPosition="0"/>
    </format>
    <format dxfId="2453">
      <pivotArea dataOnly="0" labelOnly="1" grandCol="1" outline="0" fieldPosition="0"/>
    </format>
    <format dxfId="2452">
      <pivotArea outline="0" collapsedLevelsAreSubtotals="1" fieldPosition="0"/>
    </format>
    <format dxfId="2451">
      <pivotArea field="4" type="button" dataOnly="0" labelOnly="1" outline="0" axis="axisCol" fieldPosition="0"/>
    </format>
    <format dxfId="2450">
      <pivotArea dataOnly="0" labelOnly="1" fieldPosition="0">
        <references count="1">
          <reference field="4" count="0"/>
        </references>
      </pivotArea>
    </format>
    <format dxfId="2449">
      <pivotArea dataOnly="0" labelOnly="1" grandRow="1" outline="0" fieldPosition="0"/>
    </format>
    <format dxfId="2448">
      <pivotArea dataOnly="0" labelOnly="1" grandCol="1" outline="0" fieldPosition="0"/>
    </format>
    <format dxfId="2447">
      <pivotArea outline="0" fieldPosition="0">
        <references count="1">
          <reference field="4294967294" count="1">
            <x v="0"/>
          </reference>
        </references>
      </pivotArea>
    </format>
    <format dxfId="2446">
      <pivotArea outline="0" collapsedLevelsAreSubtotals="1" fieldPosition="0"/>
    </format>
    <format dxfId="2445">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145"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13" rowHeaderCaption="Dependencia">
  <location ref="A70:G81" firstHeaderRow="1" firstDataRow="2" firstDataCol="1"/>
  <pivotFields count="133">
    <pivotField showAll="0"/>
    <pivotField showAll="0"/>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4to TRIMESTRE" fld="51" subtotal="count" showDataAs="percentOfRow" baseField="0" baseItem="0" numFmtId="9"/>
  </dataFields>
  <formats count="31">
    <format dxfId="2487">
      <pivotArea type="all" dataOnly="0" outline="0" fieldPosition="0"/>
    </format>
    <format dxfId="2486">
      <pivotArea outline="0" collapsedLevelsAreSubtotals="1" fieldPosition="0"/>
    </format>
    <format dxfId="2485">
      <pivotArea type="origin" dataOnly="0" labelOnly="1" outline="0" fieldPosition="0"/>
    </format>
    <format dxfId="2484">
      <pivotArea field="78" type="button" dataOnly="0" labelOnly="1" outline="0"/>
    </format>
    <format dxfId="2483">
      <pivotArea type="topRight" dataOnly="0" labelOnly="1" outline="0" fieldPosition="0"/>
    </format>
    <format dxfId="2482">
      <pivotArea field="3" type="button" dataOnly="0" labelOnly="1" outline="0" axis="axisRow" fieldPosition="0"/>
    </format>
    <format dxfId="2481">
      <pivotArea dataOnly="0" labelOnly="1" fieldPosition="0">
        <references count="1">
          <reference field="3" count="0"/>
        </references>
      </pivotArea>
    </format>
    <format dxfId="2480">
      <pivotArea dataOnly="0" labelOnly="1" grandRow="1" outline="0" fieldPosition="0"/>
    </format>
    <format dxfId="2479">
      <pivotArea dataOnly="0" labelOnly="1" grandCol="1" outline="0" fieldPosition="0"/>
    </format>
    <format dxfId="2478">
      <pivotArea type="all" dataOnly="0" outline="0" fieldPosition="0"/>
    </format>
    <format dxfId="2477">
      <pivotArea outline="0" collapsedLevelsAreSubtotals="1" fieldPosition="0"/>
    </format>
    <format dxfId="2476">
      <pivotArea type="origin" dataOnly="0" labelOnly="1" outline="0" fieldPosition="0"/>
    </format>
    <format dxfId="2475">
      <pivotArea field="78" type="button" dataOnly="0" labelOnly="1" outline="0"/>
    </format>
    <format dxfId="2474">
      <pivotArea type="topRight" dataOnly="0" labelOnly="1" outline="0" fieldPosition="0"/>
    </format>
    <format dxfId="2473">
      <pivotArea field="3" type="button" dataOnly="0" labelOnly="1" outline="0" axis="axisRow" fieldPosition="0"/>
    </format>
    <format dxfId="2472">
      <pivotArea dataOnly="0" labelOnly="1" fieldPosition="0">
        <references count="1">
          <reference field="3" count="0"/>
        </references>
      </pivotArea>
    </format>
    <format dxfId="2471">
      <pivotArea dataOnly="0" labelOnly="1" grandRow="1" outline="0" fieldPosition="0"/>
    </format>
    <format dxfId="2470">
      <pivotArea dataOnly="0" labelOnly="1" grandCol="1" outline="0" fieldPosition="0"/>
    </format>
    <format dxfId="2469">
      <pivotArea type="all" dataOnly="0" outline="0" fieldPosition="0"/>
    </format>
    <format dxfId="2468">
      <pivotArea outline="0" collapsedLevelsAreSubtotals="1" fieldPosition="0"/>
    </format>
    <format dxfId="2467">
      <pivotArea type="origin" dataOnly="0" labelOnly="1" outline="0" fieldPosition="0"/>
    </format>
    <format dxfId="2466">
      <pivotArea field="78" type="button" dataOnly="0" labelOnly="1" outline="0"/>
    </format>
    <format dxfId="2465">
      <pivotArea type="topRight" dataOnly="0" labelOnly="1" outline="0" fieldPosition="0"/>
    </format>
    <format dxfId="2464">
      <pivotArea field="3" type="button" dataOnly="0" labelOnly="1" outline="0" axis="axisRow" fieldPosition="0"/>
    </format>
    <format dxfId="2463">
      <pivotArea dataOnly="0" labelOnly="1" fieldPosition="0">
        <references count="1">
          <reference field="3" count="0"/>
        </references>
      </pivotArea>
    </format>
    <format dxfId="2462">
      <pivotArea dataOnly="0" labelOnly="1" grandRow="1" outline="0" fieldPosition="0"/>
    </format>
    <format dxfId="2461">
      <pivotArea dataOnly="0" labelOnly="1" grandCol="1" outline="0" fieldPosition="0"/>
    </format>
    <format dxfId="2460">
      <pivotArea dataOnly="0" labelOnly="1" fieldPosition="0">
        <references count="1">
          <reference field="3" count="0"/>
        </references>
      </pivotArea>
    </format>
    <format dxfId="1817">
      <pivotArea outline="0" fieldPosition="0">
        <references count="1">
          <reference field="4294967294" count="1">
            <x v="0"/>
          </reference>
        </references>
      </pivotArea>
    </format>
    <format dxfId="1786">
      <pivotArea outline="0" collapsedLevelsAreSubtotals="1" fieldPosition="0"/>
    </format>
    <format dxfId="1785">
      <pivotArea outline="0" collapsedLevelsAreSubtotals="1" fieldPosition="0"/>
    </format>
  </formats>
  <chartFormats count="14">
    <chartFormat chart="1" format="21" series="1">
      <pivotArea type="data" outline="0" fieldPosition="0">
        <references count="1">
          <reference field="51" count="1" selected="0">
            <x v="1"/>
          </reference>
        </references>
      </pivotArea>
    </chartFormat>
    <chartFormat chart="1" format="22" series="1">
      <pivotArea type="data" outline="0" fieldPosition="0">
        <references count="1">
          <reference field="51" count="1" selected="0">
            <x v="0"/>
          </reference>
        </references>
      </pivotArea>
    </chartFormat>
    <chartFormat chart="1" format="23" series="1">
      <pivotArea type="data" outline="0" fieldPosition="0">
        <references count="1">
          <reference field="51" count="1" selected="0">
            <x v="3"/>
          </reference>
        </references>
      </pivotArea>
    </chartFormat>
    <chartFormat chart="1" format="24" series="1">
      <pivotArea type="data" outline="0" fieldPosition="0">
        <references count="1">
          <reference field="51" count="1" selected="0">
            <x v="4"/>
          </reference>
        </references>
      </pivotArea>
    </chartFormat>
    <chartFormat chart="1" format="25" series="1">
      <pivotArea type="data" outline="0" fieldPosition="0">
        <references count="1">
          <reference field="51" count="1" selected="0">
            <x v="2"/>
          </reference>
        </references>
      </pivotArea>
    </chartFormat>
    <chartFormat chart="1" format="26" series="1">
      <pivotArea type="data" outline="0" fieldPosition="0">
        <references count="2">
          <reference field="4294967294" count="1" selected="0">
            <x v="0"/>
          </reference>
          <reference field="51" count="1" selected="0">
            <x v="0"/>
          </reference>
        </references>
      </pivotArea>
    </chartFormat>
    <chartFormat chart="1" format="27" series="1">
      <pivotArea type="data" outline="0" fieldPosition="0">
        <references count="2">
          <reference field="4294967294" count="1" selected="0">
            <x v="0"/>
          </reference>
          <reference field="51" count="1" selected="0">
            <x v="3"/>
          </reference>
        </references>
      </pivotArea>
    </chartFormat>
    <chartFormat chart="1" format="28" series="1">
      <pivotArea type="data" outline="0" fieldPosition="0">
        <references count="2">
          <reference field="4294967294" count="1" selected="0">
            <x v="0"/>
          </reference>
          <reference field="51" count="1" selected="0">
            <x v="4"/>
          </reference>
        </references>
      </pivotArea>
    </chartFormat>
    <chartFormat chart="1" format="29" series="1">
      <pivotArea type="data" outline="0" fieldPosition="0">
        <references count="2">
          <reference field="4294967294" count="1" selected="0">
            <x v="0"/>
          </reference>
          <reference field="51" count="1" selected="0">
            <x v="2"/>
          </reference>
        </references>
      </pivotArea>
    </chartFormat>
    <chartFormat chart="7" format="36" series="1">
      <pivotArea type="data" outline="0" fieldPosition="0">
        <references count="2">
          <reference field="4294967294" count="1" selected="0">
            <x v="0"/>
          </reference>
          <reference field="51" count="1" selected="0">
            <x v="3"/>
          </reference>
        </references>
      </pivotArea>
    </chartFormat>
    <chartFormat chart="7" format="37" series="1">
      <pivotArea type="data" outline="0" fieldPosition="0">
        <references count="2">
          <reference field="4294967294" count="1" selected="0">
            <x v="0"/>
          </reference>
          <reference field="51" count="1" selected="0">
            <x v="4"/>
          </reference>
        </references>
      </pivotArea>
    </chartFormat>
    <chartFormat chart="7" format="38" series="1">
      <pivotArea type="data" outline="0" fieldPosition="0">
        <references count="2">
          <reference field="4294967294" count="1" selected="0">
            <x v="0"/>
          </reference>
          <reference field="51" count="1" selected="0">
            <x v="0"/>
          </reference>
        </references>
      </pivotArea>
    </chartFormat>
    <chartFormat chart="7" format="39" series="1">
      <pivotArea type="data" outline="0" fieldPosition="0">
        <references count="2">
          <reference field="4294967294" count="1" selected="0">
            <x v="0"/>
          </reference>
          <reference field="51" count="1" selected="0">
            <x v="1"/>
          </reference>
        </references>
      </pivotArea>
    </chartFormat>
    <chartFormat chart="7" format="40" series="1">
      <pivotArea type="data" outline="0" fieldPosition="0">
        <references count="2">
          <reference field="4294967294" count="1" selected="0">
            <x v="0"/>
          </reference>
          <reference field="51" count="1" selected="0">
            <x v="2"/>
          </reference>
        </references>
      </pivotArea>
    </chartFormat>
  </chartFormats>
  <pivotTableStyleInfo name="PivotStyleDark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14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OBJETIVOS ESTRATEGICOS">
  <location ref="A59:G65" firstHeaderRow="1" firstDataRow="2" firstDataCol="1"/>
  <pivotFields count="133">
    <pivotField showAll="0"/>
    <pivotField axis="axisRow" showAll="0">
      <items count="5">
        <item x="3"/>
        <item x="2"/>
        <item x="1"/>
        <item x="0"/>
        <item t="default"/>
      </items>
    </pivotField>
    <pivotField showAll="0"/>
    <pivotField showAll="0">
      <items count="10">
        <item x="0"/>
        <item x="1"/>
        <item x="2"/>
        <item x="3"/>
        <item x="4"/>
        <item x="5"/>
        <item x="6"/>
        <item x="7"/>
        <item x="8"/>
        <item t="default"/>
      </items>
    </pivotField>
    <pivotField showAll="0"/>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6">
        <item x="0"/>
        <item x="2"/>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Fields count="1">
    <field x="51"/>
  </colFields>
  <colItems count="6">
    <i>
      <x/>
    </i>
    <i>
      <x v="1"/>
    </i>
    <i>
      <x v="2"/>
    </i>
    <i>
      <x v="3"/>
    </i>
    <i>
      <x v="4"/>
    </i>
    <i t="grand">
      <x/>
    </i>
  </colItems>
  <dataFields count="1">
    <dataField name="Cuenta de DESEMPEÑO FINAL 4to TRIMESTRE" fld="51" subtotal="count" showDataAs="percentOfRow" baseField="0" baseItem="0" numFmtId="9"/>
  </dataFields>
  <formats count="43">
    <format dxfId="2530">
      <pivotArea outline="0" collapsedLevelsAreSubtotals="1" fieldPosition="0"/>
    </format>
    <format dxfId="2529">
      <pivotArea outline="0" collapsedLevelsAreSubtotals="1" fieldPosition="0"/>
    </format>
    <format dxfId="2528">
      <pivotArea type="all" dataOnly="0" outline="0" fieldPosition="0"/>
    </format>
    <format dxfId="2527">
      <pivotArea outline="0" collapsedLevelsAreSubtotals="1" fieldPosition="0"/>
    </format>
    <format dxfId="2526">
      <pivotArea type="origin" dataOnly="0" labelOnly="1" outline="0" fieldPosition="0"/>
    </format>
    <format dxfId="2525">
      <pivotArea field="78" type="button" dataOnly="0" labelOnly="1" outline="0"/>
    </format>
    <format dxfId="2524">
      <pivotArea type="topRight" dataOnly="0" labelOnly="1" outline="0" fieldPosition="0"/>
    </format>
    <format dxfId="2523">
      <pivotArea field="1" type="button" dataOnly="0" labelOnly="1" outline="0" axis="axisRow" fieldPosition="0"/>
    </format>
    <format dxfId="2522">
      <pivotArea dataOnly="0" labelOnly="1" fieldPosition="0">
        <references count="1">
          <reference field="1" count="0"/>
        </references>
      </pivotArea>
    </format>
    <format dxfId="2521">
      <pivotArea dataOnly="0" labelOnly="1" grandRow="1" outline="0" fieldPosition="0"/>
    </format>
    <format dxfId="2520">
      <pivotArea dataOnly="0" labelOnly="1" grandCol="1" outline="0" fieldPosition="0"/>
    </format>
    <format dxfId="2519">
      <pivotArea type="all" dataOnly="0" outline="0" fieldPosition="0"/>
    </format>
    <format dxfId="2518">
      <pivotArea outline="0" collapsedLevelsAreSubtotals="1" fieldPosition="0"/>
    </format>
    <format dxfId="2517">
      <pivotArea type="origin" dataOnly="0" labelOnly="1" outline="0" fieldPosition="0"/>
    </format>
    <format dxfId="2516">
      <pivotArea field="78" type="button" dataOnly="0" labelOnly="1" outline="0"/>
    </format>
    <format dxfId="2515">
      <pivotArea type="topRight" dataOnly="0" labelOnly="1" outline="0" fieldPosition="0"/>
    </format>
    <format dxfId="2514">
      <pivotArea field="1" type="button" dataOnly="0" labelOnly="1" outline="0" axis="axisRow" fieldPosition="0"/>
    </format>
    <format dxfId="2513">
      <pivotArea dataOnly="0" labelOnly="1" fieldPosition="0">
        <references count="1">
          <reference field="1" count="0"/>
        </references>
      </pivotArea>
    </format>
    <format dxfId="2512">
      <pivotArea dataOnly="0" labelOnly="1" grandRow="1" outline="0" fieldPosition="0"/>
    </format>
    <format dxfId="2511">
      <pivotArea dataOnly="0" labelOnly="1" grandCol="1" outline="0" fieldPosition="0"/>
    </format>
    <format dxfId="2510">
      <pivotArea type="all" dataOnly="0" outline="0" fieldPosition="0"/>
    </format>
    <format dxfId="2509">
      <pivotArea outline="0" collapsedLevelsAreSubtotals="1" fieldPosition="0"/>
    </format>
    <format dxfId="2508">
      <pivotArea type="origin" dataOnly="0" labelOnly="1" outline="0" fieldPosition="0"/>
    </format>
    <format dxfId="2507">
      <pivotArea field="78" type="button" dataOnly="0" labelOnly="1" outline="0"/>
    </format>
    <format dxfId="2506">
      <pivotArea type="topRight" dataOnly="0" labelOnly="1" outline="0" fieldPosition="0"/>
    </format>
    <format dxfId="2505">
      <pivotArea field="1" type="button" dataOnly="0" labelOnly="1" outline="0" axis="axisRow" fieldPosition="0"/>
    </format>
    <format dxfId="2504">
      <pivotArea dataOnly="0" labelOnly="1" fieldPosition="0">
        <references count="1">
          <reference field="1" count="0"/>
        </references>
      </pivotArea>
    </format>
    <format dxfId="2503">
      <pivotArea dataOnly="0" labelOnly="1" grandRow="1" outline="0" fieldPosition="0"/>
    </format>
    <format dxfId="2502">
      <pivotArea dataOnly="0" labelOnly="1" grandCol="1" outline="0" fieldPosition="0"/>
    </format>
    <format dxfId="2501">
      <pivotArea dataOnly="0" labelOnly="1" fieldPosition="0">
        <references count="1">
          <reference field="1" count="0"/>
        </references>
      </pivotArea>
    </format>
    <format dxfId="2500">
      <pivotArea field="1" type="button" dataOnly="0" labelOnly="1" outline="0" axis="axisRow" fieldPosition="0"/>
    </format>
    <format dxfId="2499">
      <pivotArea type="all" dataOnly="0" outline="0" fieldPosition="0"/>
    </format>
    <format dxfId="2498">
      <pivotArea outline="0" collapsedLevelsAreSubtotals="1" fieldPosition="0"/>
    </format>
    <format dxfId="2497">
      <pivotArea type="origin" dataOnly="0" labelOnly="1" outline="0" fieldPosition="0"/>
    </format>
    <format dxfId="2496">
      <pivotArea field="78" type="button" dataOnly="0" labelOnly="1" outline="0"/>
    </format>
    <format dxfId="2495">
      <pivotArea type="topRight" dataOnly="0" labelOnly="1" outline="0" fieldPosition="0"/>
    </format>
    <format dxfId="2494">
      <pivotArea field="1" type="button" dataOnly="0" labelOnly="1" outline="0" axis="axisRow" fieldPosition="0"/>
    </format>
    <format dxfId="2493">
      <pivotArea dataOnly="0" labelOnly="1" fieldPosition="0">
        <references count="1">
          <reference field="1" count="0"/>
        </references>
      </pivotArea>
    </format>
    <format dxfId="2492">
      <pivotArea dataOnly="0" labelOnly="1" grandRow="1" outline="0" fieldPosition="0"/>
    </format>
    <format dxfId="2491">
      <pivotArea dataOnly="0" labelOnly="1" grandCol="1" outline="0" fieldPosition="0"/>
    </format>
    <format dxfId="2490">
      <pivotArea outline="0" fieldPosition="0">
        <references count="1">
          <reference field="4294967294" count="1">
            <x v="0"/>
          </reference>
        </references>
      </pivotArea>
    </format>
    <format dxfId="2489">
      <pivotArea outline="0" collapsedLevelsAreSubtotals="1" fieldPosition="0"/>
    </format>
    <format dxfId="2488">
      <pivotArea outline="0" collapsedLevelsAreSubtotals="1"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2" cacheId="14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rowHeaderCaption="INDICADORES">
  <location ref="A11:G15" firstHeaderRow="1" firstDataRow="2" firstDataCol="1"/>
  <pivotFields count="133">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3"/>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i>
    <i>
      <x v="1"/>
    </i>
    <i t="grand">
      <x/>
    </i>
  </rowItems>
  <colFields count="1">
    <field x="51"/>
  </colFields>
  <colItems count="6">
    <i>
      <x/>
    </i>
    <i>
      <x v="1"/>
    </i>
    <i>
      <x v="2"/>
    </i>
    <i>
      <x v="3"/>
    </i>
    <i>
      <x v="4"/>
    </i>
    <i t="grand">
      <x/>
    </i>
  </colItems>
  <dataFields count="1">
    <dataField name="Cuenta de DESEMPEÑO FINAL 4to TRIMESTRE" fld="51" subtotal="count" showDataAs="percentOfRow" baseField="0" baseItem="0" numFmtId="9"/>
  </dataFields>
  <formats count="17">
    <format dxfId="2547">
      <pivotArea outline="0" collapsedLevelsAreSubtotals="1" fieldPosition="0"/>
    </format>
    <format dxfId="2546">
      <pivotArea outline="0" collapsedLevelsAreSubtotals="1" fieldPosition="0"/>
    </format>
    <format dxfId="2545">
      <pivotArea outline="0" collapsedLevelsAreSubtotals="1" fieldPosition="0"/>
    </format>
    <format dxfId="2544">
      <pivotArea field="4" type="button" dataOnly="0" labelOnly="1" outline="0" axis="axisRow" fieldPosition="0"/>
    </format>
    <format dxfId="2543">
      <pivotArea dataOnly="0" labelOnly="1" fieldPosition="0">
        <references count="1">
          <reference field="4" count="0"/>
        </references>
      </pivotArea>
    </format>
    <format dxfId="2542">
      <pivotArea dataOnly="0" labelOnly="1" grandRow="1" outline="0" fieldPosition="0"/>
    </format>
    <format dxfId="2541">
      <pivotArea dataOnly="0" labelOnly="1" grandCol="1" outline="0" fieldPosition="0"/>
    </format>
    <format dxfId="2540">
      <pivotArea outline="0" collapsedLevelsAreSubtotals="1" fieldPosition="0"/>
    </format>
    <format dxfId="2539">
      <pivotArea field="4" type="button" dataOnly="0" labelOnly="1" outline="0" axis="axisRow" fieldPosition="0"/>
    </format>
    <format dxfId="2538">
      <pivotArea dataOnly="0" labelOnly="1" fieldPosition="0">
        <references count="1">
          <reference field="4" count="0"/>
        </references>
      </pivotArea>
    </format>
    <format dxfId="2537">
      <pivotArea dataOnly="0" labelOnly="1" grandRow="1" outline="0" fieldPosition="0"/>
    </format>
    <format dxfId="2536">
      <pivotArea dataOnly="0" labelOnly="1" grandCol="1" outline="0" fieldPosition="0"/>
    </format>
    <format dxfId="2535">
      <pivotArea outline="0" fieldPosition="0">
        <references count="1">
          <reference field="4294967294" count="1">
            <x v="0"/>
          </reference>
        </references>
      </pivotArea>
    </format>
    <format dxfId="2534">
      <pivotArea outline="0" collapsedLevelsAreSubtotals="1" fieldPosition="0"/>
    </format>
    <format dxfId="2533">
      <pivotArea outline="0" collapsedLevelsAreSubtotals="1" fieldPosition="0"/>
    </format>
    <format dxfId="2532">
      <pivotArea outline="0" collapsedLevelsAreSubtotals="1" fieldPosition="0"/>
    </format>
    <format dxfId="2531">
      <pivotArea outline="0" collapsedLevelsAreSubtotals="1" fieldPosition="0"/>
    </format>
  </formats>
  <chartFormats count="18">
    <chartFormat chart="1" format="26" series="1">
      <pivotArea type="data" outline="0" fieldPosition="0">
        <references count="1">
          <reference field="51" count="1" selected="0">
            <x v="1"/>
          </reference>
        </references>
      </pivotArea>
    </chartFormat>
    <chartFormat chart="1" format="27" series="1">
      <pivotArea type="data" outline="0" fieldPosition="0">
        <references count="1">
          <reference field="51" count="1" selected="0">
            <x v="0"/>
          </reference>
        </references>
      </pivotArea>
    </chartFormat>
    <chartFormat chart="1" format="28" series="1">
      <pivotArea type="data" outline="0" fieldPosition="0">
        <references count="1">
          <reference field="51" count="1" selected="0">
            <x v="3"/>
          </reference>
        </references>
      </pivotArea>
    </chartFormat>
    <chartFormat chart="1" format="29" series="1">
      <pivotArea type="data" outline="0" fieldPosition="0">
        <references count="1">
          <reference field="51" count="1" selected="0">
            <x v="4"/>
          </reference>
        </references>
      </pivotArea>
    </chartFormat>
    <chartFormat chart="1" format="30" series="1">
      <pivotArea type="data" outline="0" fieldPosition="0">
        <references count="1">
          <reference field="51" count="1" selected="0">
            <x v="2"/>
          </reference>
        </references>
      </pivotArea>
    </chartFormat>
    <chartFormat chart="13" format="31" series="1">
      <pivotArea type="data" outline="0" fieldPosition="0">
        <references count="1">
          <reference field="51" count="1" selected="0">
            <x v="1"/>
          </reference>
        </references>
      </pivotArea>
    </chartFormat>
    <chartFormat chart="13" format="32" series="1">
      <pivotArea type="data" outline="0" fieldPosition="0">
        <references count="1">
          <reference field="51" count="1" selected="0">
            <x v="0"/>
          </reference>
        </references>
      </pivotArea>
    </chartFormat>
    <chartFormat chart="13" format="33" series="1">
      <pivotArea type="data" outline="0" fieldPosition="0">
        <references count="1">
          <reference field="51" count="1" selected="0">
            <x v="3"/>
          </reference>
        </references>
      </pivotArea>
    </chartFormat>
    <chartFormat chart="13" format="34" series="1">
      <pivotArea type="data" outline="0" fieldPosition="0">
        <references count="1">
          <reference field="51" count="1" selected="0">
            <x v="4"/>
          </reference>
        </references>
      </pivotArea>
    </chartFormat>
    <chartFormat chart="13" format="35" series="1">
      <pivotArea type="data" outline="0" fieldPosition="0">
        <references count="1">
          <reference field="51" count="1" selected="0">
            <x v="2"/>
          </reference>
        </references>
      </pivotArea>
    </chartFormat>
    <chartFormat chart="13" format="36" series="1">
      <pivotArea type="data" outline="0" fieldPosition="0">
        <references count="2">
          <reference field="4294967294" count="1" selected="0">
            <x v="0"/>
          </reference>
          <reference field="51" count="1" selected="0">
            <x v="1"/>
          </reference>
        </references>
      </pivotArea>
    </chartFormat>
    <chartFormat chart="13" format="37" series="1">
      <pivotArea type="data" outline="0" fieldPosition="0">
        <references count="2">
          <reference field="4294967294" count="1" selected="0">
            <x v="0"/>
          </reference>
          <reference field="51" count="1" selected="0">
            <x v="2"/>
          </reference>
        </references>
      </pivotArea>
    </chartFormat>
    <chartFormat chart="13" format="38" series="1">
      <pivotArea type="data" outline="0" fieldPosition="0">
        <references count="2">
          <reference field="4294967294" count="1" selected="0">
            <x v="0"/>
          </reference>
          <reference field="51" count="1" selected="0">
            <x v="3"/>
          </reference>
        </references>
      </pivotArea>
    </chartFormat>
    <chartFormat chart="13" format="39" series="1">
      <pivotArea type="data" outline="0" fieldPosition="0">
        <references count="2">
          <reference field="4294967294" count="1" selected="0">
            <x v="0"/>
          </reference>
          <reference field="51" count="1" selected="0">
            <x v="4"/>
          </reference>
        </references>
      </pivotArea>
    </chartFormat>
    <chartFormat chart="1" format="31" series="1">
      <pivotArea type="data" outline="0" fieldPosition="0">
        <references count="2">
          <reference field="4294967294" count="1" selected="0">
            <x v="0"/>
          </reference>
          <reference field="51" count="1" selected="0">
            <x v="1"/>
          </reference>
        </references>
      </pivotArea>
    </chartFormat>
    <chartFormat chart="1" format="32" series="1">
      <pivotArea type="data" outline="0" fieldPosition="0">
        <references count="2">
          <reference field="4294967294" count="1" selected="0">
            <x v="0"/>
          </reference>
          <reference field="51" count="1" selected="0">
            <x v="2"/>
          </reference>
        </references>
      </pivotArea>
    </chartFormat>
    <chartFormat chart="1" format="33" series="1">
      <pivotArea type="data" outline="0" fieldPosition="0">
        <references count="2">
          <reference field="4294967294" count="1" selected="0">
            <x v="0"/>
          </reference>
          <reference field="51" count="1" selected="0">
            <x v="3"/>
          </reference>
        </references>
      </pivotArea>
    </chartFormat>
    <chartFormat chart="1" format="34"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7"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1846">
      <pivotArea outline="0" collapsedLevelsAreSubtotals="1" fieldPosition="0"/>
    </format>
    <format dxfId="1845">
      <pivotArea outline="0" collapsedLevelsAreSubtotals="1" fieldPosition="0"/>
    </format>
    <format dxfId="1844">
      <pivotArea outline="0" fieldPosition="0">
        <references count="1">
          <reference field="4294967294" count="1">
            <x v="0"/>
          </reference>
        </references>
      </pivotArea>
    </format>
    <format dxfId="1843">
      <pivotArea outline="0" fieldPosition="0">
        <references count="1">
          <reference field="4294967294" count="1">
            <x v="0"/>
          </reference>
        </references>
      </pivotArea>
    </format>
    <format dxfId="1842">
      <pivotArea outline="0" collapsedLevelsAreSubtotals="1" fieldPosition="0"/>
    </format>
    <format dxfId="1841">
      <pivotArea field="1" type="button" dataOnly="0" labelOnly="1" outline="0"/>
    </format>
    <format dxfId="1840">
      <pivotArea dataOnly="0" labelOnly="1" grandRow="1" outline="0" fieldPosition="0"/>
    </format>
    <format dxfId="1839">
      <pivotArea dataOnly="0" labelOnly="1" fieldPosition="0">
        <references count="1">
          <reference field="78" count="0"/>
        </references>
      </pivotArea>
    </format>
    <format dxfId="1838">
      <pivotArea dataOnly="0" labelOnly="1" grandCol="1" outline="0" fieldPosition="0"/>
    </format>
    <format dxfId="1837">
      <pivotArea outline="0" collapsedLevelsAreSubtotals="1" fieldPosition="0"/>
    </format>
    <format dxfId="1836">
      <pivotArea dataOnly="0" labelOnly="1" fieldPosition="0">
        <references count="1">
          <reference field="78" count="0"/>
        </references>
      </pivotArea>
    </format>
    <format dxfId="1835">
      <pivotArea dataOnly="0" labelOnly="1" grandCol="1" outline="0" fieldPosition="0"/>
    </format>
    <format dxfId="1834">
      <pivotArea field="1" type="button" dataOnly="0" labelOnly="1" outline="0"/>
    </format>
    <format dxfId="1833">
      <pivotArea outline="0" collapsedLevelsAreSubtotals="1" fieldPosition="0"/>
    </format>
    <format dxfId="1832">
      <pivotArea field="1" type="button" dataOnly="0" labelOnly="1" outline="0"/>
    </format>
    <format dxfId="1831">
      <pivotArea dataOnly="0" labelOnly="1" fieldPosition="0">
        <references count="1">
          <reference field="78" count="0"/>
        </references>
      </pivotArea>
    </format>
    <format dxfId="1830">
      <pivotArea field="3" type="button" dataOnly="0" labelOnly="1" outline="0" axis="axisRow" fieldPosition="0"/>
    </format>
    <format dxfId="1829">
      <pivotArea outline="0" fieldPosition="0">
        <references count="1">
          <reference field="4294967294" count="1">
            <x v="0"/>
          </reference>
        </references>
      </pivotArea>
    </format>
    <format dxfId="1828">
      <pivotArea outline="0" collapsedLevelsAreSubtotals="1" fieldPosition="0"/>
    </format>
    <format dxfId="1827">
      <pivotArea field="3" type="button" dataOnly="0" labelOnly="1" outline="0" axis="axisRow" fieldPosition="0"/>
    </format>
    <format dxfId="1826">
      <pivotArea dataOnly="0" labelOnly="1" fieldPosition="0">
        <references count="1">
          <reference field="3" count="0"/>
        </references>
      </pivotArea>
    </format>
    <format dxfId="1825">
      <pivotArea dataOnly="0" labelOnly="1" fieldPosition="0">
        <references count="1">
          <reference field="78" count="0"/>
        </references>
      </pivotArea>
    </format>
    <format dxfId="1824">
      <pivotArea dataOnly="0" labelOnly="1" grandRow="1" outline="0" fieldPosition="0"/>
    </format>
    <format dxfId="1823">
      <pivotArea outline="0" collapsedLevelsAreSubtotals="1" fieldPosition="0"/>
    </format>
    <format dxfId="1822">
      <pivotArea dataOnly="0" labelOnly="1" fieldPosition="0">
        <references count="1">
          <reference field="3" count="0"/>
        </references>
      </pivotArea>
    </format>
    <format dxfId="1821">
      <pivotArea outline="0" fieldPosition="0">
        <references count="1">
          <reference field="4294967294" count="1">
            <x v="0"/>
          </reference>
        </references>
      </pivotArea>
    </format>
    <format dxfId="1820">
      <pivotArea outline="0" collapsedLevelsAreSubtotals="1" fieldPosition="0"/>
    </format>
    <format dxfId="1819">
      <pivotArea outline="0" collapsedLevelsAreSubtotals="1" fieldPosition="0"/>
    </format>
    <format dxfId="1818">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3" cacheId="108"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F46" firstHeaderRow="1" firstDataRow="2" firstDataCol="1"/>
  <pivotFields count="133">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5">
        <item x="0"/>
        <item x="1"/>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105"/>
  </colFields>
  <colItems count="5">
    <i>
      <x/>
    </i>
    <i>
      <x v="1"/>
    </i>
    <i>
      <x v="2"/>
    </i>
    <i>
      <x v="3"/>
    </i>
    <i>
      <x v="4"/>
    </i>
  </colItems>
  <dataFields count="1">
    <dataField name="Cuenta de DESEMPEÑO FINAL 2do TRIMESTRE" fld="105" subtotal="count" showDataAs="percentOfRow" baseField="0" baseItem="0" numFmtId="9"/>
  </dataFields>
  <formats count="27">
    <format dxfId="1873">
      <pivotArea outline="0" collapsedLevelsAreSubtotals="1" fieldPosition="0"/>
    </format>
    <format dxfId="1872">
      <pivotArea outline="0" collapsedLevelsAreSubtotals="1" fieldPosition="0"/>
    </format>
    <format dxfId="1871">
      <pivotArea dataOnly="0" labelOnly="1" fieldPosition="0">
        <references count="1">
          <reference field="1" count="0"/>
        </references>
      </pivotArea>
    </format>
    <format dxfId="1870">
      <pivotArea outline="0" collapsedLevelsAreSubtotals="1" fieldPosition="0"/>
    </format>
    <format dxfId="1869">
      <pivotArea field="1" type="button" dataOnly="0" labelOnly="1" outline="0" axis="axisRow" fieldPosition="0"/>
    </format>
    <format dxfId="1868">
      <pivotArea dataOnly="0" labelOnly="1" fieldPosition="0">
        <references count="1">
          <reference field="1" count="0"/>
        </references>
      </pivotArea>
    </format>
    <format dxfId="1867">
      <pivotArea dataOnly="0" labelOnly="1" grandRow="1" outline="0" fieldPosition="0"/>
    </format>
    <format dxfId="1866">
      <pivotArea dataOnly="0" labelOnly="1" grandCol="1" outline="0" fieldPosition="0"/>
    </format>
    <format dxfId="1865">
      <pivotArea outline="0" collapsedLevelsAreSubtotals="1" fieldPosition="0"/>
    </format>
    <format dxfId="1864">
      <pivotArea dataOnly="0" labelOnly="1" grandCol="1" outline="0" fieldPosition="0"/>
    </format>
    <format dxfId="1863">
      <pivotArea field="1" type="button" dataOnly="0" labelOnly="1" outline="0" axis="axisRow" fieldPosition="0"/>
    </format>
    <format dxfId="1862">
      <pivotArea outline="0" collapsedLevelsAreSubtotals="1" fieldPosition="0"/>
    </format>
    <format dxfId="1861">
      <pivotArea field="1" type="button" dataOnly="0" labelOnly="1" outline="0" axis="axisRow" fieldPosition="0"/>
    </format>
    <format dxfId="1860">
      <pivotArea dataOnly="0" labelOnly="1" fieldPosition="0">
        <references count="1">
          <reference field="1" count="0"/>
        </references>
      </pivotArea>
    </format>
    <format dxfId="1859">
      <pivotArea outline="0" fieldPosition="0">
        <references count="1">
          <reference field="4294967294" count="1">
            <x v="0"/>
          </reference>
        </references>
      </pivotArea>
    </format>
    <format dxfId="1858">
      <pivotArea outline="0" collapsedLevelsAreSubtotals="1" fieldPosition="0"/>
    </format>
    <format dxfId="1857">
      <pivotArea outline="0" collapsedLevelsAreSubtotals="1" fieldPosition="0"/>
    </format>
    <format dxfId="1856">
      <pivotArea outline="0" collapsedLevelsAreSubtotals="1" fieldPosition="0"/>
    </format>
    <format dxfId="1855">
      <pivotArea outline="0" collapsedLevelsAreSubtotals="1" fieldPosition="0"/>
    </format>
    <format dxfId="1854">
      <pivotArea type="all" dataOnly="0" outline="0" fieldPosition="0"/>
    </format>
    <format dxfId="1853">
      <pivotArea outline="0" collapsedLevelsAreSubtotals="1" fieldPosition="0"/>
    </format>
    <format dxfId="1852">
      <pivotArea type="origin" dataOnly="0" labelOnly="1" outline="0" fieldPosition="0"/>
    </format>
    <format dxfId="1851">
      <pivotArea field="105" type="button" dataOnly="0" labelOnly="1" outline="0" axis="axisCol" fieldPosition="0"/>
    </format>
    <format dxfId="1850">
      <pivotArea type="topRight" dataOnly="0" labelOnly="1" outline="0" fieldPosition="0"/>
    </format>
    <format dxfId="1849">
      <pivotArea field="1" type="button" dataOnly="0" labelOnly="1" outline="0" axis="axisRow" fieldPosition="0"/>
    </format>
    <format dxfId="1848">
      <pivotArea dataOnly="0" labelOnly="1" fieldPosition="0">
        <references count="1">
          <reference field="1" count="0"/>
        </references>
      </pivotArea>
    </format>
    <format dxfId="1847">
      <pivotArea dataOnly="0" labelOnly="1" fieldPosition="0">
        <references count="1">
          <reference field="105"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1" sourceName="Dependencia">
  <pivotTables>
    <pivotTable tabId="4" name="TablaDinámica5"/>
    <pivotTable tabId="6" name="TablaDinámica2"/>
    <pivotTable tabId="6" name="TablaDinámica4"/>
    <pivotTable tabId="6" name="TablaDinámica3"/>
    <pivotTable tabId="6" name="TablaDinámica6"/>
    <pivotTable tabId="6" name="TablaDinámica5"/>
  </pivotTables>
  <data>
    <tabular pivotCacheId="2">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6" name="TablaDinámica2"/>
    <pivotTable tabId="6" name="TablaDinámica4"/>
    <pivotTable tabId="6" name="TablaDinámica6"/>
    <pivotTable tabId="4" name="TablaDinámica5"/>
    <pivotTable tabId="6" name="TablaDinámica5"/>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6" name="TablaDinámica2"/>
    <pivotTable tabId="6" name="TablaDinámica3"/>
    <pivotTable tabId="6" name="TablaDinámica4"/>
    <pivotTable tabId="6" name="TablaDinámica6"/>
    <pivotTable tabId="6" name="TablaDinámica5"/>
  </pivotTables>
  <data>
    <tabular pivotCacheId="2">
      <items count="6">
        <i x="4" s="1"/>
        <i x="3" s="1"/>
        <i x="2" s="1"/>
        <i x="5"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1" cache="SegmentaciónDeDatos_Dependencia1" caption="Dependencia" rowHeight="241300"/>
  <slicer name="Clasificación (Estratégico / De Gestión)" cache="SegmentaciónDeDatos_Clasificación__Estratégico___De_Gestión" caption="Clasificación (Estratégico / De Gestión)" rowHeight="241300"/>
  <slicer name="Periodicidad" cache="SegmentaciónDeDatos_Periodicidad" caption="Periodicidad" rowHeight="241300"/>
</slicers>
</file>

<file path=xl/tables/table1.xml><?xml version="1.0" encoding="utf-8"?>
<table xmlns="http://schemas.openxmlformats.org/spreadsheetml/2006/main" id="2" name="Tabla1" displayName="Tabla1" ref="A7:EC68" totalsRowShown="0" tableBorderDxfId="2679">
  <autoFilter ref="A7:EC68"/>
  <tableColumns count="133">
    <tableColumn id="1" name="No." dataDxfId="2678"/>
    <tableColumn id="2" name="Objetivo Estratégico" dataDxfId="2677"/>
    <tableColumn id="3" name="Proceso" dataDxfId="2676"/>
    <tableColumn id="4" name="Dependencia" dataDxfId="2675"/>
    <tableColumn id="5" name="Clasificación (Estratégico / De Gestión)" dataDxfId="2674"/>
    <tableColumn id="6" name="Nombre del indicador" dataDxfId="2673"/>
    <tableColumn id="7" name="Objetivo del indicador" dataDxfId="2672"/>
    <tableColumn id="8" name="Periodicidad" dataDxfId="2671"/>
    <tableColumn id="9" name="Recursos" dataDxfId="2670"/>
    <tableColumn id="10" name="Meta" dataDxfId="2669"/>
    <tableColumn id="11" name="Puntos de lectura" dataDxfId="2668"/>
    <tableColumn id="12" name="Tipo de indicador" dataDxfId="2667"/>
    <tableColumn id="13" name="Formula" dataDxfId="2666"/>
    <tableColumn id="14" name="Escala de medición" dataDxfId="2665"/>
    <tableColumn id="15" name="Fuente de datos" dataDxfId="2664"/>
    <tableColumn id="16" name="Frecuencia de recolección datos" dataDxfId="2663"/>
    <tableColumn id="17" name="Frecuencia de análisis de los datos" dataDxfId="2662"/>
    <tableColumn id="18" name="MALO" dataDxfId="2661"/>
    <tableColumn id="19" name="REGULAR" dataDxfId="2660"/>
    <tableColumn id="20" name="BUENO" dataDxfId="2659"/>
    <tableColumn id="21" name="EXCELENTE" dataDxfId="2658"/>
    <tableColumn id="22" name="Proceso que suministran información y datos al indicador" dataDxfId="2657"/>
    <tableColumn id="23" name="Responsable Calcular indicador" dataDxfId="2656"/>
    <tableColumn id="24" name="Responsable de Analizar indicador" dataDxfId="2655"/>
    <tableColumn id="25" name="Usuarios que utilizan la información (indicador)" dataDxfId="2654"/>
    <tableColumn id="134" name="META (per.)" dataDxfId="2653">
      <calculatedColumnFormula>J8</calculatedColumnFormula>
    </tableColumn>
    <tableColumn id="133" name="Valor numerador" dataDxfId="2652"/>
    <tableColumn id="132" name="Valor denominador" dataDxfId="2651"/>
    <tableColumn id="131" name="RESULTADO " dataDxfId="2650"/>
    <tableColumn id="130" name="TENDENCIA_x000a_(&gt;=) (&lt;=)" dataDxfId="2649"/>
    <tableColumn id="129" name="DESEMPEÑO" dataDxfId="2648"/>
    <tableColumn id="128" name="ANALISIS Y OBSERVACIONES" dataDxfId="2647"/>
    <tableColumn id="127" name="Acción _x000a_Planteada" dataDxfId="2646"/>
    <tableColumn id="126" name="META (per.)2" dataDxfId="2645">
      <calculatedColumnFormula>J8</calculatedColumnFormula>
    </tableColumn>
    <tableColumn id="125" name="Valor numerador3" dataDxfId="2644"/>
    <tableColumn id="124" name="Valor denominador4" dataDxfId="2643"/>
    <tableColumn id="123" name="RESULTADO 5" dataDxfId="2642"/>
    <tableColumn id="122" name="TENDENCIA_x000a_(&gt;=) (&lt;=)6" dataDxfId="2641"/>
    <tableColumn id="121" name="DESEMPEÑO7" dataDxfId="2640"/>
    <tableColumn id="120" name="ANALISIS Y OBSERVACIONES8" dataDxfId="2639"/>
    <tableColumn id="119" name="Acción _x000a_Planteada9" dataDxfId="2638"/>
    <tableColumn id="118" name="META (per.)10" dataDxfId="2637">
      <calculatedColumnFormula>J8</calculatedColumnFormula>
    </tableColumn>
    <tableColumn id="117" name="Valor numerador11" dataDxfId="2636"/>
    <tableColumn id="116" name="Valor denominador12" dataDxfId="2635"/>
    <tableColumn id="115" name="RESULTADO 13" dataDxfId="2634" dataCellStyle="Porcentaje"/>
    <tableColumn id="114" name="TENDENCIA_x000a_(&gt;=) (&lt;=)14" dataDxfId="2633"/>
    <tableColumn id="113" name="DESEMPEÑO15" dataDxfId="2632"/>
    <tableColumn id="112" name="ANALISIS Y OBSERVACIONES16" dataDxfId="2631"/>
    <tableColumn id="111" name="Acción _x000a_Planteada17" dataDxfId="2630"/>
    <tableColumn id="110" name="PROMEDIO MENSUAL 4to TRIMESTRE" dataDxfId="2629"/>
    <tableColumn id="109" name="RESULTADO 4to TRIMESTRE" dataDxfId="2628"/>
    <tableColumn id="108" name="DESEMPEÑO FINAL 4to TRIMESTRE" dataDxfId="2627"/>
    <tableColumn id="26" name="META (per.)3" dataDxfId="2626">
      <calculatedColumnFormula>J8</calculatedColumnFormula>
    </tableColumn>
    <tableColumn id="27" name="Valor numerador4" dataDxfId="2625"/>
    <tableColumn id="28" name="Valor denominador5" dataDxfId="2624"/>
    <tableColumn id="29" name="RESULTADO 6" dataDxfId="2623"/>
    <tableColumn id="30" name="TENDENCIA_x000a_(&gt;=) (&lt;=)7" dataDxfId="2622"/>
    <tableColumn id="31" name="DESEMPEÑO8" dataDxfId="2621"/>
    <tableColumn id="32" name="ANALISIS Y OBSERVACIONES9" dataDxfId="2620"/>
    <tableColumn id="33" name="Acción _x000a_Planteada10" dataDxfId="2619"/>
    <tableColumn id="34" name="META (per.)211" dataDxfId="2618">
      <calculatedColumnFormula>J8</calculatedColumnFormula>
    </tableColumn>
    <tableColumn id="35" name="Valor numerador312" dataDxfId="2617"/>
    <tableColumn id="36" name="Valor denominador413" dataDxfId="2616"/>
    <tableColumn id="37" name="RESULTADO 514" dataDxfId="2615"/>
    <tableColumn id="38" name="TENDENCIA_x000a_(&gt;=) (&lt;=)615" dataDxfId="2614"/>
    <tableColumn id="39" name="DESEMPEÑO716" dataDxfId="2613"/>
    <tableColumn id="40" name="ANALISIS Y OBSERVACIONES817" dataDxfId="2612"/>
    <tableColumn id="41" name="Acción _x000a_Planteada918" dataDxfId="2611"/>
    <tableColumn id="42" name="META (per.)1019" dataDxfId="2610">
      <calculatedColumnFormula>J8</calculatedColumnFormula>
    </tableColumn>
    <tableColumn id="43" name="Valor numerador1120" dataDxfId="2609"/>
    <tableColumn id="44" name="Valor denominador1221" dataDxfId="2608"/>
    <tableColumn id="45" name="RESULTADO 1322"/>
    <tableColumn id="46" name="TENDENCIA_x000a_(&gt;=) (&lt;=)1423" dataDxfId="2607"/>
    <tableColumn id="47" name="DESEMPEÑO1524" dataDxfId="2606"/>
    <tableColumn id="48" name="ANALISIS Y OBSERVACIONES1625" dataDxfId="2605"/>
    <tableColumn id="49" name="Acción _x000a_Planteada1726" dataDxfId="2604"/>
    <tableColumn id="50" name="PROMEDIO MENSUAL 3er TRIMESTRE" dataDxfId="2603"/>
    <tableColumn id="51" name="RESULTADO 3er TRIMESTRE" dataDxfId="2602">
      <calculatedColumnFormula>BT8</calculatedColumnFormula>
    </tableColumn>
    <tableColumn id="52" name="DESEMPEÑO FINAL 3er TRIMESTRE" dataDxfId="2601">
      <calculatedColumnFormula>BV8</calculatedColumnFormula>
    </tableColumn>
    <tableColumn id="53" name="META (per.)18" dataDxfId="2600"/>
    <tableColumn id="54" name="Valor numerador19" dataDxfId="2599"/>
    <tableColumn id="55" name="Valor denominador20" dataDxfId="2598"/>
    <tableColumn id="56" name="RESULTADO 21" dataDxfId="2597"/>
    <tableColumn id="57" name="TENDENCIA_x000a_(&gt;=) (&lt;=)22" dataDxfId="2596"/>
    <tableColumn id="58" name="DESEMPEÑO23" dataDxfId="2595"/>
    <tableColumn id="59" name="ANALISIS Y OBSERVACIONES24" dataDxfId="2594"/>
    <tableColumn id="60" name="Acción _x000a_Planteada25" dataDxfId="2593"/>
    <tableColumn id="61" name="META (per.)26" dataDxfId="2592"/>
    <tableColumn id="62" name="Valor numerador27" dataDxfId="2591"/>
    <tableColumn id="63" name="Valor denominador28" dataDxfId="2590"/>
    <tableColumn id="64" name="RESULTADO 29" dataDxfId="2589"/>
    <tableColumn id="65" name="TENDENCIA_x000a_(&gt;=) (&lt;=)30" dataDxfId="2588"/>
    <tableColumn id="66" name="DESEMPEÑO31" dataDxfId="2587"/>
    <tableColumn id="67" name="ANALISIS Y OBSERVACIONES32" dataDxfId="2586"/>
    <tableColumn id="68" name="Acción _x000a_Planteada33" dataDxfId="2585"/>
    <tableColumn id="69" name="META (per.)34" dataDxfId="2584"/>
    <tableColumn id="70" name="Valor numerador35" dataDxfId="2583"/>
    <tableColumn id="71" name="Valor denominador36" dataDxfId="2582"/>
    <tableColumn id="72" name="RESULTADO 37"/>
    <tableColumn id="73" name="TENDENCIA_x000a_(&gt;=) (&lt;=)38" dataDxfId="2581"/>
    <tableColumn id="74" name="DESEMPEÑO39" dataDxfId="2580"/>
    <tableColumn id="75" name="ANALISIS Y OBSERVACIONES40" dataDxfId="2579"/>
    <tableColumn id="76" name="Acción _x000a_Planteada41" dataDxfId="2578"/>
    <tableColumn id="77" name="PROMEDIO MENSUAL 2do TRIMESTRE" dataDxfId="2577"/>
    <tableColumn id="78" name="RESULTADO 2do TRIMESTRE" dataDxfId="2576">
      <calculatedColumnFormula>CU8</calculatedColumnFormula>
    </tableColumn>
    <tableColumn id="79" name="DESEMPEÑO FINAL 2do TRIMESTRE" dataDxfId="2575"/>
    <tableColumn id="80" name="META (per.)42" dataDxfId="2574"/>
    <tableColumn id="81" name="Valor numerador43" dataDxfId="2573"/>
    <tableColumn id="82" name="Valor denominador44" dataDxfId="2572"/>
    <tableColumn id="83" name="RESULTADO 45" dataDxfId="2571"/>
    <tableColumn id="84" name="TENDENCIA_x000a_(&gt;=) (&lt;=)46" dataDxfId="2570"/>
    <tableColumn id="85" name="DESEMPEÑO47" dataDxfId="2569"/>
    <tableColumn id="86" name="ANALISIS Y OBSERVACIONES48" dataDxfId="2568"/>
    <tableColumn id="87" name="Acción _x000a_Planteada49" dataDxfId="2567"/>
    <tableColumn id="88" name="META (per.)50" dataDxfId="2566"/>
    <tableColumn id="89" name="Valor numerador51" dataDxfId="2565"/>
    <tableColumn id="90" name="Valor denominador52" dataDxfId="2564"/>
    <tableColumn id="91" name="RESULTADO 53" dataDxfId="2563"/>
    <tableColumn id="92" name="TENDENCIA_x000a_(&gt;=) (&lt;=)54" dataDxfId="2562"/>
    <tableColumn id="93" name="DESEMPEÑO55" dataDxfId="2561"/>
    <tableColumn id="94" name="ANALISIS Y OBSERVACIONES56" dataDxfId="2560"/>
    <tableColumn id="95" name="Acción _x000a_Planteada57" dataDxfId="2559"/>
    <tableColumn id="96" name="META (per.)58" dataDxfId="2558"/>
    <tableColumn id="97" name="Valor numerador59" dataDxfId="2557"/>
    <tableColumn id="98" name="Valor denominador60" dataDxfId="2556"/>
    <tableColumn id="99" name="RESULTADO 61" dataDxfId="2555"/>
    <tableColumn id="100" name="TENDENCIA_x000a_(&gt;=) (&lt;=)62" dataDxfId="2554"/>
    <tableColumn id="101" name="DESEMPEÑO63" dataDxfId="2553"/>
    <tableColumn id="102" name="ANALISIS Y OBSERVACIONES64" dataDxfId="2552"/>
    <tableColumn id="103" name="Acción _x000a_Planteada65" dataDxfId="2551"/>
    <tableColumn id="104" name="PROMEDIO MENSUAL 1er TRIMESTRE" dataDxfId="2550"/>
    <tableColumn id="105" name="RESULTADO 1er TRIMESTRE" dataDxfId="2549">
      <calculatedColumnFormula>DV8</calculatedColumnFormula>
    </tableColumn>
    <tableColumn id="106" name="DESEMPEÑO FINAL 1erTRIMESTRE" dataDxfId="2548">
      <calculatedColumnFormula>DX8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4.xml"/><Relationship Id="rId7"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10.xml"/><Relationship Id="rId7" Type="http://schemas.openxmlformats.org/officeDocument/2006/relationships/printerSettings" Target="../printerSettings/printerSettings4.bin"/><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pivotTable" Target="../pivotTables/pivotTable13.xml"/><Relationship Id="rId5" Type="http://schemas.openxmlformats.org/officeDocument/2006/relationships/pivotTable" Target="../pivotTables/pivotTable12.xml"/><Relationship Id="rId4" Type="http://schemas.openxmlformats.org/officeDocument/2006/relationships/pivotTable" Target="../pivotTables/pivotTable1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5:G108"/>
  <sheetViews>
    <sheetView showGridLines="0" tabSelected="1" zoomScale="85" zoomScaleNormal="85" workbookViewId="0">
      <selection activeCell="J15" sqref="J15"/>
    </sheetView>
  </sheetViews>
  <sheetFormatPr baseColWidth="10" defaultRowHeight="15" x14ac:dyDescent="0.25"/>
  <cols>
    <col min="2" max="2" width="28.625" customWidth="1"/>
    <col min="3" max="3" width="43.25" customWidth="1"/>
    <col min="4" max="4" width="17.5" customWidth="1"/>
    <col min="5" max="5" width="19.25" customWidth="1"/>
    <col min="6" max="6" width="13.625" customWidth="1"/>
    <col min="7" max="7" width="18.125" customWidth="1"/>
  </cols>
  <sheetData>
    <row r="45" spans="3:7" ht="45" x14ac:dyDescent="0.25">
      <c r="C45" s="320" t="s">
        <v>7</v>
      </c>
      <c r="D45" s="421" t="s">
        <v>6</v>
      </c>
      <c r="E45" s="421" t="s">
        <v>1206</v>
      </c>
      <c r="F45" s="134" t="s">
        <v>1204</v>
      </c>
      <c r="G45" s="132" t="s">
        <v>1205</v>
      </c>
    </row>
    <row r="46" spans="3:7" ht="30" x14ac:dyDescent="0.25">
      <c r="C46" s="422" t="s">
        <v>260</v>
      </c>
      <c r="D46" s="132" t="s">
        <v>29</v>
      </c>
      <c r="E46" s="528" t="s">
        <v>21</v>
      </c>
      <c r="F46" s="529">
        <v>1</v>
      </c>
      <c r="G46" s="142">
        <v>1</v>
      </c>
    </row>
    <row r="47" spans="3:7" x14ac:dyDescent="0.25">
      <c r="C47" s="422" t="s">
        <v>176</v>
      </c>
      <c r="D47" s="132" t="s">
        <v>29</v>
      </c>
      <c r="E47" s="528" t="s">
        <v>21</v>
      </c>
      <c r="F47" s="529">
        <v>0.95</v>
      </c>
      <c r="G47" s="142">
        <v>1</v>
      </c>
    </row>
    <row r="48" spans="3:7" ht="30" x14ac:dyDescent="0.25">
      <c r="C48" s="422" t="s">
        <v>250</v>
      </c>
      <c r="D48" s="132" t="s">
        <v>29</v>
      </c>
      <c r="E48" s="528" t="s">
        <v>21</v>
      </c>
      <c r="F48" s="529">
        <v>1</v>
      </c>
      <c r="G48" s="142">
        <v>1</v>
      </c>
    </row>
    <row r="49" spans="3:7" x14ac:dyDescent="0.25">
      <c r="C49" s="422" t="s">
        <v>158</v>
      </c>
      <c r="D49" s="132" t="s">
        <v>29</v>
      </c>
      <c r="E49" s="528" t="s">
        <v>21</v>
      </c>
      <c r="F49" s="529">
        <v>1</v>
      </c>
      <c r="G49" s="142">
        <v>1</v>
      </c>
    </row>
    <row r="50" spans="3:7" x14ac:dyDescent="0.25">
      <c r="C50" s="429" t="s">
        <v>634</v>
      </c>
      <c r="D50" s="132" t="s">
        <v>29</v>
      </c>
      <c r="E50" s="528" t="s">
        <v>21</v>
      </c>
      <c r="F50" s="530">
        <v>13</v>
      </c>
      <c r="G50" s="136">
        <v>12.61574390521759</v>
      </c>
    </row>
    <row r="51" spans="3:7" ht="30" x14ac:dyDescent="0.25">
      <c r="C51" s="422" t="s">
        <v>132</v>
      </c>
      <c r="D51" s="132" t="s">
        <v>71</v>
      </c>
      <c r="E51" s="528" t="s">
        <v>20</v>
      </c>
      <c r="F51" s="529">
        <v>1</v>
      </c>
      <c r="G51" s="142">
        <v>0.94</v>
      </c>
    </row>
    <row r="52" spans="3:7" ht="30" x14ac:dyDescent="0.25">
      <c r="C52" s="422" t="s">
        <v>135</v>
      </c>
      <c r="D52" s="132" t="s">
        <v>71</v>
      </c>
      <c r="E52" s="528" t="s">
        <v>20</v>
      </c>
      <c r="F52" s="529">
        <v>1</v>
      </c>
      <c r="G52" s="142">
        <v>0.95</v>
      </c>
    </row>
    <row r="53" spans="3:7" ht="30" x14ac:dyDescent="0.25">
      <c r="C53" s="422" t="s">
        <v>547</v>
      </c>
      <c r="D53" s="132" t="s">
        <v>29</v>
      </c>
      <c r="E53" s="528" t="s">
        <v>21</v>
      </c>
      <c r="F53" s="529">
        <v>0.9</v>
      </c>
      <c r="G53" s="142">
        <v>1</v>
      </c>
    </row>
    <row r="54" spans="3:7" x14ac:dyDescent="0.25">
      <c r="C54" s="429" t="s">
        <v>400</v>
      </c>
      <c r="D54" s="132" t="s">
        <v>29</v>
      </c>
      <c r="E54" s="528" t="s">
        <v>21</v>
      </c>
      <c r="F54" s="529">
        <v>0.01</v>
      </c>
      <c r="G54" s="142">
        <v>1.7094017094017094E-3</v>
      </c>
    </row>
    <row r="55" spans="3:7" x14ac:dyDescent="0.25">
      <c r="C55" s="422" t="s">
        <v>312</v>
      </c>
      <c r="D55" s="132" t="s">
        <v>71</v>
      </c>
      <c r="E55" s="528" t="s">
        <v>18</v>
      </c>
      <c r="F55" s="529">
        <v>1</v>
      </c>
      <c r="G55" s="142">
        <v>0.56999999999999995</v>
      </c>
    </row>
    <row r="56" spans="3:7" ht="30" x14ac:dyDescent="0.25">
      <c r="C56" s="422" t="s">
        <v>120</v>
      </c>
      <c r="D56" s="132" t="s">
        <v>71</v>
      </c>
      <c r="E56" s="528" t="s">
        <v>20</v>
      </c>
      <c r="F56" s="529">
        <v>1</v>
      </c>
      <c r="G56" s="142">
        <v>0.95</v>
      </c>
    </row>
    <row r="57" spans="3:7" x14ac:dyDescent="0.25">
      <c r="C57" s="422" t="s">
        <v>572</v>
      </c>
      <c r="D57" s="132" t="s">
        <v>29</v>
      </c>
      <c r="E57" s="528" t="s">
        <v>21</v>
      </c>
      <c r="F57" s="529">
        <v>1</v>
      </c>
      <c r="G57" s="142">
        <v>1</v>
      </c>
    </row>
    <row r="58" spans="3:7" ht="30" x14ac:dyDescent="0.25">
      <c r="C58" s="422" t="s">
        <v>111</v>
      </c>
      <c r="D58" s="132" t="s">
        <v>29</v>
      </c>
      <c r="E58" s="528" t="s">
        <v>649</v>
      </c>
      <c r="F58" s="529">
        <v>1</v>
      </c>
      <c r="G58" s="529">
        <v>0</v>
      </c>
    </row>
    <row r="59" spans="3:7" ht="30" x14ac:dyDescent="0.25">
      <c r="C59" s="422" t="s">
        <v>84</v>
      </c>
      <c r="D59" s="132" t="s">
        <v>29</v>
      </c>
      <c r="E59" s="528" t="s">
        <v>649</v>
      </c>
      <c r="F59" s="529">
        <v>1</v>
      </c>
      <c r="G59" s="529">
        <v>0</v>
      </c>
    </row>
    <row r="60" spans="3:7" ht="30" x14ac:dyDescent="0.25">
      <c r="C60" s="422" t="s">
        <v>599</v>
      </c>
      <c r="D60" s="132" t="s">
        <v>29</v>
      </c>
      <c r="E60" s="528" t="s">
        <v>20</v>
      </c>
      <c r="F60" s="529">
        <v>0.8</v>
      </c>
      <c r="G60" s="142">
        <v>0.8571428571428571</v>
      </c>
    </row>
    <row r="61" spans="3:7" x14ac:dyDescent="0.25">
      <c r="C61" s="422" t="s">
        <v>213</v>
      </c>
      <c r="D61" s="132" t="s">
        <v>29</v>
      </c>
      <c r="E61" s="528" t="s">
        <v>21</v>
      </c>
      <c r="F61" s="529">
        <v>1</v>
      </c>
      <c r="G61" s="142">
        <v>1</v>
      </c>
    </row>
    <row r="62" spans="3:7" x14ac:dyDescent="0.25">
      <c r="C62" s="422" t="s">
        <v>107</v>
      </c>
      <c r="D62" s="132" t="s">
        <v>29</v>
      </c>
      <c r="E62" s="528" t="s">
        <v>21</v>
      </c>
      <c r="F62" s="529">
        <v>1</v>
      </c>
      <c r="G62" s="142">
        <v>0.99861111111111123</v>
      </c>
    </row>
    <row r="63" spans="3:7" x14ac:dyDescent="0.25">
      <c r="C63" s="422" t="s">
        <v>276</v>
      </c>
      <c r="D63" s="132" t="s">
        <v>29</v>
      </c>
      <c r="E63" s="528" t="s">
        <v>21</v>
      </c>
      <c r="F63" s="529">
        <v>0.65</v>
      </c>
      <c r="G63" s="142">
        <v>0.85696542539262122</v>
      </c>
    </row>
    <row r="64" spans="3:7" x14ac:dyDescent="0.25">
      <c r="C64" s="422" t="s">
        <v>99</v>
      </c>
      <c r="D64" s="132" t="s">
        <v>29</v>
      </c>
      <c r="E64" s="528" t="s">
        <v>20</v>
      </c>
      <c r="F64" s="529">
        <v>1</v>
      </c>
      <c r="G64" s="142">
        <v>0.97916666666666663</v>
      </c>
    </row>
    <row r="65" spans="3:7" ht="45" x14ac:dyDescent="0.25">
      <c r="C65" s="422" t="s">
        <v>522</v>
      </c>
      <c r="D65" s="132" t="s">
        <v>29</v>
      </c>
      <c r="E65" s="528" t="s">
        <v>21</v>
      </c>
      <c r="F65" s="529">
        <v>0.8</v>
      </c>
      <c r="G65" s="142">
        <v>0.95971802618328306</v>
      </c>
    </row>
    <row r="66" spans="3:7" ht="45" x14ac:dyDescent="0.25">
      <c r="C66" s="422" t="s">
        <v>497</v>
      </c>
      <c r="D66" s="132" t="s">
        <v>29</v>
      </c>
      <c r="E66" s="528" t="s">
        <v>20</v>
      </c>
      <c r="F66" s="529">
        <v>0.75</v>
      </c>
      <c r="G66" s="142">
        <v>0.67857903824570487</v>
      </c>
    </row>
    <row r="67" spans="3:7" x14ac:dyDescent="0.25">
      <c r="C67" s="422" t="s">
        <v>432</v>
      </c>
      <c r="D67" s="132" t="s">
        <v>71</v>
      </c>
      <c r="E67" s="528" t="s">
        <v>21</v>
      </c>
      <c r="F67" s="529">
        <v>0.15</v>
      </c>
      <c r="G67" s="142">
        <v>0.13221013531699086</v>
      </c>
    </row>
    <row r="68" spans="3:7" x14ac:dyDescent="0.25">
      <c r="C68" s="422" t="s">
        <v>64</v>
      </c>
      <c r="D68" s="132" t="s">
        <v>29</v>
      </c>
      <c r="E68" s="132" t="s">
        <v>19</v>
      </c>
      <c r="F68" s="529">
        <v>1</v>
      </c>
      <c r="G68" s="142">
        <v>0.7</v>
      </c>
    </row>
    <row r="69" spans="3:7" ht="45" x14ac:dyDescent="0.25">
      <c r="C69" s="422" t="s">
        <v>303</v>
      </c>
      <c r="D69" s="132" t="s">
        <v>29</v>
      </c>
      <c r="E69" s="528" t="s">
        <v>21</v>
      </c>
      <c r="F69" s="529">
        <v>1</v>
      </c>
      <c r="G69" s="142">
        <v>1</v>
      </c>
    </row>
    <row r="70" spans="3:7" x14ac:dyDescent="0.25">
      <c r="C70" s="422" t="s">
        <v>168</v>
      </c>
      <c r="D70" s="132" t="s">
        <v>29</v>
      </c>
      <c r="E70" s="528" t="s">
        <v>21</v>
      </c>
      <c r="F70" s="529">
        <v>1</v>
      </c>
      <c r="G70" s="142">
        <v>1</v>
      </c>
    </row>
    <row r="71" spans="3:7" x14ac:dyDescent="0.25">
      <c r="C71" s="422" t="s">
        <v>587</v>
      </c>
      <c r="D71" s="132" t="s">
        <v>29</v>
      </c>
      <c r="E71" s="528" t="s">
        <v>21</v>
      </c>
      <c r="F71" s="529">
        <v>0.8</v>
      </c>
      <c r="G71" s="142">
        <v>1</v>
      </c>
    </row>
    <row r="72" spans="3:7" ht="45" x14ac:dyDescent="0.25">
      <c r="C72" s="422" t="s">
        <v>237</v>
      </c>
      <c r="D72" s="132" t="s">
        <v>29</v>
      </c>
      <c r="E72" s="528" t="s">
        <v>21</v>
      </c>
      <c r="F72" s="529">
        <v>1</v>
      </c>
      <c r="G72" s="142">
        <v>1</v>
      </c>
    </row>
    <row r="73" spans="3:7" ht="30" x14ac:dyDescent="0.25">
      <c r="C73" s="422" t="s">
        <v>50</v>
      </c>
      <c r="D73" s="132" t="s">
        <v>29</v>
      </c>
      <c r="E73" s="132" t="s">
        <v>21</v>
      </c>
      <c r="F73" s="529">
        <v>1</v>
      </c>
      <c r="G73" s="142">
        <v>1</v>
      </c>
    </row>
    <row r="74" spans="3:7" ht="30" x14ac:dyDescent="0.25">
      <c r="C74" s="422" t="s">
        <v>30</v>
      </c>
      <c r="D74" s="132" t="s">
        <v>29</v>
      </c>
      <c r="E74" s="132" t="s">
        <v>21</v>
      </c>
      <c r="F74" s="529">
        <v>0.9</v>
      </c>
      <c r="G74" s="142">
        <v>1</v>
      </c>
    </row>
    <row r="75" spans="3:7" x14ac:dyDescent="0.25">
      <c r="C75" s="429" t="s">
        <v>416</v>
      </c>
      <c r="D75" s="132" t="s">
        <v>71</v>
      </c>
      <c r="E75" s="528" t="s">
        <v>19</v>
      </c>
      <c r="F75" s="529">
        <v>0.9</v>
      </c>
      <c r="G75" s="142">
        <v>0.75195288935087412</v>
      </c>
    </row>
    <row r="76" spans="3:7" x14ac:dyDescent="0.25">
      <c r="C76" s="422" t="s">
        <v>615</v>
      </c>
      <c r="D76" s="132" t="s">
        <v>29</v>
      </c>
      <c r="E76" s="528" t="s">
        <v>21</v>
      </c>
      <c r="F76" s="529">
        <v>0.04</v>
      </c>
      <c r="G76" s="142">
        <v>2.3641398407753547E-2</v>
      </c>
    </row>
    <row r="77" spans="3:7" ht="30" x14ac:dyDescent="0.25">
      <c r="C77" s="422" t="s">
        <v>346</v>
      </c>
      <c r="D77" s="132" t="s">
        <v>29</v>
      </c>
      <c r="E77" s="528" t="s">
        <v>21</v>
      </c>
      <c r="F77" s="529">
        <v>0.9</v>
      </c>
      <c r="G77" s="142">
        <v>1</v>
      </c>
    </row>
    <row r="78" spans="3:7" ht="45" x14ac:dyDescent="0.25">
      <c r="C78" s="422" t="s">
        <v>246</v>
      </c>
      <c r="D78" s="132" t="s">
        <v>29</v>
      </c>
      <c r="E78" s="528" t="s">
        <v>21</v>
      </c>
      <c r="F78" s="529">
        <v>1</v>
      </c>
      <c r="G78" s="142">
        <v>1</v>
      </c>
    </row>
    <row r="79" spans="3:7" ht="30" x14ac:dyDescent="0.25">
      <c r="C79" s="422" t="s">
        <v>228</v>
      </c>
      <c r="D79" s="132" t="s">
        <v>29</v>
      </c>
      <c r="E79" s="528" t="s">
        <v>21</v>
      </c>
      <c r="F79" s="529">
        <v>0.85</v>
      </c>
      <c r="G79" s="142">
        <v>1</v>
      </c>
    </row>
    <row r="80" spans="3:7" ht="30" x14ac:dyDescent="0.25">
      <c r="C80" s="422" t="s">
        <v>560</v>
      </c>
      <c r="D80" s="132" t="s">
        <v>29</v>
      </c>
      <c r="E80" s="528" t="s">
        <v>21</v>
      </c>
      <c r="F80" s="529">
        <v>0.9</v>
      </c>
      <c r="G80" s="142">
        <v>1</v>
      </c>
    </row>
    <row r="81" spans="3:7" x14ac:dyDescent="0.25">
      <c r="C81" s="429" t="s">
        <v>440</v>
      </c>
      <c r="D81" s="132" t="s">
        <v>71</v>
      </c>
      <c r="E81" s="528" t="s">
        <v>19</v>
      </c>
      <c r="F81" s="529">
        <v>1</v>
      </c>
      <c r="G81" s="142">
        <v>0.73505285345521187</v>
      </c>
    </row>
    <row r="82" spans="3:7" ht="30" x14ac:dyDescent="0.25">
      <c r="C82" s="422" t="s">
        <v>474</v>
      </c>
      <c r="D82" s="132" t="s">
        <v>29</v>
      </c>
      <c r="E82" s="528" t="s">
        <v>20</v>
      </c>
      <c r="F82" s="529">
        <v>1</v>
      </c>
      <c r="G82" s="142">
        <v>0.90337923555491617</v>
      </c>
    </row>
    <row r="83" spans="3:7" x14ac:dyDescent="0.25">
      <c r="C83" s="422" t="s">
        <v>254</v>
      </c>
      <c r="D83" s="132" t="s">
        <v>29</v>
      </c>
      <c r="E83" s="528" t="s">
        <v>21</v>
      </c>
      <c r="F83" s="529">
        <v>1</v>
      </c>
      <c r="G83" s="142">
        <v>1</v>
      </c>
    </row>
    <row r="84" spans="3:7" ht="30" x14ac:dyDescent="0.25">
      <c r="C84" s="422" t="s">
        <v>359</v>
      </c>
      <c r="D84" s="132" t="s">
        <v>71</v>
      </c>
      <c r="E84" s="528" t="s">
        <v>20</v>
      </c>
      <c r="F84" s="529">
        <v>1</v>
      </c>
      <c r="G84" s="142">
        <v>0.89130434782608692</v>
      </c>
    </row>
    <row r="85" spans="3:7" x14ac:dyDescent="0.25">
      <c r="C85" s="422" t="s">
        <v>193</v>
      </c>
      <c r="D85" s="132" t="s">
        <v>71</v>
      </c>
      <c r="E85" s="528" t="s">
        <v>21</v>
      </c>
      <c r="F85" s="529">
        <v>1</v>
      </c>
      <c r="G85" s="142">
        <v>1</v>
      </c>
    </row>
    <row r="86" spans="3:7" ht="30" x14ac:dyDescent="0.25">
      <c r="C86" s="422" t="s">
        <v>202</v>
      </c>
      <c r="D86" s="132" t="s">
        <v>29</v>
      </c>
      <c r="E86" s="528" t="s">
        <v>21</v>
      </c>
      <c r="F86" s="529">
        <v>1</v>
      </c>
      <c r="G86" s="142">
        <v>1</v>
      </c>
    </row>
    <row r="87" spans="3:7" x14ac:dyDescent="0.25">
      <c r="C87" s="422" t="s">
        <v>148</v>
      </c>
      <c r="D87" s="132" t="s">
        <v>29</v>
      </c>
      <c r="E87" s="528" t="s">
        <v>21</v>
      </c>
      <c r="F87" s="529">
        <v>1</v>
      </c>
      <c r="G87" s="142">
        <v>1</v>
      </c>
    </row>
    <row r="88" spans="3:7" x14ac:dyDescent="0.25">
      <c r="C88" s="429" t="s">
        <v>411</v>
      </c>
      <c r="D88" s="132" t="s">
        <v>29</v>
      </c>
      <c r="E88" s="528" t="s">
        <v>21</v>
      </c>
      <c r="F88" s="529">
        <v>0.01</v>
      </c>
      <c r="G88" s="142">
        <v>6.2708151164182794E-3</v>
      </c>
    </row>
    <row r="89" spans="3:7" x14ac:dyDescent="0.25">
      <c r="C89" s="422" t="s">
        <v>582</v>
      </c>
      <c r="D89" s="132" t="s">
        <v>29</v>
      </c>
      <c r="E89" s="528" t="s">
        <v>21</v>
      </c>
      <c r="F89" s="529">
        <v>1</v>
      </c>
      <c r="G89" s="142">
        <v>0.98982015609093998</v>
      </c>
    </row>
    <row r="90" spans="3:7" ht="30" x14ac:dyDescent="0.25">
      <c r="C90" s="422" t="s">
        <v>216</v>
      </c>
      <c r="D90" s="132" t="s">
        <v>29</v>
      </c>
      <c r="E90" s="528" t="s">
        <v>21</v>
      </c>
      <c r="F90" s="529">
        <v>0.8</v>
      </c>
      <c r="G90" s="142">
        <v>0.83426457961825518</v>
      </c>
    </row>
    <row r="91" spans="3:7" x14ac:dyDescent="0.25">
      <c r="C91" s="422" t="s">
        <v>184</v>
      </c>
      <c r="D91" s="132" t="s">
        <v>29</v>
      </c>
      <c r="E91" s="528" t="s">
        <v>21</v>
      </c>
      <c r="F91" s="530">
        <v>4</v>
      </c>
      <c r="G91" s="136">
        <v>2</v>
      </c>
    </row>
    <row r="92" spans="3:7" x14ac:dyDescent="0.25">
      <c r="C92" s="429" t="s">
        <v>380</v>
      </c>
      <c r="D92" s="132" t="s">
        <v>29</v>
      </c>
      <c r="E92" s="528" t="s">
        <v>18</v>
      </c>
      <c r="F92" s="529">
        <v>0.02</v>
      </c>
      <c r="G92" s="142">
        <v>-6.2986381322957197E-2</v>
      </c>
    </row>
    <row r="93" spans="3:7" x14ac:dyDescent="0.25">
      <c r="C93" s="429" t="s">
        <v>393</v>
      </c>
      <c r="D93" s="132" t="s">
        <v>29</v>
      </c>
      <c r="E93" s="528" t="s">
        <v>21</v>
      </c>
      <c r="F93" s="529">
        <v>0.02</v>
      </c>
      <c r="G93" s="142">
        <v>7.6380506940253445E-2</v>
      </c>
    </row>
    <row r="94" spans="3:7" x14ac:dyDescent="0.25">
      <c r="C94" s="429" t="s">
        <v>396</v>
      </c>
      <c r="D94" s="132" t="s">
        <v>29</v>
      </c>
      <c r="E94" s="528" t="s">
        <v>21</v>
      </c>
      <c r="F94" s="529">
        <v>0.02</v>
      </c>
      <c r="G94" s="142">
        <v>0.17396134192401691</v>
      </c>
    </row>
    <row r="95" spans="3:7" x14ac:dyDescent="0.25">
      <c r="C95" s="422" t="s">
        <v>428</v>
      </c>
      <c r="D95" s="132" t="s">
        <v>71</v>
      </c>
      <c r="E95" s="528" t="s">
        <v>21</v>
      </c>
      <c r="F95" s="529">
        <v>1</v>
      </c>
      <c r="G95" s="142">
        <v>0.95799819424760713</v>
      </c>
    </row>
    <row r="96" spans="3:7" ht="30" x14ac:dyDescent="0.25">
      <c r="C96" s="422" t="s">
        <v>242</v>
      </c>
      <c r="D96" s="132" t="s">
        <v>29</v>
      </c>
      <c r="E96" s="528" t="s">
        <v>21</v>
      </c>
      <c r="F96" s="529">
        <v>0.8</v>
      </c>
      <c r="G96" s="142">
        <v>0.89566789249376511</v>
      </c>
    </row>
    <row r="97" spans="3:7" x14ac:dyDescent="0.25">
      <c r="C97" s="422" t="s">
        <v>72</v>
      </c>
      <c r="D97" s="132" t="s">
        <v>71</v>
      </c>
      <c r="E97" s="528" t="s">
        <v>21</v>
      </c>
      <c r="F97" s="529">
        <v>0.15</v>
      </c>
      <c r="G97" s="142">
        <v>0</v>
      </c>
    </row>
    <row r="98" spans="3:7" x14ac:dyDescent="0.25">
      <c r="C98" s="422" t="s">
        <v>370</v>
      </c>
      <c r="D98" s="132" t="s">
        <v>71</v>
      </c>
      <c r="E98" s="528" t="s">
        <v>21</v>
      </c>
      <c r="F98" s="529">
        <v>0.9</v>
      </c>
      <c r="G98" s="142">
        <v>0.91700000000000004</v>
      </c>
    </row>
    <row r="99" spans="3:7" x14ac:dyDescent="0.25">
      <c r="C99" s="429" t="s">
        <v>486</v>
      </c>
      <c r="D99" s="132" t="s">
        <v>29</v>
      </c>
      <c r="E99" s="528" t="s">
        <v>21</v>
      </c>
      <c r="F99" s="529">
        <v>1</v>
      </c>
      <c r="G99" s="142">
        <v>1</v>
      </c>
    </row>
    <row r="100" spans="3:7" x14ac:dyDescent="0.25">
      <c r="C100" s="429" t="s">
        <v>461</v>
      </c>
      <c r="D100" s="132" t="s">
        <v>29</v>
      </c>
      <c r="E100" s="528" t="s">
        <v>20</v>
      </c>
      <c r="F100" s="529">
        <v>0.8</v>
      </c>
      <c r="G100" s="142">
        <v>0.75316924901771809</v>
      </c>
    </row>
    <row r="101" spans="3:7" x14ac:dyDescent="0.25">
      <c r="C101" s="422" t="s">
        <v>604</v>
      </c>
      <c r="D101" s="132" t="s">
        <v>29</v>
      </c>
      <c r="E101" s="528" t="s">
        <v>21</v>
      </c>
      <c r="F101" s="529">
        <v>0.04</v>
      </c>
      <c r="G101" s="142">
        <v>1.2461059190031152E-2</v>
      </c>
    </row>
    <row r="102" spans="3:7" ht="45" x14ac:dyDescent="0.25">
      <c r="C102" s="422" t="s">
        <v>511</v>
      </c>
      <c r="D102" s="132" t="s">
        <v>29</v>
      </c>
      <c r="E102" s="528" t="s">
        <v>20</v>
      </c>
      <c r="F102" s="530">
        <v>15</v>
      </c>
      <c r="G102" s="136">
        <v>6.4992436621113088</v>
      </c>
    </row>
    <row r="103" spans="3:7" x14ac:dyDescent="0.25">
      <c r="C103" s="429" t="s">
        <v>341</v>
      </c>
      <c r="D103" s="132" t="s">
        <v>29</v>
      </c>
      <c r="E103" s="528" t="s">
        <v>21</v>
      </c>
      <c r="F103" s="530">
        <v>10</v>
      </c>
      <c r="G103" s="136">
        <v>2.3310455582749596</v>
      </c>
    </row>
    <row r="104" spans="3:7" ht="45" x14ac:dyDescent="0.25">
      <c r="C104" s="422" t="s">
        <v>537</v>
      </c>
      <c r="D104" s="132" t="s">
        <v>29</v>
      </c>
      <c r="E104" s="528" t="s">
        <v>21</v>
      </c>
      <c r="F104" s="530">
        <v>5</v>
      </c>
      <c r="G104" s="136">
        <v>1.7708333333333333</v>
      </c>
    </row>
    <row r="105" spans="3:7" x14ac:dyDescent="0.25">
      <c r="C105" s="429" t="s">
        <v>289</v>
      </c>
      <c r="D105" s="132" t="s">
        <v>71</v>
      </c>
      <c r="E105" s="528" t="s">
        <v>18</v>
      </c>
      <c r="F105" s="531">
        <v>0.35416666666666669</v>
      </c>
      <c r="G105" s="502">
        <v>0.42824074074074076</v>
      </c>
    </row>
    <row r="106" spans="3:7" ht="15.75" thickBot="1" x14ac:dyDescent="0.3">
      <c r="C106" s="429" t="s">
        <v>444</v>
      </c>
      <c r="D106" s="132" t="s">
        <v>29</v>
      </c>
      <c r="E106" s="528" t="s">
        <v>21</v>
      </c>
      <c r="F106" s="529">
        <v>0</v>
      </c>
      <c r="G106" s="142">
        <v>1</v>
      </c>
    </row>
    <row r="107" spans="3:7" ht="16.5" thickTop="1" thickBot="1" x14ac:dyDescent="0.3">
      <c r="C107" s="301"/>
      <c r="D107" s="302"/>
      <c r="E107" s="300"/>
      <c r="F107" s="303"/>
      <c r="G107" s="303"/>
    </row>
    <row r="108" spans="3:7" ht="15.75" thickTop="1" x14ac:dyDescent="0.25"/>
  </sheetData>
  <conditionalFormatting pivot="1" sqref="G46:G106">
    <cfRule type="expression" dxfId="2757" priority="4">
      <formula>$E46="MALO"</formula>
    </cfRule>
  </conditionalFormatting>
  <conditionalFormatting pivot="1" sqref="G46:G106">
    <cfRule type="expression" dxfId="2756" priority="3">
      <formula>$E46="REGULAR"</formula>
    </cfRule>
  </conditionalFormatting>
  <conditionalFormatting pivot="1" sqref="G46:G106">
    <cfRule type="expression" dxfId="2755" priority="2">
      <formula>$E46="BUENO"</formula>
    </cfRule>
  </conditionalFormatting>
  <conditionalFormatting pivot="1" sqref="G46:G106">
    <cfRule type="expression" dxfId="2754" priority="1">
      <formula>$E46="EXCELENTE"</formula>
    </cfRule>
  </conditionalFormatting>
  <pageMargins left="0.7" right="0.7" top="0.75" bottom="0.75" header="0.3" footer="0.3"/>
  <pageSetup orientation="portrait" horizontalDpi="4294967294" verticalDpi="4294967294"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EC68"/>
  <sheetViews>
    <sheetView showGridLines="0" zoomScale="85" zoomScaleNormal="85" workbookViewId="0">
      <selection activeCell="A8" sqref="A8"/>
    </sheetView>
  </sheetViews>
  <sheetFormatPr baseColWidth="10" defaultColWidth="11.375" defaultRowHeight="15" x14ac:dyDescent="0.25"/>
  <cols>
    <col min="1" max="1" width="5.875" style="1" customWidth="1"/>
    <col min="2" max="2" width="31" style="1" customWidth="1"/>
    <col min="3" max="3" width="21.125" style="1" customWidth="1"/>
    <col min="4" max="4" width="28.375" style="1" customWidth="1"/>
    <col min="5" max="5" width="40.75" style="1" customWidth="1"/>
    <col min="6" max="6" width="32.375" style="1" customWidth="1"/>
    <col min="7" max="7" width="29.875" style="1" customWidth="1"/>
    <col min="8" max="8" width="24" style="1" customWidth="1"/>
    <col min="9" max="9" width="20.25" style="1" customWidth="1"/>
    <col min="10" max="15" width="28.625" style="1" customWidth="1"/>
    <col min="16" max="16" width="33.875" style="1" customWidth="1"/>
    <col min="17" max="17" width="36.5" style="1" customWidth="1"/>
    <col min="18" max="21" width="28.625" style="1" customWidth="1"/>
    <col min="22" max="22" width="58.125" style="1" customWidth="1"/>
    <col min="23" max="23" width="32.75" style="1" customWidth="1"/>
    <col min="24" max="24" width="35.875" style="1" customWidth="1"/>
    <col min="25" max="52" width="48.625" style="1" customWidth="1"/>
    <col min="53" max="58" width="28.625" style="1" customWidth="1"/>
    <col min="59" max="59" width="29.875" style="1" customWidth="1"/>
    <col min="60" max="66" width="28.625" style="1" customWidth="1"/>
    <col min="67" max="67" width="31" style="1" customWidth="1"/>
    <col min="68" max="74" width="28.625" style="1" customWidth="1"/>
    <col min="75" max="75" width="32.25" style="1" customWidth="1"/>
    <col min="76" max="76" width="28.625" style="1" customWidth="1"/>
    <col min="77" max="77" width="32.75" style="1" customWidth="1"/>
    <col min="78" max="78" width="28.625" style="1" customWidth="1"/>
    <col min="79" max="79" width="30.625" style="1" customWidth="1"/>
    <col min="80" max="85" width="28.625" style="1" customWidth="1"/>
    <col min="86" max="86" width="32.25" style="1" customWidth="1"/>
    <col min="87" max="93" width="28.625" style="1" customWidth="1"/>
    <col min="94" max="94" width="32.25" style="1" customWidth="1"/>
    <col min="95" max="101" width="28.625" style="1" customWidth="1"/>
    <col min="102" max="102" width="32.25" style="1" customWidth="1"/>
    <col min="103" max="103" width="28.625" style="1" customWidth="1"/>
    <col min="104" max="104" width="33.125" style="1" customWidth="1"/>
    <col min="105" max="105" width="28.625" style="1" customWidth="1"/>
    <col min="106" max="106" width="30.875" style="1" customWidth="1"/>
    <col min="107" max="107" width="19.625" style="1" customWidth="1"/>
    <col min="108" max="108" width="21.375" style="1" customWidth="1"/>
    <col min="109" max="109" width="23.375" style="1" customWidth="1"/>
    <col min="110" max="110" width="22.875" style="1" customWidth="1"/>
    <col min="111" max="112" width="25.875" style="1" customWidth="1"/>
    <col min="113" max="113" width="38.125" style="1" customWidth="1"/>
    <col min="114" max="114" width="24.375" style="1" customWidth="1"/>
    <col min="115" max="115" width="19" style="1" customWidth="1"/>
    <col min="116" max="116" width="21.375" style="1" customWidth="1"/>
    <col min="117" max="117" width="23.375" style="1" customWidth="1"/>
    <col min="118" max="118" width="16.75" style="1" customWidth="1"/>
    <col min="119" max="119" width="15.375" style="1" customWidth="1"/>
    <col min="120" max="120" width="16.5" style="1" customWidth="1"/>
    <col min="121" max="121" width="49.125" style="1" customWidth="1"/>
    <col min="122" max="122" width="17.875" style="1" customWidth="1"/>
    <col min="123" max="123" width="16.5" style="1" customWidth="1"/>
    <col min="124" max="124" width="21.375" style="1" customWidth="1"/>
    <col min="125" max="125" width="23.375" style="1" customWidth="1"/>
    <col min="126" max="126" width="16.75" style="1" customWidth="1"/>
    <col min="127" max="127" width="16.375" style="1" customWidth="1"/>
    <col min="128" max="128" width="16.5" style="1" customWidth="1"/>
    <col min="129" max="129" width="43.125" style="1" customWidth="1"/>
    <col min="130" max="130" width="28.25" style="1" customWidth="1"/>
    <col min="131" max="131" width="32.75" style="1" customWidth="1"/>
    <col min="132" max="132" width="25.625" style="1" customWidth="1"/>
    <col min="133" max="133" width="30.125" style="1" customWidth="1"/>
    <col min="134" max="16384" width="11.375" style="1"/>
  </cols>
  <sheetData>
    <row r="5" spans="1:133" ht="27.75" customHeight="1" x14ac:dyDescent="0.25"/>
    <row r="6" spans="1:133" ht="21.75" thickBot="1" x14ac:dyDescent="0.4">
      <c r="B6" s="508" t="s">
        <v>0</v>
      </c>
      <c r="C6" s="508"/>
      <c r="D6" s="508"/>
      <c r="E6" s="508"/>
      <c r="F6" s="508"/>
      <c r="G6" s="508"/>
      <c r="H6" s="508"/>
      <c r="I6" s="508"/>
      <c r="J6" s="508"/>
      <c r="K6" s="508"/>
      <c r="L6" s="508"/>
      <c r="M6" s="508"/>
      <c r="N6" s="508"/>
      <c r="O6" s="508"/>
      <c r="P6" s="508"/>
      <c r="Q6" s="508"/>
      <c r="R6" s="506" t="s">
        <v>1</v>
      </c>
      <c r="S6" s="506"/>
      <c r="T6" s="506"/>
      <c r="U6" s="506"/>
      <c r="V6" s="507" t="s">
        <v>621</v>
      </c>
      <c r="W6" s="507"/>
      <c r="X6" s="507"/>
      <c r="Y6" s="507"/>
      <c r="Z6" s="515" t="s">
        <v>1075</v>
      </c>
      <c r="AA6" s="516"/>
      <c r="AB6" s="516"/>
      <c r="AC6" s="516"/>
      <c r="AD6" s="516"/>
      <c r="AE6" s="516"/>
      <c r="AF6" s="516"/>
      <c r="AG6" s="517"/>
      <c r="AH6" s="515" t="s">
        <v>1076</v>
      </c>
      <c r="AI6" s="516"/>
      <c r="AJ6" s="516"/>
      <c r="AK6" s="516"/>
      <c r="AL6" s="516"/>
      <c r="AM6" s="516"/>
      <c r="AN6" s="516"/>
      <c r="AO6" s="517"/>
      <c r="AP6" s="515" t="s">
        <v>1077</v>
      </c>
      <c r="AQ6" s="516"/>
      <c r="AR6" s="516"/>
      <c r="AS6" s="516"/>
      <c r="AT6" s="516"/>
      <c r="AU6" s="516"/>
      <c r="AV6" s="516"/>
      <c r="AW6" s="517"/>
      <c r="AX6" s="431"/>
      <c r="AY6" s="431"/>
      <c r="AZ6" s="431"/>
      <c r="BA6" s="512" t="s">
        <v>912</v>
      </c>
      <c r="BB6" s="513"/>
      <c r="BC6" s="513"/>
      <c r="BD6" s="513"/>
      <c r="BE6" s="513"/>
      <c r="BF6" s="513"/>
      <c r="BG6" s="513"/>
      <c r="BH6" s="514"/>
      <c r="BI6" s="512" t="s">
        <v>913</v>
      </c>
      <c r="BJ6" s="513"/>
      <c r="BK6" s="513"/>
      <c r="BL6" s="513"/>
      <c r="BM6" s="513"/>
      <c r="BN6" s="513"/>
      <c r="BO6" s="513"/>
      <c r="BP6" s="514"/>
      <c r="BQ6" s="512" t="s">
        <v>914</v>
      </c>
      <c r="BR6" s="513"/>
      <c r="BS6" s="513"/>
      <c r="BT6" s="513"/>
      <c r="BU6" s="513"/>
      <c r="BV6" s="513"/>
      <c r="BW6" s="513"/>
      <c r="BX6" s="514"/>
      <c r="BY6" s="391"/>
      <c r="BZ6" s="391"/>
      <c r="CA6" s="391"/>
      <c r="CB6" s="509" t="s">
        <v>798</v>
      </c>
      <c r="CC6" s="510"/>
      <c r="CD6" s="510"/>
      <c r="CE6" s="510"/>
      <c r="CF6" s="510"/>
      <c r="CG6" s="510"/>
      <c r="CH6" s="510"/>
      <c r="CI6" s="511"/>
      <c r="CJ6" s="509" t="s">
        <v>799</v>
      </c>
      <c r="CK6" s="510"/>
      <c r="CL6" s="510"/>
      <c r="CM6" s="510"/>
      <c r="CN6" s="510"/>
      <c r="CO6" s="510"/>
      <c r="CP6" s="510"/>
      <c r="CQ6" s="511"/>
      <c r="CR6" s="509" t="s">
        <v>800</v>
      </c>
      <c r="CS6" s="510"/>
      <c r="CT6" s="510"/>
      <c r="CU6" s="510"/>
      <c r="CV6" s="510"/>
      <c r="CW6" s="510"/>
      <c r="CX6" s="510"/>
      <c r="CY6" s="511"/>
      <c r="CZ6" s="279"/>
      <c r="DA6" s="279"/>
      <c r="DB6" s="279"/>
      <c r="DC6" s="503" t="s">
        <v>630</v>
      </c>
      <c r="DD6" s="504"/>
      <c r="DE6" s="504"/>
      <c r="DF6" s="504"/>
      <c r="DG6" s="504"/>
      <c r="DH6" s="504"/>
      <c r="DI6" s="504"/>
      <c r="DJ6" s="505"/>
      <c r="DK6" s="503" t="s">
        <v>631</v>
      </c>
      <c r="DL6" s="504"/>
      <c r="DM6" s="504"/>
      <c r="DN6" s="504"/>
      <c r="DO6" s="504"/>
      <c r="DP6" s="504"/>
      <c r="DQ6" s="504"/>
      <c r="DR6" s="505"/>
      <c r="DS6" s="503" t="s">
        <v>632</v>
      </c>
      <c r="DT6" s="504"/>
      <c r="DU6" s="504"/>
      <c r="DV6" s="504"/>
      <c r="DW6" s="504"/>
      <c r="DX6" s="504"/>
      <c r="DY6" s="504"/>
      <c r="DZ6" s="505"/>
    </row>
    <row r="7" spans="1:133" ht="66.75" customHeight="1" x14ac:dyDescent="0.25">
      <c r="A7" s="2" t="s">
        <v>2</v>
      </c>
      <c r="B7" s="3" t="s">
        <v>3</v>
      </c>
      <c r="C7" s="3" t="s">
        <v>4</v>
      </c>
      <c r="D7" s="3" t="s">
        <v>5</v>
      </c>
      <c r="E7" s="3" t="s">
        <v>6</v>
      </c>
      <c r="F7" s="4" t="s">
        <v>7</v>
      </c>
      <c r="G7" s="4" t="s">
        <v>8</v>
      </c>
      <c r="H7" s="4" t="s">
        <v>9</v>
      </c>
      <c r="I7" s="4" t="s">
        <v>10</v>
      </c>
      <c r="J7" s="3" t="s">
        <v>622</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454" t="s">
        <v>623</v>
      </c>
      <c r="AA7" s="454" t="s">
        <v>624</v>
      </c>
      <c r="AB7" s="454" t="s">
        <v>625</v>
      </c>
      <c r="AC7" s="454" t="s">
        <v>626</v>
      </c>
      <c r="AD7" s="454" t="s">
        <v>627</v>
      </c>
      <c r="AE7" s="454" t="s">
        <v>1</v>
      </c>
      <c r="AF7" s="455" t="s">
        <v>628</v>
      </c>
      <c r="AG7" s="454" t="s">
        <v>629</v>
      </c>
      <c r="AH7" s="454" t="s">
        <v>1009</v>
      </c>
      <c r="AI7" s="454" t="s">
        <v>1010</v>
      </c>
      <c r="AJ7" s="454" t="s">
        <v>1011</v>
      </c>
      <c r="AK7" s="454" t="s">
        <v>1012</v>
      </c>
      <c r="AL7" s="454" t="s">
        <v>1013</v>
      </c>
      <c r="AM7" s="454" t="s">
        <v>1014</v>
      </c>
      <c r="AN7" s="455" t="s">
        <v>1015</v>
      </c>
      <c r="AO7" s="454" t="s">
        <v>1016</v>
      </c>
      <c r="AP7" s="454" t="s">
        <v>1017</v>
      </c>
      <c r="AQ7" s="454" t="s">
        <v>1018</v>
      </c>
      <c r="AR7" s="454" t="s">
        <v>1019</v>
      </c>
      <c r="AS7" s="454" t="s">
        <v>1020</v>
      </c>
      <c r="AT7" s="454" t="s">
        <v>1021</v>
      </c>
      <c r="AU7" s="454" t="s">
        <v>1022</v>
      </c>
      <c r="AV7" s="456" t="s">
        <v>1023</v>
      </c>
      <c r="AW7" s="454" t="s">
        <v>1024</v>
      </c>
      <c r="AX7" s="128" t="s">
        <v>1078</v>
      </c>
      <c r="AY7" s="129" t="s">
        <v>1079</v>
      </c>
      <c r="AZ7" s="129" t="s">
        <v>1080</v>
      </c>
      <c r="BA7" s="330" t="s">
        <v>1179</v>
      </c>
      <c r="BB7" s="330" t="s">
        <v>1180</v>
      </c>
      <c r="BC7" s="330" t="s">
        <v>1181</v>
      </c>
      <c r="BD7" s="330" t="s">
        <v>1182</v>
      </c>
      <c r="BE7" s="330" t="s">
        <v>1183</v>
      </c>
      <c r="BF7" s="330" t="s">
        <v>1184</v>
      </c>
      <c r="BG7" s="331" t="s">
        <v>1185</v>
      </c>
      <c r="BH7" s="330" t="s">
        <v>1186</v>
      </c>
      <c r="BI7" s="330" t="s">
        <v>1187</v>
      </c>
      <c r="BJ7" s="330" t="s">
        <v>1188</v>
      </c>
      <c r="BK7" s="330" t="s">
        <v>1189</v>
      </c>
      <c r="BL7" s="330" t="s">
        <v>1190</v>
      </c>
      <c r="BM7" s="330" t="s">
        <v>1191</v>
      </c>
      <c r="BN7" s="330" t="s">
        <v>1192</v>
      </c>
      <c r="BO7" s="331" t="s">
        <v>1193</v>
      </c>
      <c r="BP7" s="330" t="s">
        <v>1194</v>
      </c>
      <c r="BQ7" s="330" t="s">
        <v>1195</v>
      </c>
      <c r="BR7" s="330" t="s">
        <v>1196</v>
      </c>
      <c r="BS7" s="330" t="s">
        <v>1197</v>
      </c>
      <c r="BT7" s="330" t="s">
        <v>1198</v>
      </c>
      <c r="BU7" s="330" t="s">
        <v>1199</v>
      </c>
      <c r="BV7" s="330" t="s">
        <v>1200</v>
      </c>
      <c r="BW7" s="332" t="s">
        <v>1201</v>
      </c>
      <c r="BX7" s="330" t="s">
        <v>1202</v>
      </c>
      <c r="BY7" s="128" t="s">
        <v>1001</v>
      </c>
      <c r="BZ7" s="393" t="s">
        <v>1002</v>
      </c>
      <c r="CA7" s="393" t="s">
        <v>1003</v>
      </c>
      <c r="CB7" s="145" t="s">
        <v>1025</v>
      </c>
      <c r="CC7" s="145" t="s">
        <v>1026</v>
      </c>
      <c r="CD7" s="145" t="s">
        <v>1027</v>
      </c>
      <c r="CE7" s="145" t="s">
        <v>1028</v>
      </c>
      <c r="CF7" s="145" t="s">
        <v>1029</v>
      </c>
      <c r="CG7" s="145" t="s">
        <v>1030</v>
      </c>
      <c r="CH7" s="146" t="s">
        <v>1031</v>
      </c>
      <c r="CI7" s="145" t="s">
        <v>1032</v>
      </c>
      <c r="CJ7" s="145" t="s">
        <v>1033</v>
      </c>
      <c r="CK7" s="145" t="s">
        <v>1034</v>
      </c>
      <c r="CL7" s="145" t="s">
        <v>1035</v>
      </c>
      <c r="CM7" s="145" t="s">
        <v>1036</v>
      </c>
      <c r="CN7" s="145" t="s">
        <v>1037</v>
      </c>
      <c r="CO7" s="145" t="s">
        <v>1038</v>
      </c>
      <c r="CP7" s="146" t="s">
        <v>1039</v>
      </c>
      <c r="CQ7" s="145" t="s">
        <v>1040</v>
      </c>
      <c r="CR7" s="145" t="s">
        <v>1041</v>
      </c>
      <c r="CS7" s="145" t="s">
        <v>1042</v>
      </c>
      <c r="CT7" s="145" t="s">
        <v>1043</v>
      </c>
      <c r="CU7" s="145" t="s">
        <v>1044</v>
      </c>
      <c r="CV7" s="145" t="s">
        <v>1045</v>
      </c>
      <c r="CW7" s="145" t="s">
        <v>1046</v>
      </c>
      <c r="CX7" s="147" t="s">
        <v>1047</v>
      </c>
      <c r="CY7" s="145" t="s">
        <v>1048</v>
      </c>
      <c r="CZ7" s="128" t="s">
        <v>907</v>
      </c>
      <c r="DA7" s="129" t="s">
        <v>908</v>
      </c>
      <c r="DB7" s="129" t="s">
        <v>909</v>
      </c>
      <c r="DC7" s="52" t="s">
        <v>1049</v>
      </c>
      <c r="DD7" s="52" t="s">
        <v>1050</v>
      </c>
      <c r="DE7" s="52" t="s">
        <v>1051</v>
      </c>
      <c r="DF7" s="52" t="s">
        <v>1052</v>
      </c>
      <c r="DG7" s="52" t="s">
        <v>1053</v>
      </c>
      <c r="DH7" s="52" t="s">
        <v>1054</v>
      </c>
      <c r="DI7" s="60" t="s">
        <v>1055</v>
      </c>
      <c r="DJ7" s="52" t="s">
        <v>1056</v>
      </c>
      <c r="DK7" s="52" t="s">
        <v>1057</v>
      </c>
      <c r="DL7" s="52" t="s">
        <v>1058</v>
      </c>
      <c r="DM7" s="52" t="s">
        <v>1059</v>
      </c>
      <c r="DN7" s="52" t="s">
        <v>1060</v>
      </c>
      <c r="DO7" s="52" t="s">
        <v>1061</v>
      </c>
      <c r="DP7" s="52" t="s">
        <v>1062</v>
      </c>
      <c r="DQ7" s="60" t="s">
        <v>1063</v>
      </c>
      <c r="DR7" s="52" t="s">
        <v>1064</v>
      </c>
      <c r="DS7" s="52" t="s">
        <v>1065</v>
      </c>
      <c r="DT7" s="52" t="s">
        <v>1066</v>
      </c>
      <c r="DU7" s="52" t="s">
        <v>1067</v>
      </c>
      <c r="DV7" s="52" t="s">
        <v>1068</v>
      </c>
      <c r="DW7" s="52" t="s">
        <v>1069</v>
      </c>
      <c r="DX7" s="52" t="s">
        <v>1070</v>
      </c>
      <c r="DY7" s="63" t="s">
        <v>1071</v>
      </c>
      <c r="DZ7" s="52" t="s">
        <v>1072</v>
      </c>
      <c r="EA7" s="128" t="s">
        <v>787</v>
      </c>
      <c r="EB7" s="129" t="s">
        <v>785</v>
      </c>
      <c r="EC7" s="410" t="s">
        <v>786</v>
      </c>
    </row>
    <row r="8" spans="1:133" ht="75" customHeight="1" x14ac:dyDescent="0.25">
      <c r="A8" s="11">
        <v>1</v>
      </c>
      <c r="B8" s="12" t="s">
        <v>26</v>
      </c>
      <c r="C8" s="13" t="s">
        <v>27</v>
      </c>
      <c r="D8" s="172" t="s">
        <v>28</v>
      </c>
      <c r="E8" s="10" t="s">
        <v>29</v>
      </c>
      <c r="F8" s="14" t="s">
        <v>30</v>
      </c>
      <c r="G8" s="14" t="s">
        <v>31</v>
      </c>
      <c r="H8" s="289" t="s">
        <v>32</v>
      </c>
      <c r="I8" s="289" t="s">
        <v>33</v>
      </c>
      <c r="J8" s="16">
        <v>0.9</v>
      </c>
      <c r="K8" s="289" t="s">
        <v>34</v>
      </c>
      <c r="L8" s="10" t="s">
        <v>35</v>
      </c>
      <c r="M8" s="12" t="s">
        <v>36</v>
      </c>
      <c r="N8" s="289" t="s">
        <v>37</v>
      </c>
      <c r="O8" s="289" t="s">
        <v>38</v>
      </c>
      <c r="P8" s="10" t="s">
        <v>39</v>
      </c>
      <c r="Q8" s="10" t="s">
        <v>39</v>
      </c>
      <c r="R8" s="12" t="s">
        <v>40</v>
      </c>
      <c r="S8" s="12" t="s">
        <v>41</v>
      </c>
      <c r="T8" s="12" t="s">
        <v>42</v>
      </c>
      <c r="U8" s="17" t="s">
        <v>43</v>
      </c>
      <c r="V8" s="18" t="s">
        <v>44</v>
      </c>
      <c r="W8" s="18" t="s">
        <v>45</v>
      </c>
      <c r="X8" s="18" t="s">
        <v>46</v>
      </c>
      <c r="Y8" s="18" t="s">
        <v>47</v>
      </c>
      <c r="Z8" s="333">
        <f t="shared" ref="Z8:Z68" si="0">J8</f>
        <v>0.9</v>
      </c>
      <c r="AA8" s="162"/>
      <c r="AB8" s="162"/>
      <c r="AC8" s="162"/>
      <c r="AD8" s="162"/>
      <c r="AE8" s="162"/>
      <c r="AF8" s="162"/>
      <c r="AG8" s="162"/>
      <c r="AH8" s="333">
        <f t="shared" ref="AH8:AH68" si="1">J8</f>
        <v>0.9</v>
      </c>
      <c r="AI8" s="162"/>
      <c r="AJ8" s="162"/>
      <c r="AK8" s="162"/>
      <c r="AL8" s="162"/>
      <c r="AM8" s="162"/>
      <c r="AN8" s="162"/>
      <c r="AO8" s="162"/>
      <c r="AP8" s="333">
        <f t="shared" ref="AP8:AP68" si="2">J8</f>
        <v>0.9</v>
      </c>
      <c r="AQ8" s="162">
        <v>475</v>
      </c>
      <c r="AR8" s="162">
        <v>475</v>
      </c>
      <c r="AS8" s="152">
        <v>1</v>
      </c>
      <c r="AT8" s="162" t="s">
        <v>650</v>
      </c>
      <c r="AU8" s="162" t="s">
        <v>21</v>
      </c>
      <c r="AV8" s="148" t="s">
        <v>1081</v>
      </c>
      <c r="AW8" s="162"/>
      <c r="AX8" s="457"/>
      <c r="AY8" s="142">
        <f>AS8</f>
        <v>1</v>
      </c>
      <c r="AZ8" s="148" t="s">
        <v>21</v>
      </c>
      <c r="BA8" s="333">
        <f t="shared" ref="BA8:BA39" si="3">J8</f>
        <v>0.9</v>
      </c>
      <c r="BB8" s="162"/>
      <c r="BC8" s="162"/>
      <c r="BD8" s="162"/>
      <c r="BE8" s="162"/>
      <c r="BF8" s="162"/>
      <c r="BG8" s="162"/>
      <c r="BH8" s="162"/>
      <c r="BI8" s="333">
        <f t="shared" ref="BI8:BI39" si="4">J8</f>
        <v>0.9</v>
      </c>
      <c r="BJ8" s="162"/>
      <c r="BK8" s="162"/>
      <c r="BL8" s="162"/>
      <c r="BM8" s="162"/>
      <c r="BN8" s="162"/>
      <c r="BO8" s="162"/>
      <c r="BP8" s="162"/>
      <c r="BQ8" s="333">
        <f t="shared" ref="BQ8:BQ39" si="5">J8</f>
        <v>0.9</v>
      </c>
      <c r="BR8" s="162">
        <f>40+84+69</f>
        <v>193</v>
      </c>
      <c r="BS8" s="162">
        <v>193</v>
      </c>
      <c r="BT8" s="376">
        <f>BR8/BS8</f>
        <v>1</v>
      </c>
      <c r="BU8" s="162" t="s">
        <v>650</v>
      </c>
      <c r="BV8" s="162" t="s">
        <v>21</v>
      </c>
      <c r="BW8" s="162"/>
      <c r="BX8" s="162"/>
      <c r="BY8" s="162"/>
      <c r="BZ8" s="152">
        <f>BT8</f>
        <v>1</v>
      </c>
      <c r="CA8" s="162" t="str">
        <f>BV8</f>
        <v>EXCELENTE</v>
      </c>
      <c r="CB8" s="148"/>
      <c r="CC8" s="148"/>
      <c r="CD8" s="148"/>
      <c r="CE8" s="148"/>
      <c r="CF8" s="148"/>
      <c r="CG8" s="148"/>
      <c r="CH8" s="148"/>
      <c r="CI8" s="148"/>
      <c r="CJ8" s="148"/>
      <c r="CK8" s="148"/>
      <c r="CL8" s="148"/>
      <c r="CM8" s="148"/>
      <c r="CN8" s="148"/>
      <c r="CO8" s="148"/>
      <c r="CP8" s="148"/>
      <c r="CQ8" s="148"/>
      <c r="CR8" s="171">
        <v>0.9</v>
      </c>
      <c r="CS8" s="148">
        <v>433</v>
      </c>
      <c r="CT8" s="148">
        <v>433</v>
      </c>
      <c r="CU8" s="171">
        <v>1</v>
      </c>
      <c r="CV8" s="148" t="s">
        <v>650</v>
      </c>
      <c r="CW8" s="148" t="s">
        <v>817</v>
      </c>
      <c r="CX8" s="148" t="s">
        <v>818</v>
      </c>
      <c r="CY8" s="148"/>
      <c r="CZ8" s="132"/>
      <c r="DA8" s="142">
        <f>CU8</f>
        <v>1</v>
      </c>
      <c r="DB8" s="133" t="s">
        <v>21</v>
      </c>
      <c r="DC8" s="47"/>
      <c r="DD8" s="48"/>
      <c r="DE8" s="48"/>
      <c r="DF8" s="47"/>
      <c r="DG8" s="49"/>
      <c r="DH8" s="49"/>
      <c r="DI8" s="62"/>
      <c r="DJ8" s="62"/>
      <c r="DK8" s="47"/>
      <c r="DL8" s="48"/>
      <c r="DM8" s="48"/>
      <c r="DN8" s="47"/>
      <c r="DO8" s="49"/>
      <c r="DP8" s="49"/>
      <c r="DQ8" s="62"/>
      <c r="DR8" s="62"/>
      <c r="DS8" s="47">
        <v>0.9</v>
      </c>
      <c r="DT8" s="48">
        <v>314</v>
      </c>
      <c r="DU8" s="48">
        <v>314</v>
      </c>
      <c r="DV8" s="47">
        <v>1</v>
      </c>
      <c r="DW8" s="49" t="s">
        <v>647</v>
      </c>
      <c r="DX8" s="49" t="s">
        <v>21</v>
      </c>
      <c r="DY8" s="394" t="s">
        <v>648</v>
      </c>
      <c r="DZ8" s="51"/>
      <c r="EA8" s="132"/>
      <c r="EB8" s="142">
        <f>DV8</f>
        <v>1</v>
      </c>
      <c r="EC8" s="411" t="str">
        <f>DX8</f>
        <v>EXCELENTE</v>
      </c>
    </row>
    <row r="9" spans="1:133" s="23" customFormat="1" ht="113.25" customHeight="1" x14ac:dyDescent="0.25">
      <c r="A9" s="11">
        <v>2</v>
      </c>
      <c r="B9" s="12" t="s">
        <v>26</v>
      </c>
      <c r="C9" s="289" t="s">
        <v>48</v>
      </c>
      <c r="D9" s="170" t="s">
        <v>49</v>
      </c>
      <c r="E9" s="19" t="s">
        <v>29</v>
      </c>
      <c r="F9" s="20" t="s">
        <v>50</v>
      </c>
      <c r="G9" s="289" t="s">
        <v>51</v>
      </c>
      <c r="H9" s="289" t="s">
        <v>52</v>
      </c>
      <c r="I9" s="289" t="s">
        <v>53</v>
      </c>
      <c r="J9" s="16">
        <v>1</v>
      </c>
      <c r="K9" s="289" t="s">
        <v>54</v>
      </c>
      <c r="L9" s="10" t="s">
        <v>35</v>
      </c>
      <c r="M9" s="12" t="s">
        <v>55</v>
      </c>
      <c r="N9" s="289" t="s">
        <v>37</v>
      </c>
      <c r="O9" s="289" t="s">
        <v>56</v>
      </c>
      <c r="P9" s="10" t="s">
        <v>32</v>
      </c>
      <c r="Q9" s="10" t="s">
        <v>32</v>
      </c>
      <c r="R9" s="35" t="s">
        <v>57</v>
      </c>
      <c r="S9" s="21" t="s">
        <v>58</v>
      </c>
      <c r="T9" s="21" t="s">
        <v>59</v>
      </c>
      <c r="U9" s="17">
        <v>1</v>
      </c>
      <c r="V9" s="18" t="s">
        <v>60</v>
      </c>
      <c r="W9" s="18" t="s">
        <v>61</v>
      </c>
      <c r="X9" s="18" t="s">
        <v>62</v>
      </c>
      <c r="Y9" s="289" t="s">
        <v>63</v>
      </c>
      <c r="Z9" s="333">
        <f t="shared" si="0"/>
        <v>1</v>
      </c>
      <c r="AA9" s="322"/>
      <c r="AB9" s="322"/>
      <c r="AC9" s="322"/>
      <c r="AD9" s="322"/>
      <c r="AE9" s="322"/>
      <c r="AF9" s="322"/>
      <c r="AG9" s="322"/>
      <c r="AH9" s="333">
        <f t="shared" si="1"/>
        <v>1</v>
      </c>
      <c r="AI9" s="322"/>
      <c r="AJ9" s="322"/>
      <c r="AK9" s="322"/>
      <c r="AL9" s="322"/>
      <c r="AM9" s="322"/>
      <c r="AN9" s="322"/>
      <c r="AO9" s="322"/>
      <c r="AP9" s="333">
        <f t="shared" si="2"/>
        <v>1</v>
      </c>
      <c r="AQ9" s="322">
        <v>5</v>
      </c>
      <c r="AR9" s="322">
        <v>5</v>
      </c>
      <c r="AS9" s="380">
        <f>+AQ9/AR9</f>
        <v>1</v>
      </c>
      <c r="AT9" s="322" t="s">
        <v>659</v>
      </c>
      <c r="AU9" s="162" t="s">
        <v>21</v>
      </c>
      <c r="AV9" s="322" t="s">
        <v>1082</v>
      </c>
      <c r="AW9" s="322"/>
      <c r="AX9" s="458"/>
      <c r="AY9" s="135">
        <f>AS9</f>
        <v>1</v>
      </c>
      <c r="AZ9" s="148" t="s">
        <v>21</v>
      </c>
      <c r="BA9" s="333">
        <f t="shared" si="3"/>
        <v>1</v>
      </c>
      <c r="BB9" s="322"/>
      <c r="BC9" s="322"/>
      <c r="BD9" s="322"/>
      <c r="BE9" s="322"/>
      <c r="BF9" s="322"/>
      <c r="BG9" s="322"/>
      <c r="BH9" s="322"/>
      <c r="BI9" s="333">
        <f t="shared" si="4"/>
        <v>1</v>
      </c>
      <c r="BJ9" s="322"/>
      <c r="BK9" s="322"/>
      <c r="BL9" s="322"/>
      <c r="BM9" s="322"/>
      <c r="BN9" s="322"/>
      <c r="BO9" s="322"/>
      <c r="BP9" s="322"/>
      <c r="BQ9" s="333">
        <f t="shared" si="5"/>
        <v>1</v>
      </c>
      <c r="BR9" s="322"/>
      <c r="BS9" s="322"/>
      <c r="BT9" s="322"/>
      <c r="BU9" s="322"/>
      <c r="BV9" s="322"/>
      <c r="BW9" s="322"/>
      <c r="BX9" s="322"/>
      <c r="BY9" s="322"/>
      <c r="BZ9" s="322" t="s">
        <v>649</v>
      </c>
      <c r="CA9" s="322" t="s">
        <v>649</v>
      </c>
      <c r="CB9" s="148"/>
      <c r="CC9" s="148"/>
      <c r="CD9" s="148"/>
      <c r="CE9" s="148"/>
      <c r="CF9" s="148"/>
      <c r="CG9" s="148"/>
      <c r="CH9" s="148"/>
      <c r="CI9" s="148"/>
      <c r="CJ9" s="148"/>
      <c r="CK9" s="148"/>
      <c r="CL9" s="148"/>
      <c r="CM9" s="148"/>
      <c r="CN9" s="148"/>
      <c r="CO9" s="148"/>
      <c r="CP9" s="148"/>
      <c r="CQ9" s="148"/>
      <c r="CR9" s="171">
        <v>1</v>
      </c>
      <c r="CS9" s="148">
        <v>3</v>
      </c>
      <c r="CT9" s="148">
        <v>3</v>
      </c>
      <c r="CU9" s="180">
        <f>+CS9/CT9</f>
        <v>1</v>
      </c>
      <c r="CV9" s="148" t="s">
        <v>659</v>
      </c>
      <c r="CW9" s="184" t="s">
        <v>674</v>
      </c>
      <c r="CX9" s="185" t="s">
        <v>852</v>
      </c>
      <c r="CY9" s="148"/>
      <c r="CZ9" s="134"/>
      <c r="DA9" s="135">
        <f>CU9</f>
        <v>1</v>
      </c>
      <c r="DB9" s="135" t="s">
        <v>21</v>
      </c>
      <c r="DC9" s="47"/>
      <c r="DD9" s="48"/>
      <c r="DE9" s="48"/>
      <c r="DF9" s="47"/>
      <c r="DG9" s="49"/>
      <c r="DH9" s="50"/>
      <c r="DI9" s="62"/>
      <c r="DJ9" s="62"/>
      <c r="DK9" s="47"/>
      <c r="DL9" s="48"/>
      <c r="DM9" s="48"/>
      <c r="DN9" s="47"/>
      <c r="DO9" s="49"/>
      <c r="DP9" s="50"/>
      <c r="DQ9" s="62"/>
      <c r="DR9" s="62"/>
      <c r="DS9" s="47" t="s">
        <v>649</v>
      </c>
      <c r="DT9" s="47" t="s">
        <v>649</v>
      </c>
      <c r="DU9" s="47" t="s">
        <v>649</v>
      </c>
      <c r="DV9" s="47" t="s">
        <v>649</v>
      </c>
      <c r="DW9" s="47" t="s">
        <v>649</v>
      </c>
      <c r="DX9" s="47" t="s">
        <v>649</v>
      </c>
      <c r="DY9" s="47" t="s">
        <v>649</v>
      </c>
      <c r="DZ9" s="51"/>
      <c r="EA9" s="134"/>
      <c r="EB9" s="135" t="str">
        <f>DV9</f>
        <v>No aplica</v>
      </c>
      <c r="EC9" s="412" t="str">
        <f>DW9</f>
        <v>No aplica</v>
      </c>
    </row>
    <row r="10" spans="1:133" ht="59.25" customHeight="1" x14ac:dyDescent="0.25">
      <c r="A10" s="11">
        <v>3</v>
      </c>
      <c r="B10" s="12" t="s">
        <v>26</v>
      </c>
      <c r="C10" s="289" t="s">
        <v>48</v>
      </c>
      <c r="D10" s="170" t="s">
        <v>49</v>
      </c>
      <c r="E10" s="19" t="s">
        <v>29</v>
      </c>
      <c r="F10" s="20" t="s">
        <v>64</v>
      </c>
      <c r="G10" s="289" t="s">
        <v>65</v>
      </c>
      <c r="H10" s="20" t="s">
        <v>52</v>
      </c>
      <c r="I10" s="289" t="s">
        <v>53</v>
      </c>
      <c r="J10" s="16">
        <v>1</v>
      </c>
      <c r="K10" s="289" t="s">
        <v>54</v>
      </c>
      <c r="L10" s="20" t="s">
        <v>66</v>
      </c>
      <c r="M10" s="12" t="s">
        <v>67</v>
      </c>
      <c r="N10" s="289" t="s">
        <v>37</v>
      </c>
      <c r="O10" s="20" t="s">
        <v>68</v>
      </c>
      <c r="P10" s="10" t="s">
        <v>32</v>
      </c>
      <c r="Q10" s="10" t="s">
        <v>32</v>
      </c>
      <c r="R10" s="35" t="s">
        <v>57</v>
      </c>
      <c r="S10" s="21" t="s">
        <v>58</v>
      </c>
      <c r="T10" s="21" t="s">
        <v>59</v>
      </c>
      <c r="U10" s="17">
        <v>1</v>
      </c>
      <c r="V10" s="18" t="s">
        <v>60</v>
      </c>
      <c r="W10" s="18" t="s">
        <v>61</v>
      </c>
      <c r="X10" s="18" t="s">
        <v>62</v>
      </c>
      <c r="Y10" s="289" t="s">
        <v>69</v>
      </c>
      <c r="Z10" s="333">
        <f t="shared" si="0"/>
        <v>1</v>
      </c>
      <c r="AA10" s="322"/>
      <c r="AB10" s="322"/>
      <c r="AC10" s="322"/>
      <c r="AD10" s="322"/>
      <c r="AE10" s="322"/>
      <c r="AF10" s="322"/>
      <c r="AG10" s="322"/>
      <c r="AH10" s="333">
        <f t="shared" si="1"/>
        <v>1</v>
      </c>
      <c r="AI10" s="322"/>
      <c r="AJ10" s="322"/>
      <c r="AK10" s="322"/>
      <c r="AL10" s="322"/>
      <c r="AM10" s="322"/>
      <c r="AN10" s="322"/>
      <c r="AO10" s="322"/>
      <c r="AP10" s="333">
        <f t="shared" si="2"/>
        <v>1</v>
      </c>
      <c r="AQ10" s="322">
        <v>21</v>
      </c>
      <c r="AR10" s="322">
        <v>30</v>
      </c>
      <c r="AS10" s="380">
        <f>21/30</f>
        <v>0.7</v>
      </c>
      <c r="AT10" s="322" t="s">
        <v>58</v>
      </c>
      <c r="AU10" s="323" t="s">
        <v>19</v>
      </c>
      <c r="AV10" s="322" t="s">
        <v>1083</v>
      </c>
      <c r="AW10" s="322"/>
      <c r="AX10" s="457"/>
      <c r="AY10" s="135">
        <f>AS10</f>
        <v>0.7</v>
      </c>
      <c r="AZ10" s="148" t="s">
        <v>19</v>
      </c>
      <c r="BA10" s="333">
        <f t="shared" si="3"/>
        <v>1</v>
      </c>
      <c r="BB10" s="322"/>
      <c r="BC10" s="322"/>
      <c r="BD10" s="322"/>
      <c r="BE10" s="322"/>
      <c r="BF10" s="322"/>
      <c r="BG10" s="322"/>
      <c r="BH10" s="322"/>
      <c r="BI10" s="333">
        <f t="shared" si="4"/>
        <v>1</v>
      </c>
      <c r="BJ10" s="322"/>
      <c r="BK10" s="322"/>
      <c r="BL10" s="322"/>
      <c r="BM10" s="322"/>
      <c r="BN10" s="322"/>
      <c r="BO10" s="322"/>
      <c r="BP10" s="322"/>
      <c r="BQ10" s="333">
        <f t="shared" si="5"/>
        <v>1</v>
      </c>
      <c r="BR10" s="322"/>
      <c r="BS10" s="322"/>
      <c r="BT10" s="322"/>
      <c r="BU10" s="322"/>
      <c r="BV10" s="322"/>
      <c r="BW10" s="322"/>
      <c r="BX10" s="322"/>
      <c r="BY10" s="322"/>
      <c r="BZ10" s="322" t="s">
        <v>649</v>
      </c>
      <c r="CA10" s="322" t="s">
        <v>649</v>
      </c>
      <c r="CB10" s="148"/>
      <c r="CC10" s="148"/>
      <c r="CD10" s="148"/>
      <c r="CE10" s="148"/>
      <c r="CF10" s="148"/>
      <c r="CG10" s="148"/>
      <c r="CH10" s="148"/>
      <c r="CI10" s="148"/>
      <c r="CJ10" s="148"/>
      <c r="CK10" s="148"/>
      <c r="CL10" s="148"/>
      <c r="CM10" s="148"/>
      <c r="CN10" s="148"/>
      <c r="CO10" s="148"/>
      <c r="CP10" s="148"/>
      <c r="CQ10" s="148"/>
      <c r="CR10" s="171">
        <v>1</v>
      </c>
      <c r="CS10" s="148">
        <v>44</v>
      </c>
      <c r="CT10" s="148">
        <v>53</v>
      </c>
      <c r="CU10" s="180">
        <f>+CS10/CT10</f>
        <v>0.83018867924528306</v>
      </c>
      <c r="CV10" s="148" t="s">
        <v>646</v>
      </c>
      <c r="CW10" s="186" t="s">
        <v>853</v>
      </c>
      <c r="CX10" s="185" t="s">
        <v>854</v>
      </c>
      <c r="CY10" s="148"/>
      <c r="CZ10" s="132"/>
      <c r="DA10" s="135">
        <f>CU10</f>
        <v>0.83018867924528306</v>
      </c>
      <c r="DB10" s="135" t="s">
        <v>21</v>
      </c>
      <c r="DC10" s="47"/>
      <c r="DD10" s="48"/>
      <c r="DE10" s="48"/>
      <c r="DF10" s="47"/>
      <c r="DG10" s="49"/>
      <c r="DH10" s="50"/>
      <c r="DI10" s="62"/>
      <c r="DJ10" s="62"/>
      <c r="DK10" s="47"/>
      <c r="DL10" s="48"/>
      <c r="DM10" s="48"/>
      <c r="DN10" s="47"/>
      <c r="DO10" s="49"/>
      <c r="DP10" s="50"/>
      <c r="DQ10" s="62"/>
      <c r="DR10" s="62"/>
      <c r="DS10" s="47" t="s">
        <v>649</v>
      </c>
      <c r="DT10" s="47" t="s">
        <v>649</v>
      </c>
      <c r="DU10" s="47" t="s">
        <v>649</v>
      </c>
      <c r="DV10" s="47" t="s">
        <v>649</v>
      </c>
      <c r="DW10" s="47" t="s">
        <v>649</v>
      </c>
      <c r="DX10" s="47" t="s">
        <v>649</v>
      </c>
      <c r="DY10" s="47" t="s">
        <v>649</v>
      </c>
      <c r="DZ10" s="51"/>
      <c r="EA10" s="132"/>
      <c r="EB10" s="135" t="str">
        <f>DV10</f>
        <v>No aplica</v>
      </c>
      <c r="EC10" s="412" t="str">
        <f>DW10</f>
        <v>No aplica</v>
      </c>
    </row>
    <row r="11" spans="1:133" ht="118.5" customHeight="1" x14ac:dyDescent="0.25">
      <c r="A11" s="11">
        <v>4</v>
      </c>
      <c r="B11" s="12" t="s">
        <v>26</v>
      </c>
      <c r="C11" s="13" t="s">
        <v>48</v>
      </c>
      <c r="D11" s="172" t="s">
        <v>70</v>
      </c>
      <c r="E11" s="10" t="s">
        <v>71</v>
      </c>
      <c r="F11" s="20" t="s">
        <v>72</v>
      </c>
      <c r="G11" s="289" t="s">
        <v>73</v>
      </c>
      <c r="H11" s="289" t="s">
        <v>74</v>
      </c>
      <c r="I11" s="289" t="s">
        <v>33</v>
      </c>
      <c r="J11" s="16">
        <v>0.15</v>
      </c>
      <c r="K11" s="289" t="s">
        <v>75</v>
      </c>
      <c r="L11" s="10" t="s">
        <v>66</v>
      </c>
      <c r="M11" s="24" t="s">
        <v>76</v>
      </c>
      <c r="N11" s="289" t="s">
        <v>37</v>
      </c>
      <c r="O11" s="289" t="s">
        <v>77</v>
      </c>
      <c r="P11" s="10" t="s">
        <v>32</v>
      </c>
      <c r="Q11" s="10" t="s">
        <v>32</v>
      </c>
      <c r="R11" s="24" t="s">
        <v>78</v>
      </c>
      <c r="S11" s="24" t="s">
        <v>79</v>
      </c>
      <c r="T11" s="24" t="s">
        <v>80</v>
      </c>
      <c r="U11" s="17" t="s">
        <v>81</v>
      </c>
      <c r="V11" s="18" t="s">
        <v>82</v>
      </c>
      <c r="W11" s="18" t="s">
        <v>82</v>
      </c>
      <c r="X11" s="18" t="s">
        <v>82</v>
      </c>
      <c r="Y11" s="18" t="s">
        <v>83</v>
      </c>
      <c r="Z11" s="333">
        <f t="shared" si="0"/>
        <v>0.15</v>
      </c>
      <c r="AA11" s="162"/>
      <c r="AB11" s="162"/>
      <c r="AC11" s="162"/>
      <c r="AD11" s="162"/>
      <c r="AE11" s="162"/>
      <c r="AF11" s="162"/>
      <c r="AG11" s="162"/>
      <c r="AH11" s="333">
        <f t="shared" si="1"/>
        <v>0.15</v>
      </c>
      <c r="AI11" s="162"/>
      <c r="AJ11" s="162"/>
      <c r="AK11" s="162"/>
      <c r="AL11" s="162"/>
      <c r="AM11" s="162"/>
      <c r="AN11" s="162"/>
      <c r="AO11" s="162"/>
      <c r="AP11" s="333">
        <f t="shared" si="2"/>
        <v>0.15</v>
      </c>
      <c r="AQ11" s="162">
        <v>0</v>
      </c>
      <c r="AR11" s="162">
        <v>0</v>
      </c>
      <c r="AS11" s="162">
        <v>0</v>
      </c>
      <c r="AT11" s="162" t="s">
        <v>646</v>
      </c>
      <c r="AU11" s="162" t="s">
        <v>21</v>
      </c>
      <c r="AV11" s="162" t="s">
        <v>1084</v>
      </c>
      <c r="AW11" s="162" t="s">
        <v>1085</v>
      </c>
      <c r="AX11" s="457"/>
      <c r="AY11" s="135">
        <f>AS11</f>
        <v>0</v>
      </c>
      <c r="AZ11" s="148" t="s">
        <v>21</v>
      </c>
      <c r="BA11" s="333">
        <f t="shared" si="3"/>
        <v>0.15</v>
      </c>
      <c r="BB11" s="162"/>
      <c r="BC11" s="162"/>
      <c r="BD11" s="162"/>
      <c r="BE11" s="162"/>
      <c r="BF11" s="162"/>
      <c r="BG11" s="162"/>
      <c r="BH11" s="162"/>
      <c r="BI11" s="333">
        <f t="shared" si="4"/>
        <v>0.15</v>
      </c>
      <c r="BJ11" s="162"/>
      <c r="BK11" s="162"/>
      <c r="BL11" s="162"/>
      <c r="BM11" s="162"/>
      <c r="BN11" s="162"/>
      <c r="BO11" s="162"/>
      <c r="BP11" s="162"/>
      <c r="BQ11" s="333">
        <f t="shared" si="5"/>
        <v>0.15</v>
      </c>
      <c r="BR11" s="162"/>
      <c r="BS11" s="162"/>
      <c r="BT11" s="162"/>
      <c r="BU11" s="162"/>
      <c r="BV11" s="162"/>
      <c r="BW11" s="162"/>
      <c r="BX11" s="162"/>
      <c r="BY11" s="162"/>
      <c r="BZ11" s="322" t="s">
        <v>649</v>
      </c>
      <c r="CA11" s="322" t="s">
        <v>649</v>
      </c>
      <c r="CB11" s="148"/>
      <c r="CC11" s="148"/>
      <c r="CD11" s="148"/>
      <c r="CE11" s="148"/>
      <c r="CF11" s="148"/>
      <c r="CG11" s="148"/>
      <c r="CH11" s="148"/>
      <c r="CI11" s="148"/>
      <c r="CJ11" s="148"/>
      <c r="CK11" s="148"/>
      <c r="CL11" s="148"/>
      <c r="CM11" s="148"/>
      <c r="CN11" s="148"/>
      <c r="CO11" s="148"/>
      <c r="CP11" s="148"/>
      <c r="CQ11" s="148"/>
      <c r="CR11" s="171">
        <v>0.15</v>
      </c>
      <c r="CS11" s="148">
        <v>0</v>
      </c>
      <c r="CT11" s="148">
        <v>0</v>
      </c>
      <c r="CU11" s="180">
        <v>0</v>
      </c>
      <c r="CV11" s="148" t="s">
        <v>646</v>
      </c>
      <c r="CW11" s="148" t="s">
        <v>21</v>
      </c>
      <c r="CX11" s="148" t="s">
        <v>855</v>
      </c>
      <c r="CY11" s="148" t="s">
        <v>856</v>
      </c>
      <c r="CZ11" s="132"/>
      <c r="DA11" s="135">
        <f>CU11</f>
        <v>0</v>
      </c>
      <c r="DB11" s="135" t="s">
        <v>21</v>
      </c>
      <c r="DC11" s="47"/>
      <c r="DD11" s="48"/>
      <c r="DE11" s="48"/>
      <c r="DF11" s="47"/>
      <c r="DG11" s="49"/>
      <c r="DH11" s="50"/>
      <c r="DI11" s="62"/>
      <c r="DJ11" s="64"/>
      <c r="DK11" s="47"/>
      <c r="DL11" s="48"/>
      <c r="DM11" s="48"/>
      <c r="DN11" s="47"/>
      <c r="DO11" s="49"/>
      <c r="DP11" s="50"/>
      <c r="DQ11" s="62"/>
      <c r="DR11" s="62"/>
      <c r="DS11" s="47" t="s">
        <v>649</v>
      </c>
      <c r="DT11" s="47" t="s">
        <v>649</v>
      </c>
      <c r="DU11" s="47" t="s">
        <v>649</v>
      </c>
      <c r="DV11" s="47" t="s">
        <v>649</v>
      </c>
      <c r="DW11" s="47" t="s">
        <v>649</v>
      </c>
      <c r="DX11" s="47" t="s">
        <v>649</v>
      </c>
      <c r="DY11" s="47" t="s">
        <v>649</v>
      </c>
      <c r="DZ11" s="51"/>
      <c r="EA11" s="132"/>
      <c r="EB11" s="135" t="str">
        <f>DV11</f>
        <v>No aplica</v>
      </c>
      <c r="EC11" s="412" t="str">
        <f>DW11</f>
        <v>No aplica</v>
      </c>
    </row>
    <row r="12" spans="1:133" ht="127.5" customHeight="1" x14ac:dyDescent="0.25">
      <c r="A12" s="11">
        <v>5</v>
      </c>
      <c r="B12" s="12" t="s">
        <v>26</v>
      </c>
      <c r="C12" s="13" t="s">
        <v>27</v>
      </c>
      <c r="D12" s="172" t="s">
        <v>70</v>
      </c>
      <c r="E12" s="10" t="s">
        <v>29</v>
      </c>
      <c r="F12" s="12" t="s">
        <v>84</v>
      </c>
      <c r="G12" s="289" t="s">
        <v>85</v>
      </c>
      <c r="H12" s="289" t="s">
        <v>39</v>
      </c>
      <c r="I12" s="289" t="s">
        <v>86</v>
      </c>
      <c r="J12" s="25">
        <v>1</v>
      </c>
      <c r="K12" s="289" t="s">
        <v>87</v>
      </c>
      <c r="L12" s="10" t="s">
        <v>35</v>
      </c>
      <c r="M12" s="289" t="s">
        <v>88</v>
      </c>
      <c r="N12" s="289" t="s">
        <v>37</v>
      </c>
      <c r="O12" s="289" t="s">
        <v>89</v>
      </c>
      <c r="P12" s="10" t="s">
        <v>90</v>
      </c>
      <c r="Q12" s="10" t="s">
        <v>39</v>
      </c>
      <c r="R12" s="35" t="s">
        <v>91</v>
      </c>
      <c r="S12" s="21" t="s">
        <v>92</v>
      </c>
      <c r="T12" s="21" t="s">
        <v>93</v>
      </c>
      <c r="U12" s="21" t="s">
        <v>94</v>
      </c>
      <c r="V12" s="289" t="s">
        <v>95</v>
      </c>
      <c r="W12" s="18" t="s">
        <v>96</v>
      </c>
      <c r="X12" s="18" t="s">
        <v>97</v>
      </c>
      <c r="Y12" s="18" t="s">
        <v>98</v>
      </c>
      <c r="Z12" s="333">
        <f t="shared" si="0"/>
        <v>1</v>
      </c>
      <c r="AA12" s="162">
        <v>0</v>
      </c>
      <c r="AB12" s="162">
        <v>0</v>
      </c>
      <c r="AC12" s="162" t="s">
        <v>698</v>
      </c>
      <c r="AD12" s="162"/>
      <c r="AE12" s="162"/>
      <c r="AF12" s="162" t="s">
        <v>993</v>
      </c>
      <c r="AG12" s="162" t="s">
        <v>1086</v>
      </c>
      <c r="AH12" s="333">
        <f t="shared" si="1"/>
        <v>1</v>
      </c>
      <c r="AI12" s="162">
        <v>0</v>
      </c>
      <c r="AJ12" s="162">
        <v>0</v>
      </c>
      <c r="AK12" s="162" t="s">
        <v>698</v>
      </c>
      <c r="AL12" s="162"/>
      <c r="AM12" s="162"/>
      <c r="AN12" s="162" t="s">
        <v>993</v>
      </c>
      <c r="AO12" s="162" t="s">
        <v>1086</v>
      </c>
      <c r="AP12" s="333">
        <f t="shared" si="2"/>
        <v>1</v>
      </c>
      <c r="AQ12" s="162">
        <v>0</v>
      </c>
      <c r="AR12" s="162">
        <v>0</v>
      </c>
      <c r="AS12" s="162" t="s">
        <v>698</v>
      </c>
      <c r="AT12" s="162"/>
      <c r="AU12" s="162"/>
      <c r="AV12" s="162" t="s">
        <v>993</v>
      </c>
      <c r="AW12" s="162" t="s">
        <v>1086</v>
      </c>
      <c r="AX12" s="459" t="s">
        <v>649</v>
      </c>
      <c r="AY12" s="142" t="str">
        <f>AX12</f>
        <v>No aplica</v>
      </c>
      <c r="AZ12" s="142" t="str">
        <f>AY12</f>
        <v>No aplica</v>
      </c>
      <c r="BA12" s="333">
        <f t="shared" si="3"/>
        <v>1</v>
      </c>
      <c r="BB12" s="162">
        <v>0</v>
      </c>
      <c r="BC12" s="162">
        <v>0</v>
      </c>
      <c r="BD12" s="162" t="s">
        <v>698</v>
      </c>
      <c r="BE12" s="162"/>
      <c r="BF12" s="162"/>
      <c r="BG12" s="162" t="s">
        <v>993</v>
      </c>
      <c r="BH12" s="162" t="s">
        <v>994</v>
      </c>
      <c r="BI12" s="333">
        <f t="shared" si="4"/>
        <v>1</v>
      </c>
      <c r="BJ12" s="162">
        <v>0</v>
      </c>
      <c r="BK12" s="162">
        <v>0</v>
      </c>
      <c r="BL12" s="162" t="s">
        <v>698</v>
      </c>
      <c r="BM12" s="162"/>
      <c r="BN12" s="162"/>
      <c r="BO12" s="162" t="s">
        <v>993</v>
      </c>
      <c r="BP12" s="162" t="s">
        <v>994</v>
      </c>
      <c r="BQ12" s="333">
        <f t="shared" si="5"/>
        <v>1</v>
      </c>
      <c r="BR12" s="162">
        <v>0</v>
      </c>
      <c r="BS12" s="162">
        <v>0</v>
      </c>
      <c r="BT12" s="162" t="s">
        <v>698</v>
      </c>
      <c r="BU12" s="162"/>
      <c r="BV12" s="162"/>
      <c r="BW12" s="162" t="s">
        <v>993</v>
      </c>
      <c r="BX12" s="162" t="s">
        <v>994</v>
      </c>
      <c r="BY12" s="131" t="s">
        <v>698</v>
      </c>
      <c r="BZ12" s="322" t="s">
        <v>649</v>
      </c>
      <c r="CA12" s="322" t="s">
        <v>649</v>
      </c>
      <c r="CB12" s="173">
        <v>1</v>
      </c>
      <c r="CC12" s="174">
        <v>349</v>
      </c>
      <c r="CD12" s="174">
        <v>377</v>
      </c>
      <c r="CE12" s="173">
        <f>CC12/CD12</f>
        <v>0.92572944297082227</v>
      </c>
      <c r="CF12" s="148" t="s">
        <v>646</v>
      </c>
      <c r="CG12" s="148" t="s">
        <v>20</v>
      </c>
      <c r="CH12" s="175" t="s">
        <v>819</v>
      </c>
      <c r="CI12" s="176" t="s">
        <v>653</v>
      </c>
      <c r="CJ12" s="173">
        <v>1</v>
      </c>
      <c r="CK12" s="174">
        <v>289</v>
      </c>
      <c r="CL12" s="174">
        <v>301</v>
      </c>
      <c r="CM12" s="173">
        <f>CK12/CL12</f>
        <v>0.96013289036544847</v>
      </c>
      <c r="CN12" s="177" t="s">
        <v>646</v>
      </c>
      <c r="CO12" s="178" t="s">
        <v>20</v>
      </c>
      <c r="CP12" s="179" t="s">
        <v>820</v>
      </c>
      <c r="CQ12" s="176" t="s">
        <v>653</v>
      </c>
      <c r="CR12" s="173">
        <v>1</v>
      </c>
      <c r="CS12" s="174">
        <v>182</v>
      </c>
      <c r="CT12" s="174">
        <v>192</v>
      </c>
      <c r="CU12" s="173">
        <f>CS12/CT12</f>
        <v>0.94791666666666663</v>
      </c>
      <c r="CV12" s="177" t="s">
        <v>646</v>
      </c>
      <c r="CW12" s="178" t="s">
        <v>20</v>
      </c>
      <c r="CX12" s="175" t="s">
        <v>821</v>
      </c>
      <c r="CY12" s="176" t="s">
        <v>653</v>
      </c>
      <c r="CZ12" s="131">
        <f>AVERAGE(CE12,CM12,CU12)</f>
        <v>0.94459300000097912</v>
      </c>
      <c r="DA12" s="142">
        <f>CZ12</f>
        <v>0.94459300000097912</v>
      </c>
      <c r="DB12" s="132" t="s">
        <v>20</v>
      </c>
      <c r="DC12" s="47">
        <v>1</v>
      </c>
      <c r="DD12" s="48">
        <v>531</v>
      </c>
      <c r="DE12" s="48">
        <v>552</v>
      </c>
      <c r="DF12" s="47">
        <f>DD12/DE12</f>
        <v>0.96195652173913049</v>
      </c>
      <c r="DG12" s="49" t="s">
        <v>650</v>
      </c>
      <c r="DH12" s="49" t="s">
        <v>651</v>
      </c>
      <c r="DI12" s="62" t="s">
        <v>652</v>
      </c>
      <c r="DJ12" s="65" t="s">
        <v>653</v>
      </c>
      <c r="DK12" s="47">
        <v>1</v>
      </c>
      <c r="DL12" s="48">
        <v>572</v>
      </c>
      <c r="DM12" s="48">
        <v>587</v>
      </c>
      <c r="DN12" s="47">
        <f>DL12/DM12</f>
        <v>0.97444633730834751</v>
      </c>
      <c r="DO12" s="49" t="s">
        <v>650</v>
      </c>
      <c r="DP12" s="50" t="s">
        <v>20</v>
      </c>
      <c r="DQ12" s="62" t="s">
        <v>654</v>
      </c>
      <c r="DR12" s="51" t="s">
        <v>653</v>
      </c>
      <c r="DS12" s="47">
        <v>1</v>
      </c>
      <c r="DT12" s="48">
        <v>388</v>
      </c>
      <c r="DU12" s="48">
        <v>397</v>
      </c>
      <c r="DV12" s="47">
        <f>DT12/DU12</f>
        <v>0.97732997481108308</v>
      </c>
      <c r="DW12" s="49" t="s">
        <v>650</v>
      </c>
      <c r="DX12" s="50" t="s">
        <v>20</v>
      </c>
      <c r="DY12" s="394" t="s">
        <v>655</v>
      </c>
      <c r="DZ12" s="51" t="s">
        <v>653</v>
      </c>
      <c r="EA12" s="131">
        <f>AVERAGE(DF12,DN12,DV12)</f>
        <v>0.97124427795285373</v>
      </c>
      <c r="EB12" s="142">
        <f>EA12</f>
        <v>0.97124427795285373</v>
      </c>
      <c r="EC12" s="413" t="s">
        <v>20</v>
      </c>
    </row>
    <row r="13" spans="1:133" ht="75" x14ac:dyDescent="0.25">
      <c r="A13" s="11">
        <v>6</v>
      </c>
      <c r="B13" s="12" t="s">
        <v>26</v>
      </c>
      <c r="C13" s="13" t="s">
        <v>27</v>
      </c>
      <c r="D13" s="172" t="s">
        <v>70</v>
      </c>
      <c r="E13" s="10" t="s">
        <v>29</v>
      </c>
      <c r="F13" s="20" t="s">
        <v>99</v>
      </c>
      <c r="G13" s="289" t="s">
        <v>100</v>
      </c>
      <c r="H13" s="289" t="s">
        <v>39</v>
      </c>
      <c r="I13" s="289" t="s">
        <v>101</v>
      </c>
      <c r="J13" s="25">
        <v>1</v>
      </c>
      <c r="K13" s="289" t="s">
        <v>102</v>
      </c>
      <c r="L13" s="289" t="s">
        <v>35</v>
      </c>
      <c r="M13" s="289" t="s">
        <v>103</v>
      </c>
      <c r="N13" s="289" t="s">
        <v>37</v>
      </c>
      <c r="O13" s="289" t="s">
        <v>104</v>
      </c>
      <c r="P13" s="289" t="s">
        <v>105</v>
      </c>
      <c r="Q13" s="289" t="s">
        <v>39</v>
      </c>
      <c r="R13" s="35" t="s">
        <v>91</v>
      </c>
      <c r="S13" s="21" t="s">
        <v>92</v>
      </c>
      <c r="T13" s="21" t="s">
        <v>93</v>
      </c>
      <c r="U13" s="21" t="s">
        <v>94</v>
      </c>
      <c r="V13" s="289" t="s">
        <v>106</v>
      </c>
      <c r="W13" s="18" t="s">
        <v>96</v>
      </c>
      <c r="X13" s="18" t="s">
        <v>97</v>
      </c>
      <c r="Y13" s="18" t="s">
        <v>98</v>
      </c>
      <c r="Z13" s="333">
        <f t="shared" si="0"/>
        <v>1</v>
      </c>
      <c r="AA13" s="162">
        <v>705</v>
      </c>
      <c r="AB13" s="162">
        <v>720</v>
      </c>
      <c r="AC13" s="388">
        <f>AA13/AB13</f>
        <v>0.97916666666666663</v>
      </c>
      <c r="AD13" s="162" t="s">
        <v>659</v>
      </c>
      <c r="AE13" s="162" t="s">
        <v>20</v>
      </c>
      <c r="AF13" s="162" t="s">
        <v>656</v>
      </c>
      <c r="AG13" s="162" t="s">
        <v>653</v>
      </c>
      <c r="AH13" s="333">
        <f t="shared" si="1"/>
        <v>1</v>
      </c>
      <c r="AI13" s="162">
        <v>705</v>
      </c>
      <c r="AJ13" s="162">
        <v>720</v>
      </c>
      <c r="AK13" s="388">
        <f>AI13/AJ13</f>
        <v>0.97916666666666663</v>
      </c>
      <c r="AL13" s="162" t="s">
        <v>659</v>
      </c>
      <c r="AM13" s="162" t="s">
        <v>20</v>
      </c>
      <c r="AN13" s="162" t="s">
        <v>656</v>
      </c>
      <c r="AO13" s="162" t="s">
        <v>653</v>
      </c>
      <c r="AP13" s="333">
        <f t="shared" si="2"/>
        <v>1</v>
      </c>
      <c r="AQ13" s="162">
        <v>705</v>
      </c>
      <c r="AR13" s="162">
        <v>720</v>
      </c>
      <c r="AS13" s="388">
        <f>AQ13/AR13</f>
        <v>0.97916666666666663</v>
      </c>
      <c r="AT13" s="162" t="s">
        <v>659</v>
      </c>
      <c r="AU13" s="162" t="s">
        <v>20</v>
      </c>
      <c r="AV13" s="162" t="s">
        <v>656</v>
      </c>
      <c r="AW13" s="162" t="s">
        <v>653</v>
      </c>
      <c r="AX13" s="459">
        <f>AVERAGE(AC13,AK13,AS13)</f>
        <v>0.97916666666666663</v>
      </c>
      <c r="AY13" s="142">
        <f>AX13</f>
        <v>0.97916666666666663</v>
      </c>
      <c r="AZ13" s="148" t="s">
        <v>20</v>
      </c>
      <c r="BA13" s="333">
        <f t="shared" si="3"/>
        <v>1</v>
      </c>
      <c r="BB13" s="162">
        <v>678</v>
      </c>
      <c r="BC13" s="162">
        <v>720</v>
      </c>
      <c r="BD13" s="388">
        <f>BB13/BC13</f>
        <v>0.94166666666666665</v>
      </c>
      <c r="BE13" s="162"/>
      <c r="BF13" s="162"/>
      <c r="BG13" s="162" t="s">
        <v>656</v>
      </c>
      <c r="BH13" s="162" t="s">
        <v>653</v>
      </c>
      <c r="BI13" s="333">
        <f t="shared" si="4"/>
        <v>1</v>
      </c>
      <c r="BJ13" s="162">
        <v>678</v>
      </c>
      <c r="BK13" s="162">
        <v>720</v>
      </c>
      <c r="BL13" s="388">
        <f>BJ13/BK13</f>
        <v>0.94166666666666665</v>
      </c>
      <c r="BM13" s="162"/>
      <c r="BN13" s="162"/>
      <c r="BO13" s="162" t="s">
        <v>656</v>
      </c>
      <c r="BP13" s="162" t="s">
        <v>653</v>
      </c>
      <c r="BQ13" s="333">
        <f t="shared" si="5"/>
        <v>1</v>
      </c>
      <c r="BR13" s="162">
        <v>678</v>
      </c>
      <c r="BS13" s="162">
        <v>720</v>
      </c>
      <c r="BT13" s="388">
        <f>BR13/BS13</f>
        <v>0.94166666666666665</v>
      </c>
      <c r="BU13" s="162"/>
      <c r="BV13" s="162"/>
      <c r="BW13" s="162" t="s">
        <v>656</v>
      </c>
      <c r="BX13" s="162" t="s">
        <v>653</v>
      </c>
      <c r="BY13" s="131">
        <f>AVERAGE(BD13,BL13,BT13)</f>
        <v>0.94166666666666676</v>
      </c>
      <c r="BZ13" s="399">
        <f>BY13</f>
        <v>0.94166666666666676</v>
      </c>
      <c r="CA13" s="162" t="s">
        <v>20</v>
      </c>
      <c r="CB13" s="173">
        <v>1</v>
      </c>
      <c r="CC13" s="174">
        <v>714</v>
      </c>
      <c r="CD13" s="174">
        <v>720</v>
      </c>
      <c r="CE13" s="173">
        <f>CC13/CD13</f>
        <v>0.9916666666666667</v>
      </c>
      <c r="CF13" s="148" t="s">
        <v>646</v>
      </c>
      <c r="CG13" s="148" t="s">
        <v>20</v>
      </c>
      <c r="CH13" s="175" t="s">
        <v>656</v>
      </c>
      <c r="CI13" s="176" t="s">
        <v>653</v>
      </c>
      <c r="CJ13" s="173">
        <v>1</v>
      </c>
      <c r="CK13" s="174">
        <v>714</v>
      </c>
      <c r="CL13" s="174">
        <v>720</v>
      </c>
      <c r="CM13" s="173">
        <f>CK13/CL13</f>
        <v>0.9916666666666667</v>
      </c>
      <c r="CN13" s="177" t="s">
        <v>646</v>
      </c>
      <c r="CO13" s="178" t="s">
        <v>20</v>
      </c>
      <c r="CP13" s="179" t="s">
        <v>656</v>
      </c>
      <c r="CQ13" s="176" t="s">
        <v>653</v>
      </c>
      <c r="CR13" s="173">
        <v>1</v>
      </c>
      <c r="CS13" s="174">
        <v>714</v>
      </c>
      <c r="CT13" s="174">
        <v>720</v>
      </c>
      <c r="CU13" s="173">
        <f>CS13/CT13</f>
        <v>0.9916666666666667</v>
      </c>
      <c r="CV13" s="177" t="s">
        <v>646</v>
      </c>
      <c r="CW13" s="178" t="s">
        <v>20</v>
      </c>
      <c r="CX13" s="175" t="s">
        <v>656</v>
      </c>
      <c r="CY13" s="176" t="s">
        <v>653</v>
      </c>
      <c r="CZ13" s="131">
        <f>AVERAGE(CE13,CM13,CU13)</f>
        <v>0.9916666666666667</v>
      </c>
      <c r="DA13" s="142">
        <f>CZ13</f>
        <v>0.9916666666666667</v>
      </c>
      <c r="DB13" s="132" t="s">
        <v>20</v>
      </c>
      <c r="DC13" s="47">
        <v>1</v>
      </c>
      <c r="DD13" s="48">
        <v>711</v>
      </c>
      <c r="DE13" s="48">
        <v>720</v>
      </c>
      <c r="DF13" s="67">
        <f>DD13/DE13</f>
        <v>0.98750000000000004</v>
      </c>
      <c r="DG13" s="49" t="s">
        <v>650</v>
      </c>
      <c r="DH13" s="49" t="s">
        <v>651</v>
      </c>
      <c r="DI13" s="394" t="s">
        <v>656</v>
      </c>
      <c r="DJ13" s="65" t="s">
        <v>653</v>
      </c>
      <c r="DK13" s="47">
        <v>1</v>
      </c>
      <c r="DL13" s="48">
        <v>711</v>
      </c>
      <c r="DM13" s="48">
        <v>720</v>
      </c>
      <c r="DN13" s="47">
        <f>DL13/DM13</f>
        <v>0.98750000000000004</v>
      </c>
      <c r="DO13" s="49" t="s">
        <v>650</v>
      </c>
      <c r="DP13" s="50" t="s">
        <v>20</v>
      </c>
      <c r="DQ13" s="394" t="s">
        <v>656</v>
      </c>
      <c r="DR13" s="51" t="s">
        <v>653</v>
      </c>
      <c r="DS13" s="47">
        <v>1</v>
      </c>
      <c r="DT13" s="48">
        <v>711</v>
      </c>
      <c r="DU13" s="48">
        <v>720</v>
      </c>
      <c r="DV13" s="47">
        <f>DT13/DU13</f>
        <v>0.98750000000000004</v>
      </c>
      <c r="DW13" s="49" t="s">
        <v>650</v>
      </c>
      <c r="DX13" s="50" t="s">
        <v>20</v>
      </c>
      <c r="DY13" s="394" t="s">
        <v>656</v>
      </c>
      <c r="DZ13" s="51"/>
      <c r="EA13" s="131">
        <f>AVERAGE(DF13,DN13,DV13)</f>
        <v>0.98750000000000016</v>
      </c>
      <c r="EB13" s="142">
        <f>EA13</f>
        <v>0.98750000000000016</v>
      </c>
      <c r="EC13" s="413" t="s">
        <v>20</v>
      </c>
    </row>
    <row r="14" spans="1:133" ht="75" x14ac:dyDescent="0.25">
      <c r="A14" s="11">
        <v>7</v>
      </c>
      <c r="B14" s="12" t="s">
        <v>26</v>
      </c>
      <c r="C14" s="13" t="s">
        <v>27</v>
      </c>
      <c r="D14" s="172" t="s">
        <v>70</v>
      </c>
      <c r="E14" s="10" t="s">
        <v>29</v>
      </c>
      <c r="F14" s="20" t="s">
        <v>107</v>
      </c>
      <c r="G14" s="289" t="s">
        <v>108</v>
      </c>
      <c r="H14" s="289" t="s">
        <v>39</v>
      </c>
      <c r="I14" s="289" t="s">
        <v>109</v>
      </c>
      <c r="J14" s="25">
        <v>1</v>
      </c>
      <c r="K14" s="289" t="s">
        <v>102</v>
      </c>
      <c r="L14" s="289" t="s">
        <v>35</v>
      </c>
      <c r="M14" s="289" t="s">
        <v>110</v>
      </c>
      <c r="N14" s="289" t="s">
        <v>37</v>
      </c>
      <c r="O14" s="289" t="s">
        <v>109</v>
      </c>
      <c r="P14" s="289" t="s">
        <v>105</v>
      </c>
      <c r="Q14" s="289" t="s">
        <v>39</v>
      </c>
      <c r="R14" s="35" t="s">
        <v>91</v>
      </c>
      <c r="S14" s="21" t="s">
        <v>92</v>
      </c>
      <c r="T14" s="21" t="s">
        <v>93</v>
      </c>
      <c r="U14" s="21" t="s">
        <v>94</v>
      </c>
      <c r="V14" s="289" t="s">
        <v>106</v>
      </c>
      <c r="W14" s="18" t="s">
        <v>96</v>
      </c>
      <c r="X14" s="18" t="s">
        <v>97</v>
      </c>
      <c r="Y14" s="18" t="s">
        <v>98</v>
      </c>
      <c r="Z14" s="333">
        <f t="shared" si="0"/>
        <v>1</v>
      </c>
      <c r="AA14" s="162">
        <v>719</v>
      </c>
      <c r="AB14" s="162">
        <v>720</v>
      </c>
      <c r="AC14" s="388">
        <f>AA14/AB14</f>
        <v>0.99861111111111112</v>
      </c>
      <c r="AD14" s="162" t="s">
        <v>659</v>
      </c>
      <c r="AE14" s="162" t="s">
        <v>20</v>
      </c>
      <c r="AF14" s="162" t="s">
        <v>656</v>
      </c>
      <c r="AG14" s="162" t="s">
        <v>653</v>
      </c>
      <c r="AH14" s="333">
        <f t="shared" si="1"/>
        <v>1</v>
      </c>
      <c r="AI14" s="162">
        <v>719</v>
      </c>
      <c r="AJ14" s="162">
        <v>720</v>
      </c>
      <c r="AK14" s="388">
        <f>AI14/AJ14</f>
        <v>0.99861111111111112</v>
      </c>
      <c r="AL14" s="162"/>
      <c r="AM14" s="162"/>
      <c r="AN14" s="162" t="s">
        <v>656</v>
      </c>
      <c r="AO14" s="162" t="s">
        <v>653</v>
      </c>
      <c r="AP14" s="333">
        <f t="shared" si="2"/>
        <v>1</v>
      </c>
      <c r="AQ14" s="162">
        <v>719</v>
      </c>
      <c r="AR14" s="162">
        <v>720</v>
      </c>
      <c r="AS14" s="388">
        <f>AQ14/AR14</f>
        <v>0.99861111111111112</v>
      </c>
      <c r="AT14" s="162"/>
      <c r="AU14" s="162"/>
      <c r="AV14" s="162" t="s">
        <v>656</v>
      </c>
      <c r="AW14" s="162" t="s">
        <v>653</v>
      </c>
      <c r="AX14" s="459">
        <f>AVERAGE(AC14,AK14,AS14)</f>
        <v>0.99861111111111123</v>
      </c>
      <c r="AY14" s="142">
        <f>AX14</f>
        <v>0.99861111111111123</v>
      </c>
      <c r="AZ14" s="148" t="s">
        <v>21</v>
      </c>
      <c r="BA14" s="333">
        <f t="shared" si="3"/>
        <v>1</v>
      </c>
      <c r="BB14" s="162">
        <v>717</v>
      </c>
      <c r="BC14" s="162">
        <v>720</v>
      </c>
      <c r="BD14" s="388">
        <f>BB14/BC14</f>
        <v>0.99583333333333335</v>
      </c>
      <c r="BE14" s="162"/>
      <c r="BF14" s="162"/>
      <c r="BG14" s="162" t="s">
        <v>656</v>
      </c>
      <c r="BH14" s="162" t="s">
        <v>653</v>
      </c>
      <c r="BI14" s="333">
        <f t="shared" si="4"/>
        <v>1</v>
      </c>
      <c r="BJ14" s="162">
        <v>717</v>
      </c>
      <c r="BK14" s="162">
        <v>720</v>
      </c>
      <c r="BL14" s="388">
        <f>BJ14/BK14</f>
        <v>0.99583333333333335</v>
      </c>
      <c r="BM14" s="162"/>
      <c r="BN14" s="162"/>
      <c r="BO14" s="162" t="s">
        <v>656</v>
      </c>
      <c r="BP14" s="162" t="s">
        <v>653</v>
      </c>
      <c r="BQ14" s="333">
        <f t="shared" si="5"/>
        <v>1</v>
      </c>
      <c r="BR14" s="162">
        <v>717</v>
      </c>
      <c r="BS14" s="162">
        <v>720</v>
      </c>
      <c r="BT14" s="388">
        <f>BR14/BS14</f>
        <v>0.99583333333333335</v>
      </c>
      <c r="BU14" s="162"/>
      <c r="BV14" s="162"/>
      <c r="BW14" s="162" t="s">
        <v>656</v>
      </c>
      <c r="BX14" s="162" t="s">
        <v>653</v>
      </c>
      <c r="BY14" s="131">
        <f>AVERAGE(BD14,BL14,BT14)</f>
        <v>0.99583333333333324</v>
      </c>
      <c r="BZ14" s="399">
        <f>BY14</f>
        <v>0.99583333333333324</v>
      </c>
      <c r="CA14" s="162" t="s">
        <v>21</v>
      </c>
      <c r="CB14" s="173">
        <v>1</v>
      </c>
      <c r="CC14" s="174">
        <v>717</v>
      </c>
      <c r="CD14" s="174">
        <v>720</v>
      </c>
      <c r="CE14" s="173">
        <f>CC14/CD14</f>
        <v>0.99583333333333335</v>
      </c>
      <c r="CF14" s="148" t="s">
        <v>659</v>
      </c>
      <c r="CG14" s="148" t="s">
        <v>21</v>
      </c>
      <c r="CH14" s="175" t="s">
        <v>657</v>
      </c>
      <c r="CI14" s="176" t="s">
        <v>658</v>
      </c>
      <c r="CJ14" s="173">
        <v>1</v>
      </c>
      <c r="CK14" s="174">
        <v>718</v>
      </c>
      <c r="CL14" s="174">
        <v>720</v>
      </c>
      <c r="CM14" s="173">
        <f>CK14/CL14</f>
        <v>0.99722222222222223</v>
      </c>
      <c r="CN14" s="177" t="s">
        <v>659</v>
      </c>
      <c r="CO14" s="178" t="s">
        <v>21</v>
      </c>
      <c r="CP14" s="179" t="s">
        <v>657</v>
      </c>
      <c r="CQ14" s="176" t="s">
        <v>658</v>
      </c>
      <c r="CR14" s="173">
        <v>1</v>
      </c>
      <c r="CS14" s="174"/>
      <c r="CT14" s="174"/>
      <c r="CU14" s="173">
        <v>0</v>
      </c>
      <c r="CV14" s="177" t="s">
        <v>649</v>
      </c>
      <c r="CW14" s="177" t="s">
        <v>649</v>
      </c>
      <c r="CX14" s="175" t="s">
        <v>822</v>
      </c>
      <c r="CY14" s="176"/>
      <c r="CZ14" s="131">
        <f>AVERAGE(CE14,CM14,CU14)</f>
        <v>0.66435185185185186</v>
      </c>
      <c r="DA14" s="142">
        <f>CZ14</f>
        <v>0.66435185185185186</v>
      </c>
      <c r="DB14" s="132" t="s">
        <v>18</v>
      </c>
      <c r="DC14" s="47">
        <v>1</v>
      </c>
      <c r="DD14" s="48">
        <v>718</v>
      </c>
      <c r="DE14" s="48">
        <v>720</v>
      </c>
      <c r="DF14" s="67">
        <f>DD14/DE14</f>
        <v>0.99722222222222223</v>
      </c>
      <c r="DG14" s="49" t="s">
        <v>650</v>
      </c>
      <c r="DH14" s="50" t="s">
        <v>20</v>
      </c>
      <c r="DI14" s="394" t="s">
        <v>657</v>
      </c>
      <c r="DJ14" s="65"/>
      <c r="DK14" s="47">
        <v>1</v>
      </c>
      <c r="DL14" s="48">
        <v>718</v>
      </c>
      <c r="DM14" s="48">
        <v>720</v>
      </c>
      <c r="DN14" s="47">
        <f>DL14/DM14</f>
        <v>0.99722222222222223</v>
      </c>
      <c r="DO14" s="49" t="s">
        <v>650</v>
      </c>
      <c r="DP14" s="50" t="s">
        <v>21</v>
      </c>
      <c r="DQ14" s="394" t="s">
        <v>657</v>
      </c>
      <c r="DR14" s="51" t="s">
        <v>658</v>
      </c>
      <c r="DS14" s="47">
        <v>1</v>
      </c>
      <c r="DT14" s="48">
        <v>0</v>
      </c>
      <c r="DU14" s="48">
        <v>0</v>
      </c>
      <c r="DV14" s="47">
        <v>0</v>
      </c>
      <c r="DW14" s="49" t="s">
        <v>659</v>
      </c>
      <c r="DX14" s="50" t="s">
        <v>18</v>
      </c>
      <c r="DY14" s="394" t="s">
        <v>660</v>
      </c>
      <c r="DZ14" s="51"/>
      <c r="EA14" s="131">
        <f>AVERAGE(DF14,DN14,DV14)</f>
        <v>0.66481481481481486</v>
      </c>
      <c r="EB14" s="142">
        <f>EA14</f>
        <v>0.66481481481481486</v>
      </c>
      <c r="EC14" s="413" t="s">
        <v>18</v>
      </c>
    </row>
    <row r="15" spans="1:133" ht="75" x14ac:dyDescent="0.25">
      <c r="A15" s="11">
        <v>8</v>
      </c>
      <c r="B15" s="12" t="s">
        <v>26</v>
      </c>
      <c r="C15" s="13" t="s">
        <v>27</v>
      </c>
      <c r="D15" s="172" t="s">
        <v>70</v>
      </c>
      <c r="E15" s="10" t="s">
        <v>29</v>
      </c>
      <c r="F15" s="20" t="s">
        <v>111</v>
      </c>
      <c r="G15" s="289" t="s">
        <v>112</v>
      </c>
      <c r="H15" s="289" t="s">
        <v>39</v>
      </c>
      <c r="I15" s="289" t="s">
        <v>113</v>
      </c>
      <c r="J15" s="25">
        <v>1</v>
      </c>
      <c r="K15" s="289" t="s">
        <v>114</v>
      </c>
      <c r="L15" s="289" t="s">
        <v>35</v>
      </c>
      <c r="M15" s="289" t="s">
        <v>88</v>
      </c>
      <c r="N15" s="289" t="s">
        <v>37</v>
      </c>
      <c r="O15" s="289" t="s">
        <v>115</v>
      </c>
      <c r="P15" s="289" t="s">
        <v>105</v>
      </c>
      <c r="Q15" s="289" t="s">
        <v>39</v>
      </c>
      <c r="R15" s="35" t="s">
        <v>91</v>
      </c>
      <c r="S15" s="21" t="s">
        <v>116</v>
      </c>
      <c r="T15" s="21" t="s">
        <v>117</v>
      </c>
      <c r="U15" s="21" t="s">
        <v>94</v>
      </c>
      <c r="V15" s="289" t="s">
        <v>118</v>
      </c>
      <c r="W15" s="18" t="s">
        <v>96</v>
      </c>
      <c r="X15" s="18" t="s">
        <v>97</v>
      </c>
      <c r="Y15" s="18" t="s">
        <v>98</v>
      </c>
      <c r="Z15" s="333">
        <f t="shared" si="0"/>
        <v>1</v>
      </c>
      <c r="AA15" s="162"/>
      <c r="AB15" s="162"/>
      <c r="AC15" s="162" t="s">
        <v>649</v>
      </c>
      <c r="AD15" s="162" t="s">
        <v>649</v>
      </c>
      <c r="AE15" s="162" t="s">
        <v>649</v>
      </c>
      <c r="AF15" s="162" t="s">
        <v>823</v>
      </c>
      <c r="AG15" s="162"/>
      <c r="AH15" s="333">
        <f t="shared" si="1"/>
        <v>1</v>
      </c>
      <c r="AI15" s="162"/>
      <c r="AJ15" s="162"/>
      <c r="AK15" s="162" t="s">
        <v>649</v>
      </c>
      <c r="AL15" s="162" t="s">
        <v>649</v>
      </c>
      <c r="AM15" s="162" t="s">
        <v>649</v>
      </c>
      <c r="AN15" s="162" t="s">
        <v>823</v>
      </c>
      <c r="AO15" s="162"/>
      <c r="AP15" s="333">
        <f t="shared" si="2"/>
        <v>1</v>
      </c>
      <c r="AQ15" s="162"/>
      <c r="AR15" s="162"/>
      <c r="AS15" s="162" t="s">
        <v>649</v>
      </c>
      <c r="AT15" s="162" t="s">
        <v>649</v>
      </c>
      <c r="AU15" s="162" t="s">
        <v>649</v>
      </c>
      <c r="AV15" s="162" t="s">
        <v>823</v>
      </c>
      <c r="AW15" s="162"/>
      <c r="AX15" s="459" t="s">
        <v>649</v>
      </c>
      <c r="AY15" s="131" t="str">
        <f>AX15</f>
        <v>No aplica</v>
      </c>
      <c r="AZ15" s="131" t="str">
        <f>AY15</f>
        <v>No aplica</v>
      </c>
      <c r="BA15" s="333">
        <f t="shared" si="3"/>
        <v>1</v>
      </c>
      <c r="BB15" s="162" t="s">
        <v>698</v>
      </c>
      <c r="BC15" s="162" t="s">
        <v>698</v>
      </c>
      <c r="BD15" s="162" t="s">
        <v>698</v>
      </c>
      <c r="BE15" s="162" t="s">
        <v>698</v>
      </c>
      <c r="BF15" s="162" t="s">
        <v>698</v>
      </c>
      <c r="BG15" s="162" t="s">
        <v>823</v>
      </c>
      <c r="BH15" s="162"/>
      <c r="BI15" s="333">
        <f t="shared" si="4"/>
        <v>1</v>
      </c>
      <c r="BJ15" s="162" t="s">
        <v>698</v>
      </c>
      <c r="BK15" s="162" t="s">
        <v>698</v>
      </c>
      <c r="BL15" s="162" t="s">
        <v>698</v>
      </c>
      <c r="BM15" s="162" t="s">
        <v>698</v>
      </c>
      <c r="BN15" s="162" t="s">
        <v>698</v>
      </c>
      <c r="BO15" s="162" t="s">
        <v>823</v>
      </c>
      <c r="BP15" s="162"/>
      <c r="BQ15" s="333">
        <f t="shared" si="5"/>
        <v>1</v>
      </c>
      <c r="BR15" s="162" t="s">
        <v>698</v>
      </c>
      <c r="BS15" s="162" t="s">
        <v>698</v>
      </c>
      <c r="BT15" s="162" t="s">
        <v>698</v>
      </c>
      <c r="BU15" s="162" t="s">
        <v>698</v>
      </c>
      <c r="BV15" s="162" t="s">
        <v>698</v>
      </c>
      <c r="BW15" s="162" t="s">
        <v>823</v>
      </c>
      <c r="BX15" s="162"/>
      <c r="BY15" s="131" t="s">
        <v>698</v>
      </c>
      <c r="BZ15" s="322" t="s">
        <v>649</v>
      </c>
      <c r="CA15" s="322" t="s">
        <v>649</v>
      </c>
      <c r="CB15" s="173">
        <v>1</v>
      </c>
      <c r="CC15" s="174"/>
      <c r="CD15" s="174"/>
      <c r="CE15" s="173" t="s">
        <v>649</v>
      </c>
      <c r="CF15" s="173" t="s">
        <v>649</v>
      </c>
      <c r="CG15" s="173" t="s">
        <v>649</v>
      </c>
      <c r="CH15" s="175" t="s">
        <v>823</v>
      </c>
      <c r="CI15" s="148"/>
      <c r="CJ15" s="173"/>
      <c r="CK15" s="174"/>
      <c r="CL15" s="174"/>
      <c r="CM15" s="173" t="s">
        <v>649</v>
      </c>
      <c r="CN15" s="177"/>
      <c r="CO15" s="178"/>
      <c r="CP15" s="179" t="s">
        <v>823</v>
      </c>
      <c r="CQ15" s="176"/>
      <c r="CR15" s="173"/>
      <c r="CS15" s="174"/>
      <c r="CT15" s="174"/>
      <c r="CU15" s="173" t="s">
        <v>649</v>
      </c>
      <c r="CV15" s="177"/>
      <c r="CW15" s="178"/>
      <c r="CX15" s="175" t="s">
        <v>823</v>
      </c>
      <c r="CY15" s="176"/>
      <c r="CZ15" s="131" t="s">
        <v>649</v>
      </c>
      <c r="DA15" s="131" t="str">
        <f>CZ15</f>
        <v>No aplica</v>
      </c>
      <c r="DB15" s="132" t="s">
        <v>649</v>
      </c>
      <c r="DC15" s="47">
        <v>1</v>
      </c>
      <c r="DD15" s="48" t="s">
        <v>649</v>
      </c>
      <c r="DE15" s="48" t="s">
        <v>649</v>
      </c>
      <c r="DF15" s="48" t="s">
        <v>649</v>
      </c>
      <c r="DG15" s="48" t="s">
        <v>649</v>
      </c>
      <c r="DH15" s="48" t="s">
        <v>649</v>
      </c>
      <c r="DI15" s="394" t="s">
        <v>661</v>
      </c>
      <c r="DJ15" s="51"/>
      <c r="DK15" s="47">
        <v>1</v>
      </c>
      <c r="DL15" s="48" t="s">
        <v>649</v>
      </c>
      <c r="DM15" s="48" t="s">
        <v>649</v>
      </c>
      <c r="DN15" s="48" t="s">
        <v>649</v>
      </c>
      <c r="DO15" s="48" t="s">
        <v>649</v>
      </c>
      <c r="DP15" s="48" t="s">
        <v>649</v>
      </c>
      <c r="DQ15" s="394" t="s">
        <v>661</v>
      </c>
      <c r="DR15" s="51"/>
      <c r="DS15" s="47">
        <v>1</v>
      </c>
      <c r="DT15" s="48" t="s">
        <v>649</v>
      </c>
      <c r="DU15" s="48" t="s">
        <v>649</v>
      </c>
      <c r="DV15" s="48" t="s">
        <v>649</v>
      </c>
      <c r="DW15" s="48" t="s">
        <v>649</v>
      </c>
      <c r="DX15" s="48" t="s">
        <v>649</v>
      </c>
      <c r="DY15" s="394" t="s">
        <v>661</v>
      </c>
      <c r="DZ15" s="51"/>
      <c r="EA15" s="131" t="s">
        <v>649</v>
      </c>
      <c r="EB15" s="131" t="str">
        <f>EA15</f>
        <v>No aplica</v>
      </c>
      <c r="EC15" s="413" t="s">
        <v>649</v>
      </c>
    </row>
    <row r="16" spans="1:133" ht="75" x14ac:dyDescent="0.25">
      <c r="A16" s="11">
        <v>9</v>
      </c>
      <c r="B16" s="12" t="s">
        <v>26</v>
      </c>
      <c r="C16" s="13" t="s">
        <v>119</v>
      </c>
      <c r="D16" s="170" t="s">
        <v>70</v>
      </c>
      <c r="E16" s="20" t="s">
        <v>71</v>
      </c>
      <c r="F16" s="12" t="s">
        <v>120</v>
      </c>
      <c r="G16" s="289" t="s">
        <v>121</v>
      </c>
      <c r="H16" s="289" t="s">
        <v>32</v>
      </c>
      <c r="I16" s="289" t="s">
        <v>122</v>
      </c>
      <c r="J16" s="26">
        <v>1</v>
      </c>
      <c r="K16" s="289" t="s">
        <v>123</v>
      </c>
      <c r="L16" s="10" t="s">
        <v>35</v>
      </c>
      <c r="M16" s="289" t="s">
        <v>124</v>
      </c>
      <c r="N16" s="289" t="s">
        <v>37</v>
      </c>
      <c r="O16" s="289" t="s">
        <v>125</v>
      </c>
      <c r="P16" s="289" t="s">
        <v>126</v>
      </c>
      <c r="Q16" s="10" t="s">
        <v>39</v>
      </c>
      <c r="R16" s="35" t="s">
        <v>793</v>
      </c>
      <c r="S16" s="21" t="s">
        <v>794</v>
      </c>
      <c r="T16" s="27" t="s">
        <v>795</v>
      </c>
      <c r="U16" s="28" t="s">
        <v>43</v>
      </c>
      <c r="V16" s="18" t="s">
        <v>129</v>
      </c>
      <c r="W16" s="18" t="s">
        <v>130</v>
      </c>
      <c r="X16" s="18" t="s">
        <v>130</v>
      </c>
      <c r="Y16" s="18" t="s">
        <v>131</v>
      </c>
      <c r="Z16" s="333">
        <f t="shared" si="0"/>
        <v>1</v>
      </c>
      <c r="AA16" s="162"/>
      <c r="AB16" s="162"/>
      <c r="AC16" s="162"/>
      <c r="AD16" s="162"/>
      <c r="AE16" s="162"/>
      <c r="AF16" s="162"/>
      <c r="AG16" s="162"/>
      <c r="AH16" s="333">
        <f t="shared" si="1"/>
        <v>1</v>
      </c>
      <c r="AI16" s="162"/>
      <c r="AJ16" s="162"/>
      <c r="AK16" s="162"/>
      <c r="AL16" s="162"/>
      <c r="AM16" s="162"/>
      <c r="AN16" s="162"/>
      <c r="AO16" s="162"/>
      <c r="AP16" s="333">
        <f t="shared" si="2"/>
        <v>1</v>
      </c>
      <c r="AQ16" s="162">
        <v>0</v>
      </c>
      <c r="AR16" s="162">
        <v>0</v>
      </c>
      <c r="AS16" s="152">
        <v>0.95</v>
      </c>
      <c r="AT16" s="162" t="s">
        <v>659</v>
      </c>
      <c r="AU16" s="162" t="s">
        <v>20</v>
      </c>
      <c r="AV16" s="162" t="s">
        <v>1087</v>
      </c>
      <c r="AW16" s="162"/>
      <c r="AX16" s="457"/>
      <c r="AY16" s="142">
        <f>AS16</f>
        <v>0.95</v>
      </c>
      <c r="AZ16" s="148" t="s">
        <v>20</v>
      </c>
      <c r="BA16" s="333">
        <f t="shared" si="3"/>
        <v>1</v>
      </c>
      <c r="BB16" s="162"/>
      <c r="BC16" s="162"/>
      <c r="BD16" s="162"/>
      <c r="BE16" s="162"/>
      <c r="BF16" s="162"/>
      <c r="BG16" s="162"/>
      <c r="BH16" s="162"/>
      <c r="BI16" s="333">
        <f t="shared" si="4"/>
        <v>1</v>
      </c>
      <c r="BJ16" s="162"/>
      <c r="BK16" s="162"/>
      <c r="BL16" s="162"/>
      <c r="BM16" s="162"/>
      <c r="BN16" s="162"/>
      <c r="BO16" s="162"/>
      <c r="BP16" s="162"/>
      <c r="BQ16" s="333">
        <f t="shared" si="5"/>
        <v>1</v>
      </c>
      <c r="BR16" s="148">
        <v>0</v>
      </c>
      <c r="BS16" s="148">
        <v>0</v>
      </c>
      <c r="BT16" s="171">
        <v>0.91</v>
      </c>
      <c r="BU16" s="148" t="s">
        <v>650</v>
      </c>
      <c r="BV16" s="148" t="s">
        <v>20</v>
      </c>
      <c r="BW16" s="394" t="s">
        <v>666</v>
      </c>
      <c r="BX16" s="162"/>
      <c r="BY16" s="162"/>
      <c r="BZ16" s="152">
        <f t="shared" ref="BZ16:BZ22" si="6">BT16</f>
        <v>0.91</v>
      </c>
      <c r="CA16" s="162" t="str">
        <f t="shared" ref="CA16:CA22" si="7">BV16</f>
        <v>BUENO</v>
      </c>
      <c r="CB16" s="148"/>
      <c r="CC16" s="148"/>
      <c r="CD16" s="148"/>
      <c r="CE16" s="148"/>
      <c r="CF16" s="148"/>
      <c r="CG16" s="148"/>
      <c r="CH16" s="148"/>
      <c r="CI16" s="148"/>
      <c r="CJ16" s="148"/>
      <c r="CK16" s="148"/>
      <c r="CL16" s="148"/>
      <c r="CM16" s="148"/>
      <c r="CN16" s="148"/>
      <c r="CO16" s="148"/>
      <c r="CP16" s="148"/>
      <c r="CQ16" s="148"/>
      <c r="CR16" s="171">
        <v>1</v>
      </c>
      <c r="CS16" s="148">
        <v>0</v>
      </c>
      <c r="CT16" s="148">
        <v>0</v>
      </c>
      <c r="CU16" s="171">
        <v>0.94</v>
      </c>
      <c r="CV16" s="148" t="s">
        <v>650</v>
      </c>
      <c r="CW16" s="148" t="s">
        <v>20</v>
      </c>
      <c r="CX16" s="394" t="s">
        <v>666</v>
      </c>
      <c r="CY16" s="148"/>
      <c r="CZ16" s="132"/>
      <c r="DA16" s="142">
        <f t="shared" ref="DA16:DA22" si="8">CU16</f>
        <v>0.94</v>
      </c>
      <c r="DB16" s="133" t="str">
        <f t="shared" ref="DB16:DB21" si="9">CW16</f>
        <v>BUENO</v>
      </c>
      <c r="DC16" s="47"/>
      <c r="DD16" s="48"/>
      <c r="DE16" s="48"/>
      <c r="DF16" s="47"/>
      <c r="DG16" s="49"/>
      <c r="DH16" s="50"/>
      <c r="DI16" s="62"/>
      <c r="DJ16" s="62"/>
      <c r="DK16" s="47"/>
      <c r="DL16" s="48"/>
      <c r="DM16" s="48"/>
      <c r="DN16" s="47"/>
      <c r="DO16" s="49"/>
      <c r="DP16" s="50"/>
      <c r="DQ16" s="62"/>
      <c r="DR16" s="62"/>
      <c r="DS16" s="47">
        <f>J16</f>
        <v>1</v>
      </c>
      <c r="DT16" s="48">
        <v>0</v>
      </c>
      <c r="DU16" s="48">
        <v>0</v>
      </c>
      <c r="DV16" s="47">
        <v>0.8</v>
      </c>
      <c r="DW16" s="49" t="s">
        <v>646</v>
      </c>
      <c r="DX16" s="50" t="s">
        <v>19</v>
      </c>
      <c r="DY16" s="394" t="s">
        <v>666</v>
      </c>
      <c r="DZ16" s="51"/>
      <c r="EA16" s="132"/>
      <c r="EB16" s="142">
        <f t="shared" ref="EB16:EB22" si="10">DV16</f>
        <v>0.8</v>
      </c>
      <c r="EC16" s="411" t="str">
        <f t="shared" ref="EC16:EC22" si="11">DX16</f>
        <v>REGULAR</v>
      </c>
    </row>
    <row r="17" spans="1:133" ht="75" x14ac:dyDescent="0.25">
      <c r="A17" s="11">
        <v>10</v>
      </c>
      <c r="B17" s="12" t="s">
        <v>26</v>
      </c>
      <c r="C17" s="13" t="s">
        <v>119</v>
      </c>
      <c r="D17" s="170" t="s">
        <v>70</v>
      </c>
      <c r="E17" s="20" t="s">
        <v>71</v>
      </c>
      <c r="F17" s="12" t="s">
        <v>132</v>
      </c>
      <c r="G17" s="289" t="s">
        <v>133</v>
      </c>
      <c r="H17" s="289" t="s">
        <v>32</v>
      </c>
      <c r="I17" s="289" t="s">
        <v>122</v>
      </c>
      <c r="J17" s="26">
        <v>1</v>
      </c>
      <c r="K17" s="289" t="s">
        <v>123</v>
      </c>
      <c r="L17" s="10" t="s">
        <v>35</v>
      </c>
      <c r="M17" s="289" t="s">
        <v>134</v>
      </c>
      <c r="N17" s="289" t="s">
        <v>37</v>
      </c>
      <c r="O17" s="289" t="s">
        <v>125</v>
      </c>
      <c r="P17" s="289" t="s">
        <v>126</v>
      </c>
      <c r="Q17" s="10" t="s">
        <v>39</v>
      </c>
      <c r="R17" s="35" t="s">
        <v>793</v>
      </c>
      <c r="S17" s="21" t="s">
        <v>794</v>
      </c>
      <c r="T17" s="27" t="s">
        <v>795</v>
      </c>
      <c r="U17" s="28" t="s">
        <v>43</v>
      </c>
      <c r="V17" s="18" t="s">
        <v>129</v>
      </c>
      <c r="W17" s="18" t="s">
        <v>130</v>
      </c>
      <c r="X17" s="18" t="s">
        <v>130</v>
      </c>
      <c r="Y17" s="18" t="s">
        <v>131</v>
      </c>
      <c r="Z17" s="333">
        <f t="shared" si="0"/>
        <v>1</v>
      </c>
      <c r="AA17" s="162"/>
      <c r="AB17" s="162"/>
      <c r="AC17" s="162"/>
      <c r="AD17" s="162"/>
      <c r="AE17" s="162"/>
      <c r="AF17" s="162"/>
      <c r="AG17" s="162"/>
      <c r="AH17" s="333">
        <f t="shared" si="1"/>
        <v>1</v>
      </c>
      <c r="AI17" s="162"/>
      <c r="AJ17" s="162"/>
      <c r="AK17" s="162"/>
      <c r="AL17" s="162"/>
      <c r="AM17" s="162"/>
      <c r="AN17" s="162"/>
      <c r="AO17" s="162"/>
      <c r="AP17" s="333">
        <f t="shared" si="2"/>
        <v>1</v>
      </c>
      <c r="AQ17" s="162">
        <v>0</v>
      </c>
      <c r="AR17" s="162">
        <v>0</v>
      </c>
      <c r="AS17" s="152">
        <v>0.94</v>
      </c>
      <c r="AT17" s="162" t="s">
        <v>659</v>
      </c>
      <c r="AU17" s="162" t="s">
        <v>20</v>
      </c>
      <c r="AV17" s="162" t="s">
        <v>1088</v>
      </c>
      <c r="AW17" s="162"/>
      <c r="AX17" s="457"/>
      <c r="AY17" s="142">
        <f>AS17</f>
        <v>0.94</v>
      </c>
      <c r="AZ17" s="148" t="s">
        <v>20</v>
      </c>
      <c r="BA17" s="333">
        <f t="shared" si="3"/>
        <v>1</v>
      </c>
      <c r="BB17" s="162"/>
      <c r="BC17" s="162"/>
      <c r="BD17" s="162"/>
      <c r="BE17" s="162"/>
      <c r="BF17" s="162"/>
      <c r="BG17" s="162"/>
      <c r="BH17" s="162"/>
      <c r="BI17" s="333">
        <f t="shared" si="4"/>
        <v>1</v>
      </c>
      <c r="BJ17" s="162"/>
      <c r="BK17" s="162"/>
      <c r="BL17" s="162"/>
      <c r="BM17" s="162"/>
      <c r="BN17" s="162"/>
      <c r="BO17" s="162"/>
      <c r="BP17" s="162"/>
      <c r="BQ17" s="333">
        <f t="shared" si="5"/>
        <v>1</v>
      </c>
      <c r="BR17" s="148">
        <v>0</v>
      </c>
      <c r="BS17" s="148">
        <v>0</v>
      </c>
      <c r="BT17" s="171">
        <v>0.75</v>
      </c>
      <c r="BU17" s="148" t="s">
        <v>650</v>
      </c>
      <c r="BV17" s="148" t="s">
        <v>19</v>
      </c>
      <c r="BW17" s="394" t="s">
        <v>667</v>
      </c>
      <c r="BX17" s="162"/>
      <c r="BY17" s="162"/>
      <c r="BZ17" s="152">
        <f t="shared" si="6"/>
        <v>0.75</v>
      </c>
      <c r="CA17" s="162" t="str">
        <f t="shared" si="7"/>
        <v>REGULAR</v>
      </c>
      <c r="CB17" s="148"/>
      <c r="CC17" s="148"/>
      <c r="CD17" s="148"/>
      <c r="CE17" s="148"/>
      <c r="CF17" s="148"/>
      <c r="CG17" s="148"/>
      <c r="CH17" s="148"/>
      <c r="CI17" s="148"/>
      <c r="CJ17" s="148"/>
      <c r="CK17" s="148"/>
      <c r="CL17" s="148"/>
      <c r="CM17" s="148"/>
      <c r="CN17" s="148"/>
      <c r="CO17" s="148"/>
      <c r="CP17" s="148"/>
      <c r="CQ17" s="148"/>
      <c r="CR17" s="171">
        <v>1</v>
      </c>
      <c r="CS17" s="148">
        <v>0</v>
      </c>
      <c r="CT17" s="148">
        <v>0</v>
      </c>
      <c r="CU17" s="171">
        <v>0.55000000000000004</v>
      </c>
      <c r="CV17" s="148" t="s">
        <v>650</v>
      </c>
      <c r="CW17" s="148" t="s">
        <v>19</v>
      </c>
      <c r="CX17" s="394" t="s">
        <v>667</v>
      </c>
      <c r="CY17" s="148"/>
      <c r="CZ17" s="132"/>
      <c r="DA17" s="142">
        <f t="shared" si="8"/>
        <v>0.55000000000000004</v>
      </c>
      <c r="DB17" s="133" t="str">
        <f t="shared" si="9"/>
        <v>REGULAR</v>
      </c>
      <c r="DC17" s="47"/>
      <c r="DD17" s="48"/>
      <c r="DE17" s="48"/>
      <c r="DF17" s="47"/>
      <c r="DG17" s="49"/>
      <c r="DH17" s="50"/>
      <c r="DI17" s="62"/>
      <c r="DJ17" s="62"/>
      <c r="DK17" s="47"/>
      <c r="DL17" s="48"/>
      <c r="DM17" s="48"/>
      <c r="DN17" s="47"/>
      <c r="DO17" s="49"/>
      <c r="DP17" s="50"/>
      <c r="DQ17" s="62"/>
      <c r="DR17" s="62"/>
      <c r="DS17" s="47">
        <f>J17</f>
        <v>1</v>
      </c>
      <c r="DT17" s="48">
        <v>0</v>
      </c>
      <c r="DU17" s="48">
        <v>0</v>
      </c>
      <c r="DV17" s="47">
        <v>0.45</v>
      </c>
      <c r="DW17" s="49" t="s">
        <v>646</v>
      </c>
      <c r="DX17" s="50" t="s">
        <v>18</v>
      </c>
      <c r="DY17" s="394" t="s">
        <v>667</v>
      </c>
      <c r="DZ17" s="51"/>
      <c r="EA17" s="132"/>
      <c r="EB17" s="142">
        <f t="shared" si="10"/>
        <v>0.45</v>
      </c>
      <c r="EC17" s="411" t="str">
        <f t="shared" si="11"/>
        <v>MALO</v>
      </c>
    </row>
    <row r="18" spans="1:133" ht="75" x14ac:dyDescent="0.25">
      <c r="A18" s="11">
        <v>11</v>
      </c>
      <c r="B18" s="12" t="s">
        <v>26</v>
      </c>
      <c r="C18" s="13" t="s">
        <v>119</v>
      </c>
      <c r="D18" s="170" t="s">
        <v>70</v>
      </c>
      <c r="E18" s="20" t="s">
        <v>71</v>
      </c>
      <c r="F18" s="12" t="s">
        <v>135</v>
      </c>
      <c r="G18" s="289" t="s">
        <v>136</v>
      </c>
      <c r="H18" s="289" t="s">
        <v>32</v>
      </c>
      <c r="I18" s="289" t="s">
        <v>122</v>
      </c>
      <c r="J18" s="26">
        <v>1</v>
      </c>
      <c r="K18" s="289" t="s">
        <v>123</v>
      </c>
      <c r="L18" s="10" t="s">
        <v>35</v>
      </c>
      <c r="M18" s="289" t="s">
        <v>137</v>
      </c>
      <c r="N18" s="289" t="s">
        <v>37</v>
      </c>
      <c r="O18" s="289" t="s">
        <v>125</v>
      </c>
      <c r="P18" s="289" t="s">
        <v>126</v>
      </c>
      <c r="Q18" s="10" t="s">
        <v>39</v>
      </c>
      <c r="R18" s="35" t="s">
        <v>793</v>
      </c>
      <c r="S18" s="21" t="s">
        <v>794</v>
      </c>
      <c r="T18" s="27" t="s">
        <v>795</v>
      </c>
      <c r="U18" s="28" t="s">
        <v>43</v>
      </c>
      <c r="V18" s="18" t="s">
        <v>129</v>
      </c>
      <c r="W18" s="18" t="s">
        <v>130</v>
      </c>
      <c r="X18" s="18" t="s">
        <v>130</v>
      </c>
      <c r="Y18" s="18" t="s">
        <v>131</v>
      </c>
      <c r="Z18" s="333">
        <f t="shared" si="0"/>
        <v>1</v>
      </c>
      <c r="AA18" s="162"/>
      <c r="AB18" s="162"/>
      <c r="AC18" s="162"/>
      <c r="AD18" s="162"/>
      <c r="AE18" s="162"/>
      <c r="AF18" s="162"/>
      <c r="AG18" s="162"/>
      <c r="AH18" s="333">
        <f t="shared" si="1"/>
        <v>1</v>
      </c>
      <c r="AI18" s="162"/>
      <c r="AJ18" s="162"/>
      <c r="AK18" s="162"/>
      <c r="AL18" s="162"/>
      <c r="AM18" s="162"/>
      <c r="AN18" s="162"/>
      <c r="AO18" s="162"/>
      <c r="AP18" s="333">
        <f t="shared" si="2"/>
        <v>1</v>
      </c>
      <c r="AQ18" s="162">
        <v>0</v>
      </c>
      <c r="AR18" s="162">
        <v>0</v>
      </c>
      <c r="AS18" s="152">
        <v>0.95</v>
      </c>
      <c r="AT18" s="162" t="s">
        <v>659</v>
      </c>
      <c r="AU18" s="162" t="s">
        <v>20</v>
      </c>
      <c r="AV18" s="162" t="s">
        <v>1089</v>
      </c>
      <c r="AW18" s="162"/>
      <c r="AX18" s="457"/>
      <c r="AY18" s="142">
        <f t="shared" ref="AY18:AY22" si="12">AS18</f>
        <v>0.95</v>
      </c>
      <c r="AZ18" s="148" t="s">
        <v>20</v>
      </c>
      <c r="BA18" s="333">
        <f t="shared" si="3"/>
        <v>1</v>
      </c>
      <c r="BB18" s="162"/>
      <c r="BC18" s="162"/>
      <c r="BD18" s="162"/>
      <c r="BE18" s="162"/>
      <c r="BF18" s="162"/>
      <c r="BG18" s="162"/>
      <c r="BH18" s="162"/>
      <c r="BI18" s="333">
        <f t="shared" si="4"/>
        <v>1</v>
      </c>
      <c r="BJ18" s="162"/>
      <c r="BK18" s="162"/>
      <c r="BL18" s="162"/>
      <c r="BM18" s="162"/>
      <c r="BN18" s="162"/>
      <c r="BO18" s="162"/>
      <c r="BP18" s="162"/>
      <c r="BQ18" s="333">
        <f t="shared" si="5"/>
        <v>1</v>
      </c>
      <c r="BR18" s="148">
        <v>0</v>
      </c>
      <c r="BS18" s="148">
        <v>0</v>
      </c>
      <c r="BT18" s="171">
        <v>0.8</v>
      </c>
      <c r="BU18" s="148" t="s">
        <v>646</v>
      </c>
      <c r="BV18" s="148" t="s">
        <v>20</v>
      </c>
      <c r="BW18" s="394" t="s">
        <v>668</v>
      </c>
      <c r="BX18" s="162"/>
      <c r="BY18" s="162"/>
      <c r="BZ18" s="152">
        <f t="shared" si="6"/>
        <v>0.8</v>
      </c>
      <c r="CA18" s="162" t="str">
        <f t="shared" si="7"/>
        <v>BUENO</v>
      </c>
      <c r="CB18" s="148"/>
      <c r="CC18" s="148"/>
      <c r="CD18" s="148"/>
      <c r="CE18" s="148"/>
      <c r="CF18" s="148"/>
      <c r="CG18" s="148"/>
      <c r="CH18" s="148"/>
      <c r="CI18" s="148"/>
      <c r="CJ18" s="148"/>
      <c r="CK18" s="148"/>
      <c r="CL18" s="148"/>
      <c r="CM18" s="148"/>
      <c r="CN18" s="148"/>
      <c r="CO18" s="148"/>
      <c r="CP18" s="148"/>
      <c r="CQ18" s="148"/>
      <c r="CR18" s="171">
        <v>1</v>
      </c>
      <c r="CS18" s="148">
        <v>0</v>
      </c>
      <c r="CT18" s="148">
        <v>0</v>
      </c>
      <c r="CU18" s="171">
        <v>0.67</v>
      </c>
      <c r="CV18" s="148" t="s">
        <v>646</v>
      </c>
      <c r="CW18" s="148" t="s">
        <v>19</v>
      </c>
      <c r="CX18" s="394" t="s">
        <v>668</v>
      </c>
      <c r="CY18" s="148"/>
      <c r="CZ18" s="132"/>
      <c r="DA18" s="142">
        <f t="shared" si="8"/>
        <v>0.67</v>
      </c>
      <c r="DB18" s="133" t="str">
        <f t="shared" si="9"/>
        <v>REGULAR</v>
      </c>
      <c r="DC18" s="47"/>
      <c r="DD18" s="48"/>
      <c r="DE18" s="48"/>
      <c r="DF18" s="47"/>
      <c r="DG18" s="49"/>
      <c r="DH18" s="50"/>
      <c r="DI18" s="62"/>
      <c r="DJ18" s="62"/>
      <c r="DK18" s="47"/>
      <c r="DL18" s="48"/>
      <c r="DM18" s="48"/>
      <c r="DN18" s="47"/>
      <c r="DO18" s="49"/>
      <c r="DP18" s="50"/>
      <c r="DQ18" s="62"/>
      <c r="DR18" s="62"/>
      <c r="DS18" s="47">
        <f>J18</f>
        <v>1</v>
      </c>
      <c r="DT18" s="48">
        <v>0</v>
      </c>
      <c r="DU18" s="48">
        <v>0</v>
      </c>
      <c r="DV18" s="47">
        <v>0.8</v>
      </c>
      <c r="DW18" s="49" t="s">
        <v>646</v>
      </c>
      <c r="DX18" s="50" t="s">
        <v>19</v>
      </c>
      <c r="DY18" s="394" t="s">
        <v>668</v>
      </c>
      <c r="DZ18" s="51"/>
      <c r="EA18" s="132"/>
      <c r="EB18" s="142">
        <f t="shared" si="10"/>
        <v>0.8</v>
      </c>
      <c r="EC18" s="411" t="str">
        <f t="shared" si="11"/>
        <v>REGULAR</v>
      </c>
    </row>
    <row r="19" spans="1:133" ht="75" customHeight="1" x14ac:dyDescent="0.25">
      <c r="A19" s="11">
        <v>12</v>
      </c>
      <c r="B19" s="12" t="s">
        <v>26</v>
      </c>
      <c r="C19" s="13" t="s">
        <v>119</v>
      </c>
      <c r="D19" s="170" t="s">
        <v>70</v>
      </c>
      <c r="E19" s="20" t="s">
        <v>147</v>
      </c>
      <c r="F19" s="12" t="s">
        <v>148</v>
      </c>
      <c r="G19" s="59" t="s">
        <v>149</v>
      </c>
      <c r="H19" s="20" t="s">
        <v>32</v>
      </c>
      <c r="I19" s="289" t="s">
        <v>122</v>
      </c>
      <c r="J19" s="25">
        <v>1</v>
      </c>
      <c r="K19" s="20" t="s">
        <v>150</v>
      </c>
      <c r="L19" s="19" t="s">
        <v>66</v>
      </c>
      <c r="M19" s="12" t="s">
        <v>151</v>
      </c>
      <c r="N19" s="289" t="s">
        <v>37</v>
      </c>
      <c r="O19" s="20" t="s">
        <v>152</v>
      </c>
      <c r="P19" s="10" t="s">
        <v>39</v>
      </c>
      <c r="Q19" s="10" t="s">
        <v>39</v>
      </c>
      <c r="R19" s="35" t="s">
        <v>57</v>
      </c>
      <c r="S19" s="21" t="s">
        <v>127</v>
      </c>
      <c r="T19" s="27" t="s">
        <v>128</v>
      </c>
      <c r="U19" s="28" t="s">
        <v>43</v>
      </c>
      <c r="V19" s="18" t="s">
        <v>129</v>
      </c>
      <c r="W19" s="18" t="s">
        <v>153</v>
      </c>
      <c r="X19" s="18" t="s">
        <v>154</v>
      </c>
      <c r="Y19" s="18" t="s">
        <v>155</v>
      </c>
      <c r="Z19" s="333">
        <f t="shared" si="0"/>
        <v>1</v>
      </c>
      <c r="AA19" s="162"/>
      <c r="AB19" s="162"/>
      <c r="AC19" s="162"/>
      <c r="AD19" s="162"/>
      <c r="AE19" s="162"/>
      <c r="AF19" s="162"/>
      <c r="AG19" s="162"/>
      <c r="AH19" s="333">
        <f t="shared" si="1"/>
        <v>1</v>
      </c>
      <c r="AI19" s="162"/>
      <c r="AJ19" s="162"/>
      <c r="AK19" s="162"/>
      <c r="AL19" s="162"/>
      <c r="AM19" s="162"/>
      <c r="AN19" s="162"/>
      <c r="AO19" s="162"/>
      <c r="AP19" s="333">
        <f t="shared" si="2"/>
        <v>1</v>
      </c>
      <c r="AQ19" s="148">
        <v>89</v>
      </c>
      <c r="AR19" s="148">
        <v>89</v>
      </c>
      <c r="AS19" s="180">
        <f>AQ19/AR19</f>
        <v>1</v>
      </c>
      <c r="AT19" s="177" t="s">
        <v>650</v>
      </c>
      <c r="AU19" s="178" t="s">
        <v>21</v>
      </c>
      <c r="AV19" s="148" t="s">
        <v>1090</v>
      </c>
      <c r="AW19" s="162"/>
      <c r="AX19" s="457"/>
      <c r="AY19" s="142">
        <f t="shared" si="12"/>
        <v>1</v>
      </c>
      <c r="AZ19" s="148" t="s">
        <v>21</v>
      </c>
      <c r="BA19" s="333">
        <f t="shared" si="3"/>
        <v>1</v>
      </c>
      <c r="BB19" s="162"/>
      <c r="BC19" s="162"/>
      <c r="BD19" s="162"/>
      <c r="BE19" s="162"/>
      <c r="BF19" s="162"/>
      <c r="BG19" s="162"/>
      <c r="BH19" s="162"/>
      <c r="BI19" s="333">
        <f t="shared" si="4"/>
        <v>1</v>
      </c>
      <c r="BJ19" s="162"/>
      <c r="BK19" s="162"/>
      <c r="BL19" s="162"/>
      <c r="BM19" s="162"/>
      <c r="BN19" s="162"/>
      <c r="BO19" s="162"/>
      <c r="BP19" s="162"/>
      <c r="BQ19" s="333">
        <f t="shared" si="5"/>
        <v>1</v>
      </c>
      <c r="BR19" s="162">
        <v>254</v>
      </c>
      <c r="BS19" s="162">
        <v>254</v>
      </c>
      <c r="BT19" s="376">
        <f>BR19/BS19</f>
        <v>1</v>
      </c>
      <c r="BU19" s="162" t="s">
        <v>659</v>
      </c>
      <c r="BV19" s="162" t="s">
        <v>21</v>
      </c>
      <c r="BW19" s="162" t="s">
        <v>995</v>
      </c>
      <c r="BX19" s="162" t="s">
        <v>649</v>
      </c>
      <c r="BY19" s="162"/>
      <c r="BZ19" s="152">
        <f t="shared" si="6"/>
        <v>1</v>
      </c>
      <c r="CA19" s="162" t="str">
        <f t="shared" si="7"/>
        <v>EXCELENTE</v>
      </c>
      <c r="CB19" s="148"/>
      <c r="CC19" s="148"/>
      <c r="CD19" s="148"/>
      <c r="CE19" s="148"/>
      <c r="CF19" s="148"/>
      <c r="CG19" s="148"/>
      <c r="CH19" s="148"/>
      <c r="CI19" s="148"/>
      <c r="CJ19" s="148"/>
      <c r="CK19" s="148"/>
      <c r="CL19" s="148"/>
      <c r="CM19" s="148"/>
      <c r="CN19" s="148"/>
      <c r="CO19" s="148"/>
      <c r="CP19" s="148"/>
      <c r="CQ19" s="148"/>
      <c r="CR19" s="171">
        <v>1</v>
      </c>
      <c r="CS19" s="148">
        <v>94</v>
      </c>
      <c r="CT19" s="148">
        <v>94</v>
      </c>
      <c r="CU19" s="180">
        <f>CS19/CT19</f>
        <v>1</v>
      </c>
      <c r="CV19" s="177" t="s">
        <v>650</v>
      </c>
      <c r="CW19" s="178" t="s">
        <v>21</v>
      </c>
      <c r="CX19" s="148" t="s">
        <v>874</v>
      </c>
      <c r="CY19" s="148"/>
      <c r="CZ19" s="132"/>
      <c r="DA19" s="142">
        <f t="shared" si="8"/>
        <v>1</v>
      </c>
      <c r="DB19" s="133" t="str">
        <f t="shared" si="9"/>
        <v>EXCELENTE</v>
      </c>
      <c r="DC19" s="47"/>
      <c r="DD19" s="48"/>
      <c r="DE19" s="48"/>
      <c r="DF19" s="47"/>
      <c r="DG19" s="49"/>
      <c r="DH19" s="50"/>
      <c r="DI19" s="62"/>
      <c r="DJ19" s="62"/>
      <c r="DK19" s="47"/>
      <c r="DL19" s="48"/>
      <c r="DM19" s="48"/>
      <c r="DN19" s="47"/>
      <c r="DO19" s="49"/>
      <c r="DP19" s="50"/>
      <c r="DQ19" s="62"/>
      <c r="DR19" s="62"/>
      <c r="DS19" s="47">
        <v>1</v>
      </c>
      <c r="DT19" s="48">
        <f>DU19-20</f>
        <v>282</v>
      </c>
      <c r="DU19" s="48">
        <v>302</v>
      </c>
      <c r="DV19" s="47">
        <f>DT19/DU19</f>
        <v>0.93377483443708609</v>
      </c>
      <c r="DW19" s="49" t="s">
        <v>646</v>
      </c>
      <c r="DX19" s="50" t="s">
        <v>20</v>
      </c>
      <c r="DY19" s="66" t="s">
        <v>664</v>
      </c>
      <c r="DZ19" s="51" t="s">
        <v>665</v>
      </c>
      <c r="EA19" s="132"/>
      <c r="EB19" s="142">
        <f t="shared" si="10"/>
        <v>0.93377483443708609</v>
      </c>
      <c r="EC19" s="411" t="str">
        <f t="shared" si="11"/>
        <v>BUENO</v>
      </c>
    </row>
    <row r="20" spans="1:133" ht="165" x14ac:dyDescent="0.25">
      <c r="A20" s="11">
        <v>13</v>
      </c>
      <c r="B20" s="12" t="s">
        <v>26</v>
      </c>
      <c r="C20" s="13" t="s">
        <v>156</v>
      </c>
      <c r="D20" s="172" t="s">
        <v>157</v>
      </c>
      <c r="E20" s="10" t="s">
        <v>29</v>
      </c>
      <c r="F20" s="12" t="s">
        <v>158</v>
      </c>
      <c r="G20" s="12" t="s">
        <v>159</v>
      </c>
      <c r="H20" s="289" t="s">
        <v>32</v>
      </c>
      <c r="I20" s="289" t="s">
        <v>160</v>
      </c>
      <c r="J20" s="30">
        <v>1</v>
      </c>
      <c r="K20" s="289" t="s">
        <v>102</v>
      </c>
      <c r="L20" s="12" t="s">
        <v>35</v>
      </c>
      <c r="M20" s="12" t="s">
        <v>161</v>
      </c>
      <c r="N20" s="289" t="s">
        <v>37</v>
      </c>
      <c r="O20" s="12" t="s">
        <v>162</v>
      </c>
      <c r="P20" s="10" t="s">
        <v>39</v>
      </c>
      <c r="Q20" s="10" t="s">
        <v>39</v>
      </c>
      <c r="R20" s="12" t="s">
        <v>40</v>
      </c>
      <c r="S20" s="12" t="s">
        <v>163</v>
      </c>
      <c r="T20" s="12" t="s">
        <v>164</v>
      </c>
      <c r="U20" s="28" t="s">
        <v>43</v>
      </c>
      <c r="V20" s="18" t="s">
        <v>165</v>
      </c>
      <c r="W20" s="18" t="s">
        <v>166</v>
      </c>
      <c r="X20" s="18" t="s">
        <v>166</v>
      </c>
      <c r="Y20" s="18" t="s">
        <v>167</v>
      </c>
      <c r="Z20" s="333">
        <f t="shared" si="0"/>
        <v>1</v>
      </c>
      <c r="AA20" s="162"/>
      <c r="AB20" s="162"/>
      <c r="AC20" s="162"/>
      <c r="AD20" s="162"/>
      <c r="AE20" s="162"/>
      <c r="AF20" s="162"/>
      <c r="AG20" s="162"/>
      <c r="AH20" s="333">
        <f t="shared" si="1"/>
        <v>1</v>
      </c>
      <c r="AI20" s="162"/>
      <c r="AJ20" s="162"/>
      <c r="AK20" s="162"/>
      <c r="AL20" s="162"/>
      <c r="AM20" s="162"/>
      <c r="AN20" s="162"/>
      <c r="AO20" s="162"/>
      <c r="AP20" s="333">
        <f t="shared" si="2"/>
        <v>1</v>
      </c>
      <c r="AQ20" s="162">
        <v>32</v>
      </c>
      <c r="AR20" s="162">
        <v>32</v>
      </c>
      <c r="AS20" s="152">
        <v>1</v>
      </c>
      <c r="AT20" s="152">
        <v>1</v>
      </c>
      <c r="AU20" s="460" t="s">
        <v>21</v>
      </c>
      <c r="AV20" s="442" t="s">
        <v>1091</v>
      </c>
      <c r="AW20" s="162"/>
      <c r="AX20" s="457"/>
      <c r="AY20" s="142">
        <f t="shared" si="12"/>
        <v>1</v>
      </c>
      <c r="AZ20" s="148" t="s">
        <v>21</v>
      </c>
      <c r="BA20" s="333">
        <f t="shared" si="3"/>
        <v>1</v>
      </c>
      <c r="BB20" s="162"/>
      <c r="BC20" s="162"/>
      <c r="BD20" s="162"/>
      <c r="BE20" s="162"/>
      <c r="BF20" s="162"/>
      <c r="BG20" s="162"/>
      <c r="BH20" s="162"/>
      <c r="BI20" s="333">
        <f t="shared" si="4"/>
        <v>1</v>
      </c>
      <c r="BJ20" s="162"/>
      <c r="BK20" s="162"/>
      <c r="BL20" s="162"/>
      <c r="BM20" s="162"/>
      <c r="BN20" s="162"/>
      <c r="BO20" s="162"/>
      <c r="BP20" s="162"/>
      <c r="BQ20" s="333">
        <f t="shared" si="5"/>
        <v>1</v>
      </c>
      <c r="BR20" s="162">
        <v>65</v>
      </c>
      <c r="BS20" s="162">
        <v>65</v>
      </c>
      <c r="BT20" s="152">
        <v>1</v>
      </c>
      <c r="BU20" s="49" t="s">
        <v>43</v>
      </c>
      <c r="BV20" s="50" t="s">
        <v>21</v>
      </c>
      <c r="BW20" s="162" t="s">
        <v>996</v>
      </c>
      <c r="BX20" s="162"/>
      <c r="BY20" s="162"/>
      <c r="BZ20" s="152">
        <f t="shared" si="6"/>
        <v>1</v>
      </c>
      <c r="CA20" s="162" t="str">
        <f t="shared" si="7"/>
        <v>EXCELENTE</v>
      </c>
      <c r="CB20" s="148"/>
      <c r="CC20" s="148"/>
      <c r="CD20" s="148"/>
      <c r="CE20" s="148"/>
      <c r="CF20" s="148"/>
      <c r="CG20" s="148"/>
      <c r="CH20" s="148"/>
      <c r="CI20" s="148"/>
      <c r="CJ20" s="47"/>
      <c r="CK20" s="48"/>
      <c r="CL20" s="48"/>
      <c r="CM20" s="47"/>
      <c r="CN20" s="49"/>
      <c r="CO20" s="50"/>
      <c r="CP20" s="281"/>
      <c r="CQ20" s="282"/>
      <c r="CR20" s="47">
        <v>1</v>
      </c>
      <c r="CS20" s="48">
        <v>90</v>
      </c>
      <c r="CT20" s="48">
        <v>90</v>
      </c>
      <c r="CU20" s="47">
        <f>(20/20)</f>
        <v>1</v>
      </c>
      <c r="CV20" s="49"/>
      <c r="CW20" s="50" t="s">
        <v>21</v>
      </c>
      <c r="CX20" s="49"/>
      <c r="CY20" s="50"/>
      <c r="CZ20" s="132"/>
      <c r="DA20" s="142">
        <f t="shared" si="8"/>
        <v>1</v>
      </c>
      <c r="DB20" s="133" t="str">
        <f t="shared" si="9"/>
        <v>EXCELENTE</v>
      </c>
      <c r="DC20" s="66" t="s">
        <v>868</v>
      </c>
      <c r="DD20" s="418"/>
      <c r="DE20" s="51"/>
      <c r="DF20" s="47"/>
      <c r="DG20" s="49"/>
      <c r="DH20" s="50"/>
      <c r="DI20" s="62"/>
      <c r="DJ20" s="62"/>
      <c r="DK20" s="47"/>
      <c r="DL20" s="48"/>
      <c r="DM20" s="48"/>
      <c r="DN20" s="47"/>
      <c r="DO20" s="49"/>
      <c r="DP20" s="50"/>
      <c r="DQ20" s="394"/>
      <c r="DR20" s="51"/>
      <c r="DS20" s="47">
        <v>1</v>
      </c>
      <c r="DT20" s="48">
        <v>20</v>
      </c>
      <c r="DU20" s="48">
        <v>20</v>
      </c>
      <c r="DV20" s="47">
        <f>(20/20)</f>
        <v>1</v>
      </c>
      <c r="DW20" s="49"/>
      <c r="DX20" s="50" t="s">
        <v>21</v>
      </c>
      <c r="DY20" s="394" t="s">
        <v>669</v>
      </c>
      <c r="DZ20" s="51"/>
      <c r="EA20" s="132"/>
      <c r="EB20" s="142">
        <f t="shared" si="10"/>
        <v>1</v>
      </c>
      <c r="EC20" s="411" t="str">
        <f t="shared" si="11"/>
        <v>EXCELENTE</v>
      </c>
    </row>
    <row r="21" spans="1:133" ht="105" x14ac:dyDescent="0.25">
      <c r="A21" s="11">
        <v>14</v>
      </c>
      <c r="B21" s="12" t="s">
        <v>26</v>
      </c>
      <c r="C21" s="13" t="s">
        <v>156</v>
      </c>
      <c r="D21" s="172" t="s">
        <v>157</v>
      </c>
      <c r="E21" s="10" t="s">
        <v>29</v>
      </c>
      <c r="F21" s="12" t="s">
        <v>168</v>
      </c>
      <c r="G21" s="12" t="s">
        <v>169</v>
      </c>
      <c r="H21" s="289" t="s">
        <v>32</v>
      </c>
      <c r="I21" s="289" t="s">
        <v>160</v>
      </c>
      <c r="J21" s="30">
        <v>1</v>
      </c>
      <c r="K21" s="289" t="s">
        <v>102</v>
      </c>
      <c r="L21" s="12" t="s">
        <v>35</v>
      </c>
      <c r="M21" s="12" t="s">
        <v>170</v>
      </c>
      <c r="N21" s="289" t="s">
        <v>37</v>
      </c>
      <c r="O21" s="12" t="s">
        <v>171</v>
      </c>
      <c r="P21" s="10" t="s">
        <v>39</v>
      </c>
      <c r="Q21" s="10" t="s">
        <v>39</v>
      </c>
      <c r="R21" s="12" t="s">
        <v>172</v>
      </c>
      <c r="S21" s="12" t="s">
        <v>173</v>
      </c>
      <c r="T21" s="12" t="s">
        <v>174</v>
      </c>
      <c r="U21" s="28" t="s">
        <v>43</v>
      </c>
      <c r="V21" s="18" t="s">
        <v>165</v>
      </c>
      <c r="W21" s="289" t="s">
        <v>175</v>
      </c>
      <c r="X21" s="289" t="s">
        <v>175</v>
      </c>
      <c r="Y21" s="18" t="s">
        <v>167</v>
      </c>
      <c r="Z21" s="333">
        <f t="shared" si="0"/>
        <v>1</v>
      </c>
      <c r="AA21" s="162"/>
      <c r="AB21" s="162"/>
      <c r="AC21" s="162"/>
      <c r="AD21" s="162"/>
      <c r="AE21" s="162"/>
      <c r="AF21" s="162"/>
      <c r="AG21" s="162"/>
      <c r="AH21" s="333">
        <f t="shared" si="1"/>
        <v>1</v>
      </c>
      <c r="AI21" s="162"/>
      <c r="AJ21" s="162"/>
      <c r="AK21" s="162"/>
      <c r="AL21" s="162"/>
      <c r="AM21" s="162"/>
      <c r="AN21" s="162"/>
      <c r="AO21" s="162"/>
      <c r="AP21" s="333">
        <f t="shared" si="2"/>
        <v>1</v>
      </c>
      <c r="AQ21" s="162">
        <v>3</v>
      </c>
      <c r="AR21" s="162">
        <v>3</v>
      </c>
      <c r="AS21" s="152">
        <v>1</v>
      </c>
      <c r="AT21" s="152">
        <v>1</v>
      </c>
      <c r="AU21" s="460" t="s">
        <v>21</v>
      </c>
      <c r="AV21" s="162" t="s">
        <v>1092</v>
      </c>
      <c r="AW21" s="162"/>
      <c r="AX21" s="457"/>
      <c r="AY21" s="142">
        <f>AS21</f>
        <v>1</v>
      </c>
      <c r="AZ21" s="148" t="s">
        <v>21</v>
      </c>
      <c r="BA21" s="333">
        <f t="shared" si="3"/>
        <v>1</v>
      </c>
      <c r="BB21" s="162"/>
      <c r="BC21" s="162"/>
      <c r="BD21" s="162"/>
      <c r="BE21" s="162"/>
      <c r="BF21" s="162"/>
      <c r="BG21" s="162"/>
      <c r="BH21" s="162"/>
      <c r="BI21" s="333">
        <f t="shared" si="4"/>
        <v>1</v>
      </c>
      <c r="BJ21" s="162"/>
      <c r="BK21" s="162"/>
      <c r="BL21" s="162"/>
      <c r="BM21" s="162"/>
      <c r="BN21" s="162"/>
      <c r="BO21" s="162"/>
      <c r="BP21" s="162"/>
      <c r="BQ21" s="333">
        <f t="shared" si="5"/>
        <v>1</v>
      </c>
      <c r="BR21" s="162">
        <v>3</v>
      </c>
      <c r="BS21" s="162">
        <v>3</v>
      </c>
      <c r="BT21" s="152">
        <v>1</v>
      </c>
      <c r="BU21" s="49" t="s">
        <v>43</v>
      </c>
      <c r="BV21" s="50" t="s">
        <v>21</v>
      </c>
      <c r="BW21" s="162" t="s">
        <v>997</v>
      </c>
      <c r="BX21" s="162"/>
      <c r="BY21" s="162"/>
      <c r="BZ21" s="152">
        <f t="shared" si="6"/>
        <v>1</v>
      </c>
      <c r="CA21" s="162" t="str">
        <f t="shared" si="7"/>
        <v>EXCELENTE</v>
      </c>
      <c r="CB21" s="148"/>
      <c r="CC21" s="148"/>
      <c r="CD21" s="148"/>
      <c r="CE21" s="148"/>
      <c r="CF21" s="148"/>
      <c r="CG21" s="148"/>
      <c r="CH21" s="148"/>
      <c r="CI21" s="148"/>
      <c r="CJ21" s="47"/>
      <c r="CK21" s="48"/>
      <c r="CL21" s="48"/>
      <c r="CM21" s="47"/>
      <c r="CN21" s="49"/>
      <c r="CO21" s="50"/>
      <c r="CP21" s="281"/>
      <c r="CQ21" s="282"/>
      <c r="CR21" s="47">
        <v>1</v>
      </c>
      <c r="CS21" s="48">
        <v>48</v>
      </c>
      <c r="CT21" s="48">
        <v>48</v>
      </c>
      <c r="CU21" s="47">
        <f>(12/12)</f>
        <v>1</v>
      </c>
      <c r="CV21" s="49" t="s">
        <v>43</v>
      </c>
      <c r="CW21" s="50" t="s">
        <v>21</v>
      </c>
      <c r="CX21" s="49"/>
      <c r="CY21" s="50"/>
      <c r="CZ21" s="132"/>
      <c r="DA21" s="142">
        <f t="shared" si="8"/>
        <v>1</v>
      </c>
      <c r="DB21" s="133" t="str">
        <f t="shared" si="9"/>
        <v>EXCELENTE</v>
      </c>
      <c r="DC21" s="66" t="s">
        <v>869</v>
      </c>
      <c r="DD21" s="418"/>
      <c r="DE21" s="51"/>
      <c r="DF21" s="47"/>
      <c r="DG21" s="49"/>
      <c r="DH21" s="50"/>
      <c r="DI21" s="62"/>
      <c r="DJ21" s="62"/>
      <c r="DK21" s="47"/>
      <c r="DL21" s="48"/>
      <c r="DM21" s="48"/>
      <c r="DN21" s="47"/>
      <c r="DO21" s="49"/>
      <c r="DP21" s="50"/>
      <c r="DQ21" s="394"/>
      <c r="DR21" s="51"/>
      <c r="DS21" s="47">
        <v>1</v>
      </c>
      <c r="DT21" s="48">
        <v>12</v>
      </c>
      <c r="DU21" s="48">
        <v>12</v>
      </c>
      <c r="DV21" s="47">
        <f>(12/12)</f>
        <v>1</v>
      </c>
      <c r="DW21" s="49" t="s">
        <v>43</v>
      </c>
      <c r="DX21" s="50" t="s">
        <v>21</v>
      </c>
      <c r="DY21" s="394" t="s">
        <v>670</v>
      </c>
      <c r="DZ21" s="51"/>
      <c r="EA21" s="132"/>
      <c r="EB21" s="142">
        <f t="shared" si="10"/>
        <v>1</v>
      </c>
      <c r="EC21" s="411" t="str">
        <f t="shared" si="11"/>
        <v>EXCELENTE</v>
      </c>
    </row>
    <row r="22" spans="1:133" ht="165" x14ac:dyDescent="0.25">
      <c r="A22" s="11">
        <v>15</v>
      </c>
      <c r="B22" s="12" t="s">
        <v>26</v>
      </c>
      <c r="C22" s="13" t="s">
        <v>156</v>
      </c>
      <c r="D22" s="172" t="s">
        <v>157</v>
      </c>
      <c r="E22" s="10" t="s">
        <v>29</v>
      </c>
      <c r="F22" s="12" t="s">
        <v>176</v>
      </c>
      <c r="G22" s="12" t="s">
        <v>177</v>
      </c>
      <c r="H22" s="289" t="s">
        <v>32</v>
      </c>
      <c r="I22" s="289" t="s">
        <v>160</v>
      </c>
      <c r="J22" s="30">
        <v>0.95</v>
      </c>
      <c r="K22" s="289" t="s">
        <v>102</v>
      </c>
      <c r="L22" s="12" t="s">
        <v>178</v>
      </c>
      <c r="M22" s="12" t="s">
        <v>179</v>
      </c>
      <c r="N22" s="289" t="s">
        <v>37</v>
      </c>
      <c r="O22" s="12" t="s">
        <v>180</v>
      </c>
      <c r="P22" s="10" t="s">
        <v>39</v>
      </c>
      <c r="Q22" s="10" t="s">
        <v>39</v>
      </c>
      <c r="R22" s="12" t="s">
        <v>172</v>
      </c>
      <c r="S22" s="12" t="s">
        <v>181</v>
      </c>
      <c r="T22" s="12" t="s">
        <v>182</v>
      </c>
      <c r="U22" s="28" t="s">
        <v>43</v>
      </c>
      <c r="V22" s="18" t="s">
        <v>165</v>
      </c>
      <c r="W22" s="289" t="s">
        <v>183</v>
      </c>
      <c r="X22" s="289" t="s">
        <v>183</v>
      </c>
      <c r="Y22" s="18" t="s">
        <v>167</v>
      </c>
      <c r="Z22" s="333">
        <f t="shared" si="0"/>
        <v>0.95</v>
      </c>
      <c r="AA22" s="162"/>
      <c r="AB22" s="162"/>
      <c r="AC22" s="162"/>
      <c r="AD22" s="162"/>
      <c r="AE22" s="162"/>
      <c r="AF22" s="162"/>
      <c r="AG22" s="162"/>
      <c r="AH22" s="333">
        <f t="shared" si="1"/>
        <v>0.95</v>
      </c>
      <c r="AI22" s="162"/>
      <c r="AJ22" s="162"/>
      <c r="AK22" s="162"/>
      <c r="AL22" s="162"/>
      <c r="AM22" s="162"/>
      <c r="AN22" s="162"/>
      <c r="AO22" s="162"/>
      <c r="AP22" s="333">
        <f t="shared" si="2"/>
        <v>0.95</v>
      </c>
      <c r="AQ22" s="162">
        <v>77</v>
      </c>
      <c r="AR22" s="162">
        <v>77</v>
      </c>
      <c r="AS22" s="152">
        <v>1</v>
      </c>
      <c r="AT22" s="152">
        <v>1</v>
      </c>
      <c r="AU22" s="460" t="s">
        <v>21</v>
      </c>
      <c r="AV22" s="162" t="s">
        <v>998</v>
      </c>
      <c r="AW22" s="162"/>
      <c r="AX22" s="457"/>
      <c r="AY22" s="142">
        <f t="shared" si="12"/>
        <v>1</v>
      </c>
      <c r="AZ22" s="148" t="s">
        <v>21</v>
      </c>
      <c r="BA22" s="333">
        <f t="shared" si="3"/>
        <v>0.95</v>
      </c>
      <c r="BB22" s="162"/>
      <c r="BC22" s="162"/>
      <c r="BD22" s="162"/>
      <c r="BE22" s="162"/>
      <c r="BF22" s="162"/>
      <c r="BG22" s="162"/>
      <c r="BH22" s="162"/>
      <c r="BI22" s="333">
        <f t="shared" si="4"/>
        <v>0.95</v>
      </c>
      <c r="BJ22" s="162"/>
      <c r="BK22" s="162"/>
      <c r="BL22" s="162"/>
      <c r="BM22" s="162"/>
      <c r="BN22" s="162"/>
      <c r="BO22" s="162"/>
      <c r="BP22" s="162"/>
      <c r="BQ22" s="333">
        <f t="shared" si="5"/>
        <v>0.95</v>
      </c>
      <c r="BR22" s="162">
        <v>226</v>
      </c>
      <c r="BS22" s="162">
        <v>226</v>
      </c>
      <c r="BT22" s="152">
        <v>1</v>
      </c>
      <c r="BU22" s="49" t="s">
        <v>43</v>
      </c>
      <c r="BV22" s="50" t="s">
        <v>21</v>
      </c>
      <c r="BW22" s="162" t="s">
        <v>998</v>
      </c>
      <c r="BX22" s="162"/>
      <c r="BY22" s="162"/>
      <c r="BZ22" s="152">
        <f t="shared" si="6"/>
        <v>1</v>
      </c>
      <c r="CA22" s="162" t="str">
        <f t="shared" si="7"/>
        <v>EXCELENTE</v>
      </c>
      <c r="CB22" s="148"/>
      <c r="CC22" s="148"/>
      <c r="CD22" s="148"/>
      <c r="CE22" s="148"/>
      <c r="CF22" s="148"/>
      <c r="CG22" s="148"/>
      <c r="CH22" s="148"/>
      <c r="CI22" s="148"/>
      <c r="CJ22" s="47"/>
      <c r="CK22" s="48"/>
      <c r="CL22" s="48"/>
      <c r="CM22" s="47"/>
      <c r="CN22" s="49"/>
      <c r="CO22" s="50"/>
      <c r="CP22" s="281"/>
      <c r="CQ22" s="282"/>
      <c r="CR22" s="47">
        <v>0.95</v>
      </c>
      <c r="CS22" s="48">
        <v>21</v>
      </c>
      <c r="CT22" s="48">
        <v>21</v>
      </c>
      <c r="CU22" s="47">
        <v>0.95</v>
      </c>
      <c r="CV22" s="49" t="s">
        <v>43</v>
      </c>
      <c r="CW22" s="50" t="s">
        <v>21</v>
      </c>
      <c r="CX22" s="49"/>
      <c r="CY22" s="50"/>
      <c r="CZ22" s="132"/>
      <c r="DA22" s="142">
        <f t="shared" si="8"/>
        <v>0.95</v>
      </c>
      <c r="DB22" s="133" t="s">
        <v>20</v>
      </c>
      <c r="DC22" s="66" t="s">
        <v>870</v>
      </c>
      <c r="DD22" s="418"/>
      <c r="DE22" s="51"/>
      <c r="DF22" s="47"/>
      <c r="DG22" s="49"/>
      <c r="DH22" s="50"/>
      <c r="DI22" s="62"/>
      <c r="DJ22" s="62"/>
      <c r="DK22" s="47"/>
      <c r="DL22" s="48"/>
      <c r="DM22" s="48"/>
      <c r="DN22" s="47"/>
      <c r="DO22" s="49"/>
      <c r="DP22" s="50"/>
      <c r="DQ22" s="394"/>
      <c r="DR22" s="51"/>
      <c r="DS22" s="47">
        <v>0.95</v>
      </c>
      <c r="DT22" s="48">
        <v>150</v>
      </c>
      <c r="DU22" s="48">
        <v>150</v>
      </c>
      <c r="DV22" s="47">
        <v>0.95</v>
      </c>
      <c r="DW22" s="49" t="s">
        <v>43</v>
      </c>
      <c r="DX22" s="50" t="s">
        <v>21</v>
      </c>
      <c r="DY22" s="394" t="s">
        <v>671</v>
      </c>
      <c r="DZ22" s="51"/>
      <c r="EA22" s="132"/>
      <c r="EB22" s="142">
        <f t="shared" si="10"/>
        <v>0.95</v>
      </c>
      <c r="EC22" s="411" t="str">
        <f t="shared" si="11"/>
        <v>EXCELENTE</v>
      </c>
    </row>
    <row r="23" spans="1:133" ht="75" customHeight="1" x14ac:dyDescent="0.25">
      <c r="A23" s="11">
        <v>16</v>
      </c>
      <c r="B23" s="12" t="s">
        <v>26</v>
      </c>
      <c r="C23" s="13" t="s">
        <v>156</v>
      </c>
      <c r="D23" s="172" t="s">
        <v>157</v>
      </c>
      <c r="E23" s="10" t="s">
        <v>29</v>
      </c>
      <c r="F23" s="12" t="s">
        <v>184</v>
      </c>
      <c r="G23" s="24" t="s">
        <v>185</v>
      </c>
      <c r="H23" s="289" t="s">
        <v>186</v>
      </c>
      <c r="I23" s="289" t="s">
        <v>160</v>
      </c>
      <c r="J23" s="24">
        <v>4</v>
      </c>
      <c r="K23" s="289" t="s">
        <v>114</v>
      </c>
      <c r="L23" s="24" t="s">
        <v>178</v>
      </c>
      <c r="M23" s="12" t="s">
        <v>187</v>
      </c>
      <c r="N23" s="289" t="s">
        <v>37</v>
      </c>
      <c r="O23" s="24" t="s">
        <v>188</v>
      </c>
      <c r="P23" s="10" t="s">
        <v>39</v>
      </c>
      <c r="Q23" s="10" t="s">
        <v>39</v>
      </c>
      <c r="R23" s="24" t="s">
        <v>189</v>
      </c>
      <c r="S23" s="24" t="s">
        <v>190</v>
      </c>
      <c r="T23" s="24" t="s">
        <v>191</v>
      </c>
      <c r="U23" s="24" t="s">
        <v>192</v>
      </c>
      <c r="V23" s="18" t="s">
        <v>165</v>
      </c>
      <c r="W23" s="289" t="s">
        <v>183</v>
      </c>
      <c r="X23" s="289" t="s">
        <v>183</v>
      </c>
      <c r="Y23" s="18" t="s">
        <v>167</v>
      </c>
      <c r="Z23" s="334">
        <f t="shared" si="0"/>
        <v>4</v>
      </c>
      <c r="AA23" s="162">
        <v>4</v>
      </c>
      <c r="AB23" s="162">
        <v>4</v>
      </c>
      <c r="AC23" s="162">
        <v>4</v>
      </c>
      <c r="AD23" s="24" t="s">
        <v>191</v>
      </c>
      <c r="AE23" s="162" t="s">
        <v>20</v>
      </c>
      <c r="AF23" s="162" t="s">
        <v>1093</v>
      </c>
      <c r="AG23" s="162"/>
      <c r="AH23" s="334">
        <f t="shared" si="1"/>
        <v>4</v>
      </c>
      <c r="AI23" s="162"/>
      <c r="AJ23" s="162"/>
      <c r="AK23" s="162"/>
      <c r="AL23" s="162"/>
      <c r="AM23" s="162"/>
      <c r="AN23" s="162"/>
      <c r="AO23" s="162"/>
      <c r="AP23" s="334">
        <f t="shared" si="2"/>
        <v>4</v>
      </c>
      <c r="AQ23" s="162">
        <v>0</v>
      </c>
      <c r="AR23" s="162">
        <v>0</v>
      </c>
      <c r="AS23" s="162">
        <v>0</v>
      </c>
      <c r="AT23" s="24" t="s">
        <v>192</v>
      </c>
      <c r="AU23" s="460" t="s">
        <v>21</v>
      </c>
      <c r="AV23" s="162" t="s">
        <v>1094</v>
      </c>
      <c r="AW23" s="162"/>
      <c r="AX23" s="461">
        <f>AVERAGE(AC23,AR23)</f>
        <v>2</v>
      </c>
      <c r="AY23" s="136">
        <f>AX23</f>
        <v>2</v>
      </c>
      <c r="AZ23" s="148" t="s">
        <v>21</v>
      </c>
      <c r="BA23" s="334">
        <f t="shared" si="3"/>
        <v>4</v>
      </c>
      <c r="BB23" s="162"/>
      <c r="BC23" s="162"/>
      <c r="BD23" s="162"/>
      <c r="BE23" s="162"/>
      <c r="BF23" s="162"/>
      <c r="BG23" s="162"/>
      <c r="BH23" s="162"/>
      <c r="BI23" s="339">
        <f t="shared" si="4"/>
        <v>4</v>
      </c>
      <c r="BJ23" s="162" t="s">
        <v>698</v>
      </c>
      <c r="BK23" s="162" t="s">
        <v>698</v>
      </c>
      <c r="BL23" s="162">
        <v>4</v>
      </c>
      <c r="BM23" s="389" t="s">
        <v>191</v>
      </c>
      <c r="BN23" s="390" t="s">
        <v>20</v>
      </c>
      <c r="BO23" s="162" t="s">
        <v>1000</v>
      </c>
      <c r="BP23" s="162"/>
      <c r="BQ23" s="339">
        <f t="shared" si="5"/>
        <v>4</v>
      </c>
      <c r="BR23" s="162"/>
      <c r="BS23" s="162"/>
      <c r="BT23" s="162"/>
      <c r="BU23" s="162"/>
      <c r="BV23" s="162"/>
      <c r="BW23" s="162"/>
      <c r="BX23" s="162"/>
      <c r="BY23" s="162">
        <f>BL23</f>
        <v>4</v>
      </c>
      <c r="BZ23" s="162">
        <f>BY23</f>
        <v>4</v>
      </c>
      <c r="CA23" s="162" t="s">
        <v>20</v>
      </c>
      <c r="CB23" s="148"/>
      <c r="CC23" s="148"/>
      <c r="CD23" s="148"/>
      <c r="CE23" s="148"/>
      <c r="CF23" s="148"/>
      <c r="CG23" s="148"/>
      <c r="CH23" s="148"/>
      <c r="CI23" s="148"/>
      <c r="CJ23" s="47" t="s">
        <v>871</v>
      </c>
      <c r="CK23" s="48">
        <v>0</v>
      </c>
      <c r="CL23" s="48">
        <v>0</v>
      </c>
      <c r="CM23" s="48">
        <v>0</v>
      </c>
      <c r="CN23" s="49" t="s">
        <v>192</v>
      </c>
      <c r="CO23" s="50" t="s">
        <v>21</v>
      </c>
      <c r="CP23" s="281" t="s">
        <v>872</v>
      </c>
      <c r="CQ23" s="282"/>
      <c r="CR23" s="283"/>
      <c r="CS23" s="51"/>
      <c r="CT23" s="47"/>
      <c r="CU23" s="48"/>
      <c r="CV23" s="48"/>
      <c r="CW23" s="47"/>
      <c r="CX23" s="49"/>
      <c r="CY23" s="50"/>
      <c r="CZ23" s="136"/>
      <c r="DA23" s="136">
        <f>CM23</f>
        <v>0</v>
      </c>
      <c r="DB23" s="133" t="str">
        <f>CO23</f>
        <v>EXCELENTE</v>
      </c>
      <c r="DC23" s="66"/>
      <c r="DD23" s="418"/>
      <c r="DE23" s="51"/>
      <c r="DF23" s="47"/>
      <c r="DG23" s="49"/>
      <c r="DH23" s="50"/>
      <c r="DI23" s="62"/>
      <c r="DJ23" s="62"/>
      <c r="DK23" s="48">
        <v>4</v>
      </c>
      <c r="DL23" s="48">
        <v>1</v>
      </c>
      <c r="DM23" s="48">
        <v>1</v>
      </c>
      <c r="DN23" s="130">
        <v>1</v>
      </c>
      <c r="DO23" s="49" t="s">
        <v>192</v>
      </c>
      <c r="DP23" s="50" t="s">
        <v>21</v>
      </c>
      <c r="DQ23" s="394" t="s">
        <v>672</v>
      </c>
      <c r="DR23" s="51"/>
      <c r="DS23" s="47"/>
      <c r="DT23" s="48"/>
      <c r="DU23" s="48"/>
      <c r="DV23" s="47"/>
      <c r="DW23" s="49"/>
      <c r="DX23" s="50"/>
      <c r="DY23" s="394"/>
      <c r="DZ23" s="51"/>
      <c r="EA23" s="136"/>
      <c r="EB23" s="132">
        <f>DN23</f>
        <v>1</v>
      </c>
      <c r="EC23" s="411" t="str">
        <f>DP23</f>
        <v>EXCELENTE</v>
      </c>
    </row>
    <row r="24" spans="1:133" ht="165" x14ac:dyDescent="0.25">
      <c r="A24" s="11">
        <v>17</v>
      </c>
      <c r="B24" s="12" t="s">
        <v>26</v>
      </c>
      <c r="C24" s="13" t="s">
        <v>156</v>
      </c>
      <c r="D24" s="172" t="s">
        <v>157</v>
      </c>
      <c r="E24" s="10" t="s">
        <v>71</v>
      </c>
      <c r="F24" s="24" t="s">
        <v>193</v>
      </c>
      <c r="G24" s="31" t="s">
        <v>194</v>
      </c>
      <c r="H24" s="289" t="s">
        <v>32</v>
      </c>
      <c r="I24" s="289" t="s">
        <v>160</v>
      </c>
      <c r="J24" s="30">
        <v>1</v>
      </c>
      <c r="K24" s="289" t="s">
        <v>114</v>
      </c>
      <c r="L24" s="24" t="s">
        <v>178</v>
      </c>
      <c r="M24" s="24" t="s">
        <v>195</v>
      </c>
      <c r="N24" s="289" t="s">
        <v>37</v>
      </c>
      <c r="O24" s="24" t="s">
        <v>196</v>
      </c>
      <c r="P24" s="10" t="s">
        <v>39</v>
      </c>
      <c r="Q24" s="10" t="s">
        <v>39</v>
      </c>
      <c r="R24" s="24" t="s">
        <v>197</v>
      </c>
      <c r="S24" s="24" t="s">
        <v>198</v>
      </c>
      <c r="T24" s="32">
        <v>1</v>
      </c>
      <c r="U24" s="32">
        <v>1</v>
      </c>
      <c r="V24" s="18" t="s">
        <v>165</v>
      </c>
      <c r="W24" s="18" t="s">
        <v>165</v>
      </c>
      <c r="X24" s="18" t="s">
        <v>165</v>
      </c>
      <c r="Y24" s="18" t="s">
        <v>167</v>
      </c>
      <c r="Z24" s="333">
        <f t="shared" si="0"/>
        <v>1</v>
      </c>
      <c r="AA24" s="162"/>
      <c r="AB24" s="162"/>
      <c r="AC24" s="162"/>
      <c r="AD24" s="162"/>
      <c r="AE24" s="162"/>
      <c r="AF24" s="162"/>
      <c r="AG24" s="162"/>
      <c r="AH24" s="333">
        <f t="shared" si="1"/>
        <v>1</v>
      </c>
      <c r="AI24" s="162"/>
      <c r="AJ24" s="162"/>
      <c r="AK24" s="162"/>
      <c r="AL24" s="162"/>
      <c r="AM24" s="162"/>
      <c r="AN24" s="162"/>
      <c r="AO24" s="162"/>
      <c r="AP24" s="333">
        <f t="shared" si="2"/>
        <v>1</v>
      </c>
      <c r="AQ24" s="162">
        <v>61</v>
      </c>
      <c r="AR24" s="162">
        <v>61</v>
      </c>
      <c r="AS24" s="152">
        <v>1</v>
      </c>
      <c r="AT24" s="152">
        <v>1</v>
      </c>
      <c r="AU24" s="460" t="s">
        <v>21</v>
      </c>
      <c r="AV24" s="162" t="s">
        <v>1095</v>
      </c>
      <c r="AW24" s="162"/>
      <c r="AX24" s="457"/>
      <c r="AY24" s="142">
        <f>AS24</f>
        <v>1</v>
      </c>
      <c r="AZ24" s="148" t="s">
        <v>21</v>
      </c>
      <c r="BA24" s="333">
        <f t="shared" si="3"/>
        <v>1</v>
      </c>
      <c r="BB24" s="162"/>
      <c r="BC24" s="162"/>
      <c r="BD24" s="162"/>
      <c r="BE24" s="162"/>
      <c r="BF24" s="162"/>
      <c r="BG24" s="162"/>
      <c r="BH24" s="162"/>
      <c r="BI24" s="333">
        <f t="shared" si="4"/>
        <v>1</v>
      </c>
      <c r="BJ24" s="162"/>
      <c r="BK24" s="162"/>
      <c r="BL24" s="162"/>
      <c r="BM24" s="162"/>
      <c r="BN24" s="162"/>
      <c r="BO24" s="162"/>
      <c r="BP24" s="162"/>
      <c r="BQ24" s="333">
        <f t="shared" si="5"/>
        <v>1</v>
      </c>
      <c r="BR24" s="162">
        <v>83</v>
      </c>
      <c r="BS24" s="162">
        <v>83</v>
      </c>
      <c r="BT24" s="152">
        <v>1</v>
      </c>
      <c r="BU24" s="49" t="s">
        <v>43</v>
      </c>
      <c r="BV24" s="50" t="s">
        <v>21</v>
      </c>
      <c r="BW24" s="162" t="s">
        <v>999</v>
      </c>
      <c r="BX24" s="162"/>
      <c r="BY24" s="162"/>
      <c r="BZ24" s="152">
        <f>BT24</f>
        <v>1</v>
      </c>
      <c r="CA24" s="162" t="str">
        <f>BV24</f>
        <v>EXCELENTE</v>
      </c>
      <c r="CB24" s="148"/>
      <c r="CC24" s="148"/>
      <c r="CD24" s="148"/>
      <c r="CE24" s="148"/>
      <c r="CF24" s="148"/>
      <c r="CG24" s="148"/>
      <c r="CH24" s="148"/>
      <c r="CI24" s="148"/>
      <c r="CJ24" s="47"/>
      <c r="CK24" s="48"/>
      <c r="CL24" s="48"/>
      <c r="CM24" s="47"/>
      <c r="CN24" s="49"/>
      <c r="CO24" s="50"/>
      <c r="CP24" s="281"/>
      <c r="CQ24" s="282"/>
      <c r="CR24" s="47">
        <v>1</v>
      </c>
      <c r="CS24" s="48">
        <v>91</v>
      </c>
      <c r="CT24" s="48">
        <v>91</v>
      </c>
      <c r="CU24" s="47">
        <f>(84/84)</f>
        <v>1</v>
      </c>
      <c r="CV24" s="49" t="s">
        <v>43</v>
      </c>
      <c r="CW24" s="50" t="s">
        <v>21</v>
      </c>
      <c r="CX24" s="49"/>
      <c r="CY24" s="50"/>
      <c r="CZ24" s="132"/>
      <c r="DA24" s="142">
        <f>CU24</f>
        <v>1</v>
      </c>
      <c r="DB24" s="133" t="str">
        <f>CW24</f>
        <v>EXCELENTE</v>
      </c>
      <c r="DC24" s="66" t="s">
        <v>873</v>
      </c>
      <c r="DD24" s="418"/>
      <c r="DE24" s="51"/>
      <c r="DF24" s="47"/>
      <c r="DG24" s="49"/>
      <c r="DH24" s="50"/>
      <c r="DI24" s="62"/>
      <c r="DJ24" s="62"/>
      <c r="DK24" s="47"/>
      <c r="DL24" s="48"/>
      <c r="DM24" s="48"/>
      <c r="DN24" s="47"/>
      <c r="DO24" s="49"/>
      <c r="DP24" s="50"/>
      <c r="DQ24" s="394"/>
      <c r="DR24" s="51"/>
      <c r="DS24" s="47">
        <v>1</v>
      </c>
      <c r="DT24" s="48">
        <v>84</v>
      </c>
      <c r="DU24" s="48">
        <v>84</v>
      </c>
      <c r="DV24" s="47">
        <f>(84/84)</f>
        <v>1</v>
      </c>
      <c r="DW24" s="49" t="s">
        <v>43</v>
      </c>
      <c r="DX24" s="50" t="s">
        <v>21</v>
      </c>
      <c r="DY24" s="394" t="s">
        <v>673</v>
      </c>
      <c r="DZ24" s="51"/>
      <c r="EA24" s="132"/>
      <c r="EB24" s="142">
        <f>DV24</f>
        <v>1</v>
      </c>
      <c r="EC24" s="411" t="str">
        <f>DX24</f>
        <v>EXCELENTE</v>
      </c>
    </row>
    <row r="25" spans="1:133" ht="60" x14ac:dyDescent="0.25">
      <c r="A25" s="11">
        <v>18</v>
      </c>
      <c r="B25" s="33" t="s">
        <v>199</v>
      </c>
      <c r="C25" s="13" t="s">
        <v>200</v>
      </c>
      <c r="D25" s="170" t="s">
        <v>201</v>
      </c>
      <c r="E25" s="19" t="s">
        <v>29</v>
      </c>
      <c r="F25" s="34" t="s">
        <v>202</v>
      </c>
      <c r="G25" s="14" t="s">
        <v>203</v>
      </c>
      <c r="H25" s="10" t="s">
        <v>204</v>
      </c>
      <c r="I25" s="289" t="s">
        <v>205</v>
      </c>
      <c r="J25" s="26">
        <v>1</v>
      </c>
      <c r="K25" s="289" t="s">
        <v>206</v>
      </c>
      <c r="L25" s="10" t="s">
        <v>35</v>
      </c>
      <c r="M25" s="12" t="s">
        <v>207</v>
      </c>
      <c r="N25" s="10" t="s">
        <v>37</v>
      </c>
      <c r="O25" s="12" t="s">
        <v>208</v>
      </c>
      <c r="P25" s="10" t="s">
        <v>39</v>
      </c>
      <c r="Q25" s="10" t="s">
        <v>39</v>
      </c>
      <c r="R25" s="35" t="s">
        <v>209</v>
      </c>
      <c r="S25" s="21" t="s">
        <v>210</v>
      </c>
      <c r="T25" s="21" t="s">
        <v>174</v>
      </c>
      <c r="U25" s="28" t="s">
        <v>211</v>
      </c>
      <c r="V25" s="18" t="s">
        <v>200</v>
      </c>
      <c r="W25" s="18" t="s">
        <v>212</v>
      </c>
      <c r="X25" s="18" t="s">
        <v>212</v>
      </c>
      <c r="Y25" s="18" t="s">
        <v>200</v>
      </c>
      <c r="Z25" s="333">
        <f t="shared" si="0"/>
        <v>1</v>
      </c>
      <c r="AA25" s="162">
        <v>68</v>
      </c>
      <c r="AB25" s="162">
        <v>68</v>
      </c>
      <c r="AC25" s="376">
        <f>+AA25/AB25</f>
        <v>1</v>
      </c>
      <c r="AD25" s="162"/>
      <c r="AE25" s="162"/>
      <c r="AF25" s="378" t="s">
        <v>1096</v>
      </c>
      <c r="AG25" s="162"/>
      <c r="AH25" s="333">
        <f t="shared" si="1"/>
        <v>1</v>
      </c>
      <c r="AI25" s="162">
        <v>48</v>
      </c>
      <c r="AJ25" s="162">
        <v>48</v>
      </c>
      <c r="AK25" s="376">
        <f>+AI25/AJ25</f>
        <v>1</v>
      </c>
      <c r="AL25" s="162"/>
      <c r="AM25" s="162"/>
      <c r="AN25" s="378" t="s">
        <v>1097</v>
      </c>
      <c r="AO25" s="162"/>
      <c r="AP25" s="333">
        <f t="shared" si="2"/>
        <v>1</v>
      </c>
      <c r="AQ25" s="162">
        <v>39</v>
      </c>
      <c r="AR25" s="162">
        <v>39</v>
      </c>
      <c r="AS25" s="376">
        <f>+AQ25/AR25</f>
        <v>1</v>
      </c>
      <c r="AT25" s="162"/>
      <c r="AU25" s="162"/>
      <c r="AV25" s="378" t="s">
        <v>1098</v>
      </c>
      <c r="AW25" s="162"/>
      <c r="AX25" s="459">
        <f t="shared" ref="AX25:AX30" si="13">AVERAGE(AC25,AK25,AS25)</f>
        <v>1</v>
      </c>
      <c r="AY25" s="142">
        <f>AX25</f>
        <v>1</v>
      </c>
      <c r="AZ25" s="148" t="s">
        <v>21</v>
      </c>
      <c r="BA25" s="333">
        <f t="shared" si="3"/>
        <v>1</v>
      </c>
      <c r="BB25" s="162">
        <v>63</v>
      </c>
      <c r="BC25" s="162">
        <v>63</v>
      </c>
      <c r="BD25" s="376">
        <f t="shared" ref="BD25:BD30" si="14">+BB25/BC25</f>
        <v>1</v>
      </c>
      <c r="BE25" s="377"/>
      <c r="BF25" s="378" t="s">
        <v>21</v>
      </c>
      <c r="BG25" s="378" t="s">
        <v>952</v>
      </c>
      <c r="BH25" s="162"/>
      <c r="BI25" s="333">
        <f t="shared" si="4"/>
        <v>1</v>
      </c>
      <c r="BJ25" s="162">
        <v>49</v>
      </c>
      <c r="BK25" s="162">
        <v>49</v>
      </c>
      <c r="BL25" s="376">
        <f t="shared" ref="BL25:BL30" si="15">+BJ25/BK25</f>
        <v>1</v>
      </c>
      <c r="BM25" s="162"/>
      <c r="BN25" s="379" t="s">
        <v>21</v>
      </c>
      <c r="BO25" s="378" t="s">
        <v>953</v>
      </c>
      <c r="BP25" s="162"/>
      <c r="BQ25" s="333">
        <f t="shared" si="5"/>
        <v>1</v>
      </c>
      <c r="BR25" s="162">
        <v>47</v>
      </c>
      <c r="BS25" s="162">
        <v>47</v>
      </c>
      <c r="BT25" s="376">
        <f t="shared" ref="BT25:BT30" si="16">+BR25/BS25</f>
        <v>1</v>
      </c>
      <c r="BU25" s="162"/>
      <c r="BV25" s="378" t="s">
        <v>21</v>
      </c>
      <c r="BW25" s="162"/>
      <c r="BX25" s="162"/>
      <c r="BY25" s="131">
        <f t="shared" ref="BY25:BY30" si="17">AVERAGE(BD25,BL25,BT25)</f>
        <v>1</v>
      </c>
      <c r="BZ25" s="399">
        <f t="shared" ref="BZ25:BZ30" si="18">BY25</f>
        <v>1</v>
      </c>
      <c r="CA25" s="162" t="s">
        <v>21</v>
      </c>
      <c r="CB25" s="171">
        <f>$J$25</f>
        <v>1</v>
      </c>
      <c r="CC25" s="148">
        <v>63</v>
      </c>
      <c r="CD25" s="148">
        <v>63</v>
      </c>
      <c r="CE25" s="180">
        <f t="shared" ref="CE25:CE30" si="19">+CC25/CD25</f>
        <v>1</v>
      </c>
      <c r="CF25" s="148" t="s">
        <v>659</v>
      </c>
      <c r="CG25" s="148" t="s">
        <v>21</v>
      </c>
      <c r="CH25" s="181" t="s">
        <v>824</v>
      </c>
      <c r="CI25" s="148"/>
      <c r="CJ25" s="171">
        <f>$J$25</f>
        <v>1</v>
      </c>
      <c r="CK25" s="148">
        <v>49</v>
      </c>
      <c r="CL25" s="148">
        <v>49</v>
      </c>
      <c r="CM25" s="180">
        <f t="shared" ref="CM25:CM30" si="20">+CK25/CL25</f>
        <v>1</v>
      </c>
      <c r="CN25" s="148" t="s">
        <v>659</v>
      </c>
      <c r="CO25" s="148" t="s">
        <v>21</v>
      </c>
      <c r="CP25" s="181" t="s">
        <v>825</v>
      </c>
      <c r="CQ25" s="148"/>
      <c r="CR25" s="171">
        <f>$J$25</f>
        <v>1</v>
      </c>
      <c r="CS25" s="148">
        <v>42</v>
      </c>
      <c r="CT25" s="148">
        <v>42</v>
      </c>
      <c r="CU25" s="180">
        <f>+CS25/CT25</f>
        <v>1</v>
      </c>
      <c r="CV25" s="148" t="s">
        <v>659</v>
      </c>
      <c r="CW25" s="148" t="s">
        <v>21</v>
      </c>
      <c r="CX25" s="181" t="s">
        <v>826</v>
      </c>
      <c r="CY25" s="148"/>
      <c r="CZ25" s="131">
        <f t="shared" ref="CZ25:CZ30" si="21">AVERAGE(CE25,CM25,CU25)</f>
        <v>1</v>
      </c>
      <c r="DA25" s="142">
        <f t="shared" ref="DA25:DA30" si="22">CZ25</f>
        <v>1</v>
      </c>
      <c r="DB25" s="132" t="s">
        <v>21</v>
      </c>
      <c r="DC25" s="47">
        <v>1</v>
      </c>
      <c r="DD25" s="48">
        <v>67</v>
      </c>
      <c r="DE25" s="48">
        <v>67</v>
      </c>
      <c r="DF25" s="47">
        <f t="shared" ref="DF25:DF30" si="23">+DD25/DE25</f>
        <v>1</v>
      </c>
      <c r="DG25" s="49"/>
      <c r="DH25" s="50" t="s">
        <v>674</v>
      </c>
      <c r="DI25" s="394" t="s">
        <v>675</v>
      </c>
      <c r="DJ25" s="51" t="s">
        <v>198</v>
      </c>
      <c r="DK25" s="47">
        <v>1</v>
      </c>
      <c r="DL25" s="48">
        <v>67</v>
      </c>
      <c r="DM25" s="48">
        <v>67</v>
      </c>
      <c r="DN25" s="47">
        <f t="shared" ref="DN25:DN30" si="24">+DL25/DM25</f>
        <v>1</v>
      </c>
      <c r="DO25" s="49"/>
      <c r="DP25" s="50" t="s">
        <v>674</v>
      </c>
      <c r="DQ25" s="394" t="s">
        <v>676</v>
      </c>
      <c r="DR25" s="51" t="s">
        <v>198</v>
      </c>
      <c r="DS25" s="47">
        <v>1</v>
      </c>
      <c r="DT25" s="48">
        <v>52</v>
      </c>
      <c r="DU25" s="48">
        <v>52</v>
      </c>
      <c r="DV25" s="47">
        <f t="shared" ref="DV25:DV30" si="25">+DT25/DU25</f>
        <v>1</v>
      </c>
      <c r="DW25" s="49"/>
      <c r="DX25" s="50" t="s">
        <v>21</v>
      </c>
      <c r="DY25" s="394" t="s">
        <v>677</v>
      </c>
      <c r="DZ25" s="51" t="s">
        <v>198</v>
      </c>
      <c r="EA25" s="131">
        <f t="shared" ref="EA25:EA30" si="26">AVERAGE(DF25,DN25,DV25)</f>
        <v>1</v>
      </c>
      <c r="EB25" s="142">
        <f t="shared" ref="EB25:EB30" si="27">EA25</f>
        <v>1</v>
      </c>
      <c r="EC25" s="413" t="s">
        <v>21</v>
      </c>
    </row>
    <row r="26" spans="1:133" ht="60" x14ac:dyDescent="0.25">
      <c r="A26" s="11">
        <v>19</v>
      </c>
      <c r="B26" s="33" t="s">
        <v>199</v>
      </c>
      <c r="C26" s="13" t="s">
        <v>200</v>
      </c>
      <c r="D26" s="170" t="s">
        <v>201</v>
      </c>
      <c r="E26" s="19" t="s">
        <v>29</v>
      </c>
      <c r="F26" s="34" t="s">
        <v>213</v>
      </c>
      <c r="G26" s="12" t="s">
        <v>214</v>
      </c>
      <c r="H26" s="10" t="s">
        <v>204</v>
      </c>
      <c r="I26" s="289" t="s">
        <v>205</v>
      </c>
      <c r="J26" s="26">
        <v>1</v>
      </c>
      <c r="K26" s="289" t="s">
        <v>206</v>
      </c>
      <c r="L26" s="10" t="s">
        <v>35</v>
      </c>
      <c r="M26" s="12" t="s">
        <v>215</v>
      </c>
      <c r="N26" s="10" t="s">
        <v>37</v>
      </c>
      <c r="O26" s="12" t="s">
        <v>208</v>
      </c>
      <c r="P26" s="10" t="s">
        <v>39</v>
      </c>
      <c r="Q26" s="10" t="s">
        <v>39</v>
      </c>
      <c r="R26" s="35" t="s">
        <v>209</v>
      </c>
      <c r="S26" s="21" t="s">
        <v>210</v>
      </c>
      <c r="T26" s="21" t="s">
        <v>174</v>
      </c>
      <c r="U26" s="28" t="s">
        <v>211</v>
      </c>
      <c r="V26" s="18" t="s">
        <v>200</v>
      </c>
      <c r="W26" s="18" t="s">
        <v>212</v>
      </c>
      <c r="X26" s="18" t="s">
        <v>212</v>
      </c>
      <c r="Y26" s="18" t="s">
        <v>200</v>
      </c>
      <c r="Z26" s="333">
        <f t="shared" si="0"/>
        <v>1</v>
      </c>
      <c r="AA26" s="162">
        <v>16</v>
      </c>
      <c r="AB26" s="162">
        <v>16</v>
      </c>
      <c r="AC26" s="376">
        <f t="shared" ref="AC26:AC30" si="28">+AA26/AB26</f>
        <v>1</v>
      </c>
      <c r="AD26" s="162"/>
      <c r="AE26" s="162"/>
      <c r="AF26" s="379" t="s">
        <v>1099</v>
      </c>
      <c r="AG26" s="162"/>
      <c r="AH26" s="333">
        <f t="shared" si="1"/>
        <v>1</v>
      </c>
      <c r="AI26" s="162">
        <v>18</v>
      </c>
      <c r="AJ26" s="162">
        <v>18</v>
      </c>
      <c r="AK26" s="376">
        <f t="shared" ref="AK26:AK30" si="29">+AI26/AJ26</f>
        <v>1</v>
      </c>
      <c r="AL26" s="162"/>
      <c r="AM26" s="162"/>
      <c r="AN26" s="379" t="s">
        <v>955</v>
      </c>
      <c r="AO26" s="162"/>
      <c r="AP26" s="333">
        <f t="shared" si="2"/>
        <v>1</v>
      </c>
      <c r="AQ26" s="162">
        <v>29</v>
      </c>
      <c r="AR26" s="162">
        <v>29</v>
      </c>
      <c r="AS26" s="376">
        <f t="shared" ref="AS26:AS33" si="30">+AQ26/AR26</f>
        <v>1</v>
      </c>
      <c r="AT26" s="162"/>
      <c r="AU26" s="162"/>
      <c r="AV26" s="379" t="s">
        <v>1100</v>
      </c>
      <c r="AW26" s="162"/>
      <c r="AX26" s="459">
        <f t="shared" si="13"/>
        <v>1</v>
      </c>
      <c r="AY26" s="142">
        <f t="shared" ref="AY26:AY30" si="31">AX26</f>
        <v>1</v>
      </c>
      <c r="AZ26" s="148" t="s">
        <v>21</v>
      </c>
      <c r="BA26" s="333">
        <f t="shared" si="3"/>
        <v>1</v>
      </c>
      <c r="BB26" s="162">
        <v>30</v>
      </c>
      <c r="BC26" s="162">
        <v>30</v>
      </c>
      <c r="BD26" s="376">
        <f t="shared" si="14"/>
        <v>1</v>
      </c>
      <c r="BE26" s="378"/>
      <c r="BF26" s="378" t="s">
        <v>21</v>
      </c>
      <c r="BG26" s="379" t="s">
        <v>954</v>
      </c>
      <c r="BH26" s="162"/>
      <c r="BI26" s="333">
        <f t="shared" si="4"/>
        <v>1</v>
      </c>
      <c r="BJ26" s="162">
        <v>18</v>
      </c>
      <c r="BK26" s="162">
        <v>18</v>
      </c>
      <c r="BL26" s="376">
        <f t="shared" si="15"/>
        <v>1</v>
      </c>
      <c r="BM26" s="162"/>
      <c r="BN26" s="379" t="s">
        <v>21</v>
      </c>
      <c r="BO26" s="379" t="s">
        <v>955</v>
      </c>
      <c r="BP26" s="162"/>
      <c r="BQ26" s="333">
        <f t="shared" si="5"/>
        <v>1</v>
      </c>
      <c r="BR26" s="162">
        <v>18</v>
      </c>
      <c r="BS26" s="162">
        <v>18</v>
      </c>
      <c r="BT26" s="376">
        <f t="shared" si="16"/>
        <v>1</v>
      </c>
      <c r="BU26" s="162"/>
      <c r="BV26" s="378" t="s">
        <v>21</v>
      </c>
      <c r="BW26" s="162"/>
      <c r="BX26" s="162"/>
      <c r="BY26" s="131">
        <f t="shared" si="17"/>
        <v>1</v>
      </c>
      <c r="BZ26" s="399">
        <f t="shared" si="18"/>
        <v>1</v>
      </c>
      <c r="CA26" s="162" t="s">
        <v>21</v>
      </c>
      <c r="CB26" s="171">
        <f t="shared" ref="CB26:CB33" si="32">$J$25</f>
        <v>1</v>
      </c>
      <c r="CC26" s="148">
        <v>15</v>
      </c>
      <c r="CD26" s="148">
        <v>15</v>
      </c>
      <c r="CE26" s="180">
        <f t="shared" si="19"/>
        <v>1</v>
      </c>
      <c r="CF26" s="148" t="s">
        <v>659</v>
      </c>
      <c r="CG26" s="148" t="s">
        <v>21</v>
      </c>
      <c r="CH26" s="181" t="s">
        <v>827</v>
      </c>
      <c r="CI26" s="148"/>
      <c r="CJ26" s="171">
        <f t="shared" ref="CJ26:CJ33" si="33">$J$25</f>
        <v>1</v>
      </c>
      <c r="CK26" s="148">
        <v>15</v>
      </c>
      <c r="CL26" s="148">
        <v>15</v>
      </c>
      <c r="CM26" s="180">
        <f t="shared" si="20"/>
        <v>1</v>
      </c>
      <c r="CN26" s="148" t="s">
        <v>659</v>
      </c>
      <c r="CO26" s="148" t="s">
        <v>21</v>
      </c>
      <c r="CP26" s="181" t="s">
        <v>827</v>
      </c>
      <c r="CQ26" s="148"/>
      <c r="CR26" s="171">
        <f t="shared" ref="CR26:CR33" si="34">$J$25</f>
        <v>1</v>
      </c>
      <c r="CS26" s="148">
        <v>14</v>
      </c>
      <c r="CT26" s="148">
        <v>14</v>
      </c>
      <c r="CU26" s="180">
        <f>+CS26/CT26</f>
        <v>1</v>
      </c>
      <c r="CV26" s="148" t="s">
        <v>659</v>
      </c>
      <c r="CW26" s="148" t="s">
        <v>21</v>
      </c>
      <c r="CX26" s="181" t="s">
        <v>679</v>
      </c>
      <c r="CY26" s="148"/>
      <c r="CZ26" s="131">
        <f t="shared" si="21"/>
        <v>1</v>
      </c>
      <c r="DA26" s="142">
        <f t="shared" si="22"/>
        <v>1</v>
      </c>
      <c r="DB26" s="132" t="s">
        <v>21</v>
      </c>
      <c r="DC26" s="47">
        <v>1</v>
      </c>
      <c r="DD26" s="48">
        <v>24</v>
      </c>
      <c r="DE26" s="48">
        <v>24</v>
      </c>
      <c r="DF26" s="47">
        <f t="shared" si="23"/>
        <v>1</v>
      </c>
      <c r="DG26" s="49"/>
      <c r="DH26" s="50" t="s">
        <v>674</v>
      </c>
      <c r="DI26" s="394" t="s">
        <v>678</v>
      </c>
      <c r="DJ26" s="51" t="s">
        <v>198</v>
      </c>
      <c r="DK26" s="47">
        <v>1</v>
      </c>
      <c r="DL26" s="48">
        <v>14</v>
      </c>
      <c r="DM26" s="48">
        <v>14</v>
      </c>
      <c r="DN26" s="47">
        <f t="shared" si="24"/>
        <v>1</v>
      </c>
      <c r="DO26" s="49"/>
      <c r="DP26" s="50" t="s">
        <v>674</v>
      </c>
      <c r="DQ26" s="394" t="s">
        <v>679</v>
      </c>
      <c r="DR26" s="51" t="s">
        <v>198</v>
      </c>
      <c r="DS26" s="47">
        <v>1</v>
      </c>
      <c r="DT26" s="48">
        <v>22</v>
      </c>
      <c r="DU26" s="48">
        <v>22</v>
      </c>
      <c r="DV26" s="47">
        <f t="shared" si="25"/>
        <v>1</v>
      </c>
      <c r="DW26" s="49"/>
      <c r="DX26" s="50" t="s">
        <v>21</v>
      </c>
      <c r="DY26" s="394" t="s">
        <v>680</v>
      </c>
      <c r="DZ26" s="51" t="s">
        <v>198</v>
      </c>
      <c r="EA26" s="131">
        <f t="shared" si="26"/>
        <v>1</v>
      </c>
      <c r="EB26" s="142">
        <f t="shared" si="27"/>
        <v>1</v>
      </c>
      <c r="EC26" s="413" t="s">
        <v>21</v>
      </c>
    </row>
    <row r="27" spans="1:133" ht="105" x14ac:dyDescent="0.25">
      <c r="A27" s="11">
        <v>20</v>
      </c>
      <c r="B27" s="33" t="s">
        <v>199</v>
      </c>
      <c r="C27" s="13" t="s">
        <v>200</v>
      </c>
      <c r="D27" s="170" t="s">
        <v>201</v>
      </c>
      <c r="E27" s="19" t="s">
        <v>29</v>
      </c>
      <c r="F27" s="34" t="s">
        <v>216</v>
      </c>
      <c r="G27" s="20" t="s">
        <v>217</v>
      </c>
      <c r="H27" s="10" t="s">
        <v>204</v>
      </c>
      <c r="I27" s="289" t="s">
        <v>205</v>
      </c>
      <c r="J27" s="25">
        <v>0.8</v>
      </c>
      <c r="K27" s="289" t="s">
        <v>206</v>
      </c>
      <c r="L27" s="10" t="s">
        <v>218</v>
      </c>
      <c r="M27" s="34" t="s">
        <v>219</v>
      </c>
      <c r="N27" s="10" t="s">
        <v>37</v>
      </c>
      <c r="O27" s="10" t="s">
        <v>220</v>
      </c>
      <c r="P27" s="10" t="s">
        <v>39</v>
      </c>
      <c r="Q27" s="10" t="s">
        <v>39</v>
      </c>
      <c r="R27" s="35" t="s">
        <v>221</v>
      </c>
      <c r="S27" s="21" t="s">
        <v>222</v>
      </c>
      <c r="T27" s="21" t="s">
        <v>223</v>
      </c>
      <c r="U27" s="28" t="s">
        <v>224</v>
      </c>
      <c r="V27" s="289" t="s">
        <v>225</v>
      </c>
      <c r="W27" s="289" t="s">
        <v>226</v>
      </c>
      <c r="X27" s="289" t="s">
        <v>226</v>
      </c>
      <c r="Y27" s="289" t="s">
        <v>226</v>
      </c>
      <c r="Z27" s="333">
        <f t="shared" si="0"/>
        <v>0.8</v>
      </c>
      <c r="AA27" s="322">
        <v>86</v>
      </c>
      <c r="AB27" s="322">
        <v>98</v>
      </c>
      <c r="AC27" s="376">
        <f t="shared" si="28"/>
        <v>0.87755102040816324</v>
      </c>
      <c r="AD27" s="322"/>
      <c r="AE27" s="322"/>
      <c r="AF27" s="379" t="s">
        <v>1101</v>
      </c>
      <c r="AG27" s="322"/>
      <c r="AH27" s="333">
        <f t="shared" si="1"/>
        <v>0.8</v>
      </c>
      <c r="AI27" s="322">
        <v>85</v>
      </c>
      <c r="AJ27" s="322">
        <v>103</v>
      </c>
      <c r="AK27" s="376">
        <f t="shared" si="29"/>
        <v>0.82524271844660191</v>
      </c>
      <c r="AL27" s="322"/>
      <c r="AM27" s="322"/>
      <c r="AN27" s="379" t="s">
        <v>1102</v>
      </c>
      <c r="AO27" s="322"/>
      <c r="AP27" s="333">
        <f t="shared" si="2"/>
        <v>0.8</v>
      </c>
      <c r="AQ27" s="322">
        <v>84</v>
      </c>
      <c r="AR27" s="322">
        <v>105</v>
      </c>
      <c r="AS27" s="376">
        <f t="shared" si="30"/>
        <v>0.8</v>
      </c>
      <c r="AT27" s="322"/>
      <c r="AU27" s="322"/>
      <c r="AV27" s="379" t="s">
        <v>1103</v>
      </c>
      <c r="AW27" s="322"/>
      <c r="AX27" s="459">
        <f>AVERAGE(AC27,AK27,AS27)</f>
        <v>0.83426457961825518</v>
      </c>
      <c r="AY27" s="142">
        <f>AX27</f>
        <v>0.83426457961825518</v>
      </c>
      <c r="AZ27" s="148" t="s">
        <v>21</v>
      </c>
      <c r="BA27" s="333">
        <f t="shared" si="3"/>
        <v>0.8</v>
      </c>
      <c r="BB27" s="322">
        <v>16</v>
      </c>
      <c r="BC27" s="322">
        <v>23</v>
      </c>
      <c r="BD27" s="376">
        <f t="shared" si="14"/>
        <v>0.69565217391304346</v>
      </c>
      <c r="BE27" s="322"/>
      <c r="BF27" s="379" t="s">
        <v>18</v>
      </c>
      <c r="BG27" s="379" t="s">
        <v>956</v>
      </c>
      <c r="BH27" s="322"/>
      <c r="BI27" s="333">
        <f t="shared" si="4"/>
        <v>0.8</v>
      </c>
      <c r="BJ27" s="322">
        <v>81</v>
      </c>
      <c r="BK27" s="322">
        <v>92</v>
      </c>
      <c r="BL27" s="376">
        <f t="shared" si="15"/>
        <v>0.88043478260869568</v>
      </c>
      <c r="BM27" s="322"/>
      <c r="BN27" s="379" t="s">
        <v>21</v>
      </c>
      <c r="BO27" s="379" t="s">
        <v>957</v>
      </c>
      <c r="BP27" s="322"/>
      <c r="BQ27" s="333">
        <f t="shared" si="5"/>
        <v>0.8</v>
      </c>
      <c r="BR27" s="322">
        <v>132</v>
      </c>
      <c r="BS27" s="322">
        <v>144</v>
      </c>
      <c r="BT27" s="380">
        <f t="shared" si="16"/>
        <v>0.91666666666666663</v>
      </c>
      <c r="BU27" s="322"/>
      <c r="BV27" s="378" t="s">
        <v>21</v>
      </c>
      <c r="BW27" s="322"/>
      <c r="BX27" s="322"/>
      <c r="BY27" s="131">
        <f t="shared" si="17"/>
        <v>0.83091787439613529</v>
      </c>
      <c r="BZ27" s="399">
        <f t="shared" si="18"/>
        <v>0.83091787439613529</v>
      </c>
      <c r="CA27" s="322" t="s">
        <v>21</v>
      </c>
      <c r="CB27" s="171">
        <v>0.8</v>
      </c>
      <c r="CC27" s="148">
        <v>193</v>
      </c>
      <c r="CD27" s="148">
        <v>235</v>
      </c>
      <c r="CE27" s="180">
        <f t="shared" si="19"/>
        <v>0.82127659574468082</v>
      </c>
      <c r="CF27" s="148" t="s">
        <v>650</v>
      </c>
      <c r="CG27" s="148" t="s">
        <v>21</v>
      </c>
      <c r="CH27" s="181" t="s">
        <v>828</v>
      </c>
      <c r="CI27" s="148"/>
      <c r="CJ27" s="171">
        <v>0.8</v>
      </c>
      <c r="CK27" s="148">
        <v>58</v>
      </c>
      <c r="CL27" s="148">
        <v>65</v>
      </c>
      <c r="CM27" s="180">
        <f t="shared" si="20"/>
        <v>0.89230769230769236</v>
      </c>
      <c r="CN27" s="148" t="s">
        <v>650</v>
      </c>
      <c r="CO27" s="148" t="s">
        <v>21</v>
      </c>
      <c r="CP27" s="181" t="s">
        <v>829</v>
      </c>
      <c r="CQ27" s="148"/>
      <c r="CR27" s="171">
        <v>0.8</v>
      </c>
      <c r="CS27" s="148">
        <v>131</v>
      </c>
      <c r="CT27" s="148">
        <v>142</v>
      </c>
      <c r="CU27" s="180">
        <f>+CS27/CT27</f>
        <v>0.92253521126760563</v>
      </c>
      <c r="CV27" s="148" t="s">
        <v>650</v>
      </c>
      <c r="CW27" s="148" t="s">
        <v>21</v>
      </c>
      <c r="CX27" s="181" t="s">
        <v>830</v>
      </c>
      <c r="CY27" s="148"/>
      <c r="CZ27" s="131">
        <f t="shared" si="21"/>
        <v>0.87870649977332616</v>
      </c>
      <c r="DA27" s="142">
        <f t="shared" si="22"/>
        <v>0.87870649977332616</v>
      </c>
      <c r="DB27" s="132" t="s">
        <v>21</v>
      </c>
      <c r="DC27" s="47">
        <v>0.8</v>
      </c>
      <c r="DD27" s="48">
        <v>76</v>
      </c>
      <c r="DE27" s="48">
        <v>86</v>
      </c>
      <c r="DF27" s="47">
        <f t="shared" si="23"/>
        <v>0.88372093023255816</v>
      </c>
      <c r="DG27" s="49">
        <v>0.08</v>
      </c>
      <c r="DH27" s="50" t="s">
        <v>674</v>
      </c>
      <c r="DI27" s="394" t="s">
        <v>681</v>
      </c>
      <c r="DJ27" s="51" t="s">
        <v>198</v>
      </c>
      <c r="DK27" s="47">
        <v>0.8</v>
      </c>
      <c r="DL27" s="48">
        <v>46</v>
      </c>
      <c r="DM27" s="48">
        <v>50</v>
      </c>
      <c r="DN27" s="47">
        <f t="shared" si="24"/>
        <v>0.92</v>
      </c>
      <c r="DO27" s="49">
        <v>0.12</v>
      </c>
      <c r="DP27" s="50" t="s">
        <v>674</v>
      </c>
      <c r="DQ27" s="394" t="s">
        <v>682</v>
      </c>
      <c r="DR27" s="51" t="s">
        <v>198</v>
      </c>
      <c r="DS27" s="47">
        <v>0.8</v>
      </c>
      <c r="DT27" s="48">
        <v>59</v>
      </c>
      <c r="DU27" s="48">
        <v>61</v>
      </c>
      <c r="DV27" s="47">
        <f t="shared" si="25"/>
        <v>0.96721311475409832</v>
      </c>
      <c r="DW27" s="49">
        <v>0.17</v>
      </c>
      <c r="DX27" s="50" t="s">
        <v>21</v>
      </c>
      <c r="DY27" s="394" t="s">
        <v>683</v>
      </c>
      <c r="DZ27" s="51" t="s">
        <v>198</v>
      </c>
      <c r="EA27" s="131">
        <f t="shared" si="26"/>
        <v>0.92364468166221891</v>
      </c>
      <c r="EB27" s="142">
        <f t="shared" si="27"/>
        <v>0.92364468166221891</v>
      </c>
      <c r="EC27" s="413" t="s">
        <v>21</v>
      </c>
    </row>
    <row r="28" spans="1:133" ht="90" x14ac:dyDescent="0.25">
      <c r="A28" s="11">
        <v>21</v>
      </c>
      <c r="B28" s="33" t="s">
        <v>227</v>
      </c>
      <c r="C28" s="13" t="s">
        <v>200</v>
      </c>
      <c r="D28" s="170" t="s">
        <v>201</v>
      </c>
      <c r="E28" s="19" t="s">
        <v>29</v>
      </c>
      <c r="F28" s="34" t="s">
        <v>228</v>
      </c>
      <c r="G28" s="12" t="s">
        <v>229</v>
      </c>
      <c r="H28" s="10" t="s">
        <v>204</v>
      </c>
      <c r="I28" s="289" t="s">
        <v>205</v>
      </c>
      <c r="J28" s="26">
        <v>0.85</v>
      </c>
      <c r="K28" s="289" t="s">
        <v>230</v>
      </c>
      <c r="L28" s="10" t="s">
        <v>35</v>
      </c>
      <c r="M28" s="12" t="s">
        <v>231</v>
      </c>
      <c r="N28" s="10" t="s">
        <v>37</v>
      </c>
      <c r="O28" s="12" t="s">
        <v>232</v>
      </c>
      <c r="P28" s="10" t="s">
        <v>39</v>
      </c>
      <c r="Q28" s="10" t="s">
        <v>39</v>
      </c>
      <c r="R28" s="35" t="s">
        <v>233</v>
      </c>
      <c r="S28" s="21" t="s">
        <v>234</v>
      </c>
      <c r="T28" s="21" t="s">
        <v>235</v>
      </c>
      <c r="U28" s="28" t="s">
        <v>236</v>
      </c>
      <c r="V28" s="289" t="s">
        <v>225</v>
      </c>
      <c r="W28" s="289" t="s">
        <v>226</v>
      </c>
      <c r="X28" s="289" t="s">
        <v>226</v>
      </c>
      <c r="Y28" s="289" t="s">
        <v>226</v>
      </c>
      <c r="Z28" s="333">
        <f t="shared" si="0"/>
        <v>0.85</v>
      </c>
      <c r="AA28" s="322">
        <v>4</v>
      </c>
      <c r="AB28" s="322">
        <v>4</v>
      </c>
      <c r="AC28" s="376">
        <f t="shared" si="28"/>
        <v>1</v>
      </c>
      <c r="AD28" s="322"/>
      <c r="AE28" s="322"/>
      <c r="AF28" s="379" t="s">
        <v>1104</v>
      </c>
      <c r="AG28" s="322"/>
      <c r="AH28" s="333">
        <f t="shared" si="1"/>
        <v>0.85</v>
      </c>
      <c r="AI28" s="322">
        <v>4</v>
      </c>
      <c r="AJ28" s="322">
        <v>4</v>
      </c>
      <c r="AK28" s="376">
        <f t="shared" si="29"/>
        <v>1</v>
      </c>
      <c r="AL28" s="322"/>
      <c r="AM28" s="322"/>
      <c r="AN28" s="379" t="s">
        <v>1105</v>
      </c>
      <c r="AO28" s="322"/>
      <c r="AP28" s="333">
        <f t="shared" si="2"/>
        <v>0.85</v>
      </c>
      <c r="AQ28" s="322">
        <v>6</v>
      </c>
      <c r="AR28" s="322">
        <v>6</v>
      </c>
      <c r="AS28" s="376">
        <f t="shared" si="30"/>
        <v>1</v>
      </c>
      <c r="AT28" s="322"/>
      <c r="AU28" s="322"/>
      <c r="AV28" s="379" t="s">
        <v>1106</v>
      </c>
      <c r="AW28" s="322"/>
      <c r="AX28" s="459">
        <f t="shared" si="13"/>
        <v>1</v>
      </c>
      <c r="AY28" s="142">
        <f>AX28</f>
        <v>1</v>
      </c>
      <c r="AZ28" s="148" t="s">
        <v>21</v>
      </c>
      <c r="BA28" s="333">
        <f t="shared" si="3"/>
        <v>0.85</v>
      </c>
      <c r="BB28" s="322">
        <v>5</v>
      </c>
      <c r="BC28" s="322">
        <v>5</v>
      </c>
      <c r="BD28" s="376">
        <f t="shared" si="14"/>
        <v>1</v>
      </c>
      <c r="BE28" s="322"/>
      <c r="BF28" s="379" t="s">
        <v>21</v>
      </c>
      <c r="BG28" s="379" t="s">
        <v>958</v>
      </c>
      <c r="BH28" s="322"/>
      <c r="BI28" s="333">
        <f t="shared" si="4"/>
        <v>0.85</v>
      </c>
      <c r="BJ28" s="322">
        <v>7</v>
      </c>
      <c r="BK28" s="379">
        <v>7</v>
      </c>
      <c r="BL28" s="376">
        <f t="shared" si="15"/>
        <v>1</v>
      </c>
      <c r="BM28" s="322"/>
      <c r="BN28" s="379" t="s">
        <v>21</v>
      </c>
      <c r="BO28" s="379" t="s">
        <v>959</v>
      </c>
      <c r="BP28" s="322"/>
      <c r="BQ28" s="333">
        <f t="shared" si="5"/>
        <v>0.85</v>
      </c>
      <c r="BR28" s="322">
        <v>8</v>
      </c>
      <c r="BS28" s="322">
        <v>8</v>
      </c>
      <c r="BT28" s="380">
        <f t="shared" si="16"/>
        <v>1</v>
      </c>
      <c r="BU28" s="322"/>
      <c r="BV28" s="378" t="s">
        <v>21</v>
      </c>
      <c r="BW28" s="322"/>
      <c r="BX28" s="322"/>
      <c r="BY28" s="131">
        <f t="shared" si="17"/>
        <v>1</v>
      </c>
      <c r="BZ28" s="399">
        <f t="shared" si="18"/>
        <v>1</v>
      </c>
      <c r="CA28" s="322" t="s">
        <v>21</v>
      </c>
      <c r="CB28" s="171">
        <v>0.85</v>
      </c>
      <c r="CC28" s="148">
        <v>5</v>
      </c>
      <c r="CD28" s="148">
        <v>5</v>
      </c>
      <c r="CE28" s="180">
        <f t="shared" si="19"/>
        <v>1</v>
      </c>
      <c r="CF28" s="148" t="s">
        <v>650</v>
      </c>
      <c r="CG28" s="148" t="s">
        <v>21</v>
      </c>
      <c r="CH28" s="181" t="s">
        <v>831</v>
      </c>
      <c r="CI28" s="148"/>
      <c r="CJ28" s="171">
        <v>0.85</v>
      </c>
      <c r="CK28" s="148">
        <v>3</v>
      </c>
      <c r="CL28" s="148">
        <v>3</v>
      </c>
      <c r="CM28" s="180">
        <f t="shared" si="20"/>
        <v>1</v>
      </c>
      <c r="CN28" s="148" t="s">
        <v>650</v>
      </c>
      <c r="CO28" s="148" t="s">
        <v>21</v>
      </c>
      <c r="CP28" s="181" t="s">
        <v>832</v>
      </c>
      <c r="CQ28" s="148"/>
      <c r="CR28" s="171">
        <v>0.85</v>
      </c>
      <c r="CS28" s="148">
        <v>4</v>
      </c>
      <c r="CT28" s="148">
        <v>4</v>
      </c>
      <c r="CU28" s="180">
        <f t="shared" ref="CU28:CU33" si="35">+CS28/CT28</f>
        <v>1</v>
      </c>
      <c r="CV28" s="148" t="s">
        <v>650</v>
      </c>
      <c r="CW28" s="148" t="s">
        <v>21</v>
      </c>
      <c r="CX28" s="181" t="s">
        <v>833</v>
      </c>
      <c r="CY28" s="148"/>
      <c r="CZ28" s="131">
        <f t="shared" si="21"/>
        <v>1</v>
      </c>
      <c r="DA28" s="142">
        <f t="shared" si="22"/>
        <v>1</v>
      </c>
      <c r="DB28" s="132" t="s">
        <v>21</v>
      </c>
      <c r="DC28" s="47">
        <v>0.85</v>
      </c>
      <c r="DD28" s="48">
        <v>2</v>
      </c>
      <c r="DE28" s="48">
        <v>2</v>
      </c>
      <c r="DF28" s="47">
        <f t="shared" si="23"/>
        <v>1</v>
      </c>
      <c r="DG28" s="49"/>
      <c r="DH28" s="50" t="s">
        <v>674</v>
      </c>
      <c r="DI28" s="394" t="s">
        <v>684</v>
      </c>
      <c r="DJ28" s="51" t="s">
        <v>198</v>
      </c>
      <c r="DK28" s="47">
        <v>1</v>
      </c>
      <c r="DL28" s="48">
        <v>2</v>
      </c>
      <c r="DM28" s="48">
        <v>2</v>
      </c>
      <c r="DN28" s="47">
        <f t="shared" si="24"/>
        <v>1</v>
      </c>
      <c r="DO28" s="49"/>
      <c r="DP28" s="50" t="s">
        <v>674</v>
      </c>
      <c r="DQ28" s="394" t="s">
        <v>685</v>
      </c>
      <c r="DR28" s="51" t="s">
        <v>198</v>
      </c>
      <c r="DS28" s="47">
        <v>1</v>
      </c>
      <c r="DT28" s="48">
        <v>5</v>
      </c>
      <c r="DU28" s="48">
        <v>5</v>
      </c>
      <c r="DV28" s="47">
        <f t="shared" si="25"/>
        <v>1</v>
      </c>
      <c r="DW28" s="49"/>
      <c r="DX28" s="50" t="s">
        <v>21</v>
      </c>
      <c r="DY28" s="394" t="s">
        <v>686</v>
      </c>
      <c r="DZ28" s="51" t="s">
        <v>198</v>
      </c>
      <c r="EA28" s="131">
        <f t="shared" si="26"/>
        <v>1</v>
      </c>
      <c r="EB28" s="142">
        <f t="shared" si="27"/>
        <v>1</v>
      </c>
      <c r="EC28" s="413" t="s">
        <v>21</v>
      </c>
    </row>
    <row r="29" spans="1:133" ht="105" x14ac:dyDescent="0.25">
      <c r="A29" s="11">
        <v>22</v>
      </c>
      <c r="B29" s="33" t="s">
        <v>227</v>
      </c>
      <c r="C29" s="13" t="s">
        <v>200</v>
      </c>
      <c r="D29" s="170" t="s">
        <v>201</v>
      </c>
      <c r="E29" s="19" t="s">
        <v>29</v>
      </c>
      <c r="F29" s="34" t="s">
        <v>237</v>
      </c>
      <c r="G29" s="12" t="s">
        <v>238</v>
      </c>
      <c r="H29" s="20" t="s">
        <v>204</v>
      </c>
      <c r="I29" s="289" t="s">
        <v>205</v>
      </c>
      <c r="J29" s="26">
        <v>1</v>
      </c>
      <c r="K29" s="289" t="s">
        <v>230</v>
      </c>
      <c r="L29" s="10" t="s">
        <v>35</v>
      </c>
      <c r="M29" s="12" t="s">
        <v>239</v>
      </c>
      <c r="N29" s="10" t="s">
        <v>37</v>
      </c>
      <c r="O29" s="12" t="s">
        <v>240</v>
      </c>
      <c r="P29" s="10" t="s">
        <v>39</v>
      </c>
      <c r="Q29" s="10" t="s">
        <v>39</v>
      </c>
      <c r="R29" s="35" t="s">
        <v>209</v>
      </c>
      <c r="S29" s="21" t="s">
        <v>210</v>
      </c>
      <c r="T29" s="21" t="s">
        <v>174</v>
      </c>
      <c r="U29" s="28" t="s">
        <v>211</v>
      </c>
      <c r="V29" s="289" t="s">
        <v>200</v>
      </c>
      <c r="W29" s="289" t="s">
        <v>241</v>
      </c>
      <c r="X29" s="289" t="s">
        <v>241</v>
      </c>
      <c r="Y29" s="289" t="s">
        <v>241</v>
      </c>
      <c r="Z29" s="333">
        <f t="shared" si="0"/>
        <v>1</v>
      </c>
      <c r="AA29" s="322">
        <v>24</v>
      </c>
      <c r="AB29" s="322">
        <v>24</v>
      </c>
      <c r="AC29" s="376">
        <f t="shared" si="28"/>
        <v>1</v>
      </c>
      <c r="AD29" s="322"/>
      <c r="AE29" s="322"/>
      <c r="AF29" s="379" t="s">
        <v>1107</v>
      </c>
      <c r="AG29" s="322"/>
      <c r="AH29" s="333">
        <f t="shared" si="1"/>
        <v>1</v>
      </c>
      <c r="AI29" s="322">
        <v>55</v>
      </c>
      <c r="AJ29" s="322">
        <v>55</v>
      </c>
      <c r="AK29" s="376">
        <f t="shared" si="29"/>
        <v>1</v>
      </c>
      <c r="AL29" s="322"/>
      <c r="AM29" s="322"/>
      <c r="AN29" s="379" t="s">
        <v>1108</v>
      </c>
      <c r="AO29" s="322"/>
      <c r="AP29" s="333">
        <f t="shared" si="2"/>
        <v>1</v>
      </c>
      <c r="AQ29" s="322">
        <v>22</v>
      </c>
      <c r="AR29" s="322">
        <v>22</v>
      </c>
      <c r="AS29" s="376">
        <f t="shared" si="30"/>
        <v>1</v>
      </c>
      <c r="AT29" s="322"/>
      <c r="AU29" s="322"/>
      <c r="AV29" s="379" t="s">
        <v>1109</v>
      </c>
      <c r="AW29" s="322"/>
      <c r="AX29" s="459">
        <f>AVERAGE(AC29,AK29,AS29)</f>
        <v>1</v>
      </c>
      <c r="AY29" s="142">
        <f t="shared" si="31"/>
        <v>1</v>
      </c>
      <c r="AZ29" s="148" t="s">
        <v>21</v>
      </c>
      <c r="BA29" s="333">
        <f t="shared" si="3"/>
        <v>1</v>
      </c>
      <c r="BB29" s="322">
        <v>17</v>
      </c>
      <c r="BC29" s="322">
        <v>17</v>
      </c>
      <c r="BD29" s="376">
        <f t="shared" si="14"/>
        <v>1</v>
      </c>
      <c r="BE29" s="322"/>
      <c r="BF29" s="379" t="s">
        <v>21</v>
      </c>
      <c r="BG29" s="379" t="s">
        <v>960</v>
      </c>
      <c r="BH29" s="322"/>
      <c r="BI29" s="333">
        <f t="shared" si="4"/>
        <v>1</v>
      </c>
      <c r="BJ29" s="322">
        <v>52</v>
      </c>
      <c r="BK29" s="322">
        <v>52</v>
      </c>
      <c r="BL29" s="376">
        <f t="shared" si="15"/>
        <v>1</v>
      </c>
      <c r="BM29" s="322"/>
      <c r="BN29" s="379" t="s">
        <v>21</v>
      </c>
      <c r="BO29" s="379" t="s">
        <v>961</v>
      </c>
      <c r="BP29" s="322"/>
      <c r="BQ29" s="333">
        <f t="shared" si="5"/>
        <v>1</v>
      </c>
      <c r="BR29" s="322">
        <v>43</v>
      </c>
      <c r="BS29" s="322">
        <v>43</v>
      </c>
      <c r="BT29" s="380">
        <f t="shared" si="16"/>
        <v>1</v>
      </c>
      <c r="BU29" s="322"/>
      <c r="BV29" s="378" t="s">
        <v>21</v>
      </c>
      <c r="BW29" s="322"/>
      <c r="BX29" s="322"/>
      <c r="BY29" s="131">
        <f t="shared" si="17"/>
        <v>1</v>
      </c>
      <c r="BZ29" s="399">
        <f t="shared" si="18"/>
        <v>1</v>
      </c>
      <c r="CA29" s="322" t="s">
        <v>21</v>
      </c>
      <c r="CB29" s="171">
        <f t="shared" si="32"/>
        <v>1</v>
      </c>
      <c r="CC29" s="148">
        <v>33</v>
      </c>
      <c r="CD29" s="148">
        <v>33</v>
      </c>
      <c r="CE29" s="180">
        <f t="shared" si="19"/>
        <v>1</v>
      </c>
      <c r="CF29" s="148" t="s">
        <v>659</v>
      </c>
      <c r="CG29" s="148" t="s">
        <v>21</v>
      </c>
      <c r="CH29" s="181" t="s">
        <v>834</v>
      </c>
      <c r="CI29" s="148"/>
      <c r="CJ29" s="171">
        <f t="shared" si="33"/>
        <v>1</v>
      </c>
      <c r="CK29" s="148">
        <v>23</v>
      </c>
      <c r="CL29" s="148">
        <v>23</v>
      </c>
      <c r="CM29" s="180">
        <f t="shared" si="20"/>
        <v>1</v>
      </c>
      <c r="CN29" s="148" t="s">
        <v>659</v>
      </c>
      <c r="CO29" s="148" t="s">
        <v>21</v>
      </c>
      <c r="CP29" s="181" t="s">
        <v>835</v>
      </c>
      <c r="CQ29" s="148"/>
      <c r="CR29" s="171">
        <f t="shared" si="34"/>
        <v>1</v>
      </c>
      <c r="CS29" s="148">
        <v>9</v>
      </c>
      <c r="CT29" s="148">
        <v>9</v>
      </c>
      <c r="CU29" s="180">
        <f t="shared" si="35"/>
        <v>1</v>
      </c>
      <c r="CV29" s="148" t="s">
        <v>659</v>
      </c>
      <c r="CW29" s="148" t="s">
        <v>21</v>
      </c>
      <c r="CX29" s="181" t="s">
        <v>835</v>
      </c>
      <c r="CY29" s="148"/>
      <c r="CZ29" s="131">
        <f t="shared" si="21"/>
        <v>1</v>
      </c>
      <c r="DA29" s="142">
        <f t="shared" si="22"/>
        <v>1</v>
      </c>
      <c r="DB29" s="132" t="s">
        <v>21</v>
      </c>
      <c r="DC29" s="47">
        <v>1</v>
      </c>
      <c r="DD29" s="48">
        <v>17</v>
      </c>
      <c r="DE29" s="48">
        <v>17</v>
      </c>
      <c r="DF29" s="47">
        <f t="shared" si="23"/>
        <v>1</v>
      </c>
      <c r="DG29" s="49"/>
      <c r="DH29" s="50" t="s">
        <v>674</v>
      </c>
      <c r="DI29" s="394" t="s">
        <v>687</v>
      </c>
      <c r="DJ29" s="51" t="s">
        <v>198</v>
      </c>
      <c r="DK29" s="47">
        <v>1</v>
      </c>
      <c r="DL29" s="48">
        <v>27</v>
      </c>
      <c r="DM29" s="48">
        <v>27</v>
      </c>
      <c r="DN29" s="47">
        <f t="shared" si="24"/>
        <v>1</v>
      </c>
      <c r="DO29" s="49"/>
      <c r="DP29" s="50" t="s">
        <v>674</v>
      </c>
      <c r="DQ29" s="394" t="s">
        <v>688</v>
      </c>
      <c r="DR29" s="51" t="s">
        <v>198</v>
      </c>
      <c r="DS29" s="47">
        <v>1</v>
      </c>
      <c r="DT29" s="48">
        <v>41</v>
      </c>
      <c r="DU29" s="48">
        <v>41</v>
      </c>
      <c r="DV29" s="47">
        <f t="shared" si="25"/>
        <v>1</v>
      </c>
      <c r="DW29" s="49"/>
      <c r="DX29" s="50" t="s">
        <v>21</v>
      </c>
      <c r="DY29" s="394" t="s">
        <v>689</v>
      </c>
      <c r="DZ29" s="51" t="s">
        <v>198</v>
      </c>
      <c r="EA29" s="131">
        <f t="shared" si="26"/>
        <v>1</v>
      </c>
      <c r="EB29" s="142">
        <f t="shared" si="27"/>
        <v>1</v>
      </c>
      <c r="EC29" s="413" t="s">
        <v>21</v>
      </c>
    </row>
    <row r="30" spans="1:133" ht="105" x14ac:dyDescent="0.25">
      <c r="A30" s="11">
        <v>23</v>
      </c>
      <c r="B30" s="33" t="s">
        <v>227</v>
      </c>
      <c r="C30" s="13" t="s">
        <v>200</v>
      </c>
      <c r="D30" s="170" t="s">
        <v>201</v>
      </c>
      <c r="E30" s="19" t="s">
        <v>29</v>
      </c>
      <c r="F30" s="34" t="s">
        <v>242</v>
      </c>
      <c r="G30" s="12" t="s">
        <v>243</v>
      </c>
      <c r="H30" s="289" t="s">
        <v>204</v>
      </c>
      <c r="I30" s="289" t="s">
        <v>205</v>
      </c>
      <c r="J30" s="26">
        <v>0.8</v>
      </c>
      <c r="K30" s="289" t="s">
        <v>230</v>
      </c>
      <c r="L30" s="10" t="s">
        <v>35</v>
      </c>
      <c r="M30" s="12" t="s">
        <v>244</v>
      </c>
      <c r="N30" s="289" t="s">
        <v>37</v>
      </c>
      <c r="O30" s="12" t="s">
        <v>245</v>
      </c>
      <c r="P30" s="10" t="s">
        <v>39</v>
      </c>
      <c r="Q30" s="10" t="s">
        <v>39</v>
      </c>
      <c r="R30" s="35" t="s">
        <v>221</v>
      </c>
      <c r="S30" s="21" t="s">
        <v>222</v>
      </c>
      <c r="T30" s="21" t="s">
        <v>223</v>
      </c>
      <c r="U30" s="28" t="s">
        <v>224</v>
      </c>
      <c r="V30" s="289" t="s">
        <v>200</v>
      </c>
      <c r="W30" s="289" t="s">
        <v>241</v>
      </c>
      <c r="X30" s="289" t="s">
        <v>241</v>
      </c>
      <c r="Y30" s="289" t="s">
        <v>241</v>
      </c>
      <c r="Z30" s="333">
        <f t="shared" si="0"/>
        <v>0.8</v>
      </c>
      <c r="AA30" s="322">
        <v>2577</v>
      </c>
      <c r="AB30" s="322">
        <v>2916</v>
      </c>
      <c r="AC30" s="376">
        <f t="shared" si="28"/>
        <v>0.88374485596707819</v>
      </c>
      <c r="AD30" s="322"/>
      <c r="AE30" s="322"/>
      <c r="AF30" s="322" t="s">
        <v>690</v>
      </c>
      <c r="AG30" s="322"/>
      <c r="AH30" s="333">
        <f t="shared" si="1"/>
        <v>0.8</v>
      </c>
      <c r="AI30" s="322">
        <v>2034</v>
      </c>
      <c r="AJ30" s="322">
        <v>2224</v>
      </c>
      <c r="AK30" s="376">
        <f t="shared" si="29"/>
        <v>0.91456834532374098</v>
      </c>
      <c r="AL30" s="322"/>
      <c r="AM30" s="322"/>
      <c r="AN30" s="322" t="s">
        <v>690</v>
      </c>
      <c r="AO30" s="322"/>
      <c r="AP30" s="333">
        <f t="shared" si="2"/>
        <v>0.8</v>
      </c>
      <c r="AQ30" s="322">
        <v>1493</v>
      </c>
      <c r="AR30" s="322">
        <v>1680</v>
      </c>
      <c r="AS30" s="376">
        <f t="shared" si="30"/>
        <v>0.88869047619047614</v>
      </c>
      <c r="AT30" s="322"/>
      <c r="AU30" s="322"/>
      <c r="AV30" s="322" t="s">
        <v>690</v>
      </c>
      <c r="AW30" s="322"/>
      <c r="AX30" s="459">
        <f t="shared" si="13"/>
        <v>0.89566789249376511</v>
      </c>
      <c r="AY30" s="142">
        <f t="shared" si="31"/>
        <v>0.89566789249376511</v>
      </c>
      <c r="AZ30" s="148" t="s">
        <v>21</v>
      </c>
      <c r="BA30" s="333">
        <f t="shared" si="3"/>
        <v>0.8</v>
      </c>
      <c r="BB30" s="322">
        <v>2723</v>
      </c>
      <c r="BC30" s="322">
        <v>2982</v>
      </c>
      <c r="BD30" s="376">
        <f t="shared" si="14"/>
        <v>0.91314553990610325</v>
      </c>
      <c r="BE30" s="322"/>
      <c r="BF30" s="379" t="s">
        <v>21</v>
      </c>
      <c r="BG30" s="379" t="s">
        <v>690</v>
      </c>
      <c r="BH30" s="322"/>
      <c r="BI30" s="333">
        <f t="shared" si="4"/>
        <v>0.8</v>
      </c>
      <c r="BJ30" s="322">
        <v>2849</v>
      </c>
      <c r="BK30" s="322">
        <v>3266</v>
      </c>
      <c r="BL30" s="380">
        <f t="shared" si="15"/>
        <v>0.8723208818126148</v>
      </c>
      <c r="BM30" s="322"/>
      <c r="BN30" s="379" t="s">
        <v>21</v>
      </c>
      <c r="BO30" s="322" t="s">
        <v>690</v>
      </c>
      <c r="BP30" s="322"/>
      <c r="BQ30" s="333">
        <f t="shared" si="5"/>
        <v>0.8</v>
      </c>
      <c r="BR30" s="322">
        <v>2097</v>
      </c>
      <c r="BS30" s="322">
        <v>2315</v>
      </c>
      <c r="BT30" s="380">
        <f t="shared" si="16"/>
        <v>0.90583153347732182</v>
      </c>
      <c r="BU30" s="322"/>
      <c r="BV30" s="378" t="s">
        <v>21</v>
      </c>
      <c r="BW30" s="322"/>
      <c r="BX30" s="322"/>
      <c r="BY30" s="131">
        <f t="shared" si="17"/>
        <v>0.89709931839868007</v>
      </c>
      <c r="BZ30" s="399">
        <f t="shared" si="18"/>
        <v>0.89709931839868007</v>
      </c>
      <c r="CA30" s="322" t="s">
        <v>21</v>
      </c>
      <c r="CB30" s="171">
        <v>0.8</v>
      </c>
      <c r="CC30" s="148">
        <v>2165</v>
      </c>
      <c r="CD30" s="148">
        <v>2395</v>
      </c>
      <c r="CE30" s="180">
        <f t="shared" si="19"/>
        <v>0.90396659707724425</v>
      </c>
      <c r="CF30" s="148" t="s">
        <v>650</v>
      </c>
      <c r="CG30" s="148" t="s">
        <v>21</v>
      </c>
      <c r="CH30" s="181" t="s">
        <v>690</v>
      </c>
      <c r="CI30" s="148"/>
      <c r="CJ30" s="171">
        <v>0.8</v>
      </c>
      <c r="CK30" s="148">
        <v>2173</v>
      </c>
      <c r="CL30" s="148">
        <v>2422</v>
      </c>
      <c r="CM30" s="180">
        <f t="shared" si="20"/>
        <v>0.89719240297274983</v>
      </c>
      <c r="CN30" s="148" t="s">
        <v>650</v>
      </c>
      <c r="CO30" s="148" t="s">
        <v>21</v>
      </c>
      <c r="CP30" s="181" t="s">
        <v>690</v>
      </c>
      <c r="CQ30" s="148"/>
      <c r="CR30" s="171">
        <v>0.8</v>
      </c>
      <c r="CS30" s="148">
        <v>2559</v>
      </c>
      <c r="CT30" s="148">
        <v>2876</v>
      </c>
      <c r="CU30" s="180">
        <f t="shared" si="35"/>
        <v>0.88977746870653684</v>
      </c>
      <c r="CV30" s="148" t="s">
        <v>650</v>
      </c>
      <c r="CW30" s="148" t="s">
        <v>21</v>
      </c>
      <c r="CX30" s="181" t="s">
        <v>690</v>
      </c>
      <c r="CY30" s="148"/>
      <c r="CZ30" s="131">
        <f t="shared" si="21"/>
        <v>0.89697882291884357</v>
      </c>
      <c r="DA30" s="142">
        <f t="shared" si="22"/>
        <v>0.89697882291884357</v>
      </c>
      <c r="DB30" s="132" t="s">
        <v>21</v>
      </c>
      <c r="DC30" s="47">
        <v>0.8</v>
      </c>
      <c r="DD30" s="48">
        <v>1450</v>
      </c>
      <c r="DE30" s="48">
        <v>1611</v>
      </c>
      <c r="DF30" s="47">
        <f t="shared" si="23"/>
        <v>0.90006207324643084</v>
      </c>
      <c r="DG30" s="49"/>
      <c r="DH30" s="50" t="s">
        <v>674</v>
      </c>
      <c r="DI30" s="394" t="s">
        <v>690</v>
      </c>
      <c r="DJ30" s="51" t="s">
        <v>198</v>
      </c>
      <c r="DK30" s="47">
        <v>0.79</v>
      </c>
      <c r="DL30" s="48">
        <v>838</v>
      </c>
      <c r="DM30" s="48">
        <v>932</v>
      </c>
      <c r="DN30" s="47">
        <f t="shared" si="24"/>
        <v>0.89914163090128751</v>
      </c>
      <c r="DO30" s="49"/>
      <c r="DP30" s="50" t="s">
        <v>674</v>
      </c>
      <c r="DQ30" s="394" t="s">
        <v>690</v>
      </c>
      <c r="DR30" s="51" t="s">
        <v>198</v>
      </c>
      <c r="DS30" s="47">
        <v>0.79</v>
      </c>
      <c r="DT30" s="48">
        <v>1676</v>
      </c>
      <c r="DU30" s="48">
        <v>1884</v>
      </c>
      <c r="DV30" s="47">
        <f t="shared" si="25"/>
        <v>0.88959660297239918</v>
      </c>
      <c r="DW30" s="49"/>
      <c r="DX30" s="50" t="s">
        <v>21</v>
      </c>
      <c r="DY30" s="394" t="s">
        <v>690</v>
      </c>
      <c r="DZ30" s="51" t="s">
        <v>198</v>
      </c>
      <c r="EA30" s="131">
        <f t="shared" si="26"/>
        <v>0.8962667690400391</v>
      </c>
      <c r="EB30" s="142">
        <f t="shared" si="27"/>
        <v>0.8962667690400391</v>
      </c>
      <c r="EC30" s="413" t="s">
        <v>21</v>
      </c>
    </row>
    <row r="31" spans="1:133" ht="405" x14ac:dyDescent="0.25">
      <c r="A31" s="11">
        <v>24</v>
      </c>
      <c r="B31" s="33" t="s">
        <v>199</v>
      </c>
      <c r="C31" s="289" t="s">
        <v>225</v>
      </c>
      <c r="D31" s="170" t="s">
        <v>201</v>
      </c>
      <c r="E31" s="19" t="s">
        <v>29</v>
      </c>
      <c r="F31" s="12" t="s">
        <v>246</v>
      </c>
      <c r="G31" s="12" t="s">
        <v>247</v>
      </c>
      <c r="H31" s="10" t="s">
        <v>52</v>
      </c>
      <c r="I31" s="289" t="s">
        <v>205</v>
      </c>
      <c r="J31" s="26">
        <v>1</v>
      </c>
      <c r="K31" s="289" t="s">
        <v>230</v>
      </c>
      <c r="L31" s="10" t="s">
        <v>35</v>
      </c>
      <c r="M31" s="12" t="s">
        <v>248</v>
      </c>
      <c r="N31" s="10" t="s">
        <v>37</v>
      </c>
      <c r="O31" s="12" t="s">
        <v>249</v>
      </c>
      <c r="P31" s="10" t="s">
        <v>74</v>
      </c>
      <c r="Q31" s="10" t="s">
        <v>74</v>
      </c>
      <c r="R31" s="35" t="s">
        <v>209</v>
      </c>
      <c r="S31" s="21" t="s">
        <v>210</v>
      </c>
      <c r="T31" s="21" t="s">
        <v>174</v>
      </c>
      <c r="U31" s="28" t="s">
        <v>211</v>
      </c>
      <c r="V31" s="289" t="s">
        <v>225</v>
      </c>
      <c r="W31" s="289" t="s">
        <v>226</v>
      </c>
      <c r="X31" s="289" t="s">
        <v>226</v>
      </c>
      <c r="Y31" s="289" t="s">
        <v>226</v>
      </c>
      <c r="Z31" s="333">
        <f t="shared" si="0"/>
        <v>1</v>
      </c>
      <c r="AA31" s="322"/>
      <c r="AB31" s="322"/>
      <c r="AC31" s="322"/>
      <c r="AD31" s="322"/>
      <c r="AE31" s="322"/>
      <c r="AF31" s="322"/>
      <c r="AG31" s="322"/>
      <c r="AH31" s="333">
        <f t="shared" si="1"/>
        <v>1</v>
      </c>
      <c r="AI31" s="322"/>
      <c r="AJ31" s="322"/>
      <c r="AK31" s="322"/>
      <c r="AL31" s="322"/>
      <c r="AM31" s="322"/>
      <c r="AN31" s="322"/>
      <c r="AO31" s="322"/>
      <c r="AP31" s="333">
        <f t="shared" si="2"/>
        <v>1</v>
      </c>
      <c r="AQ31" s="322">
        <v>7</v>
      </c>
      <c r="AR31" s="322">
        <v>7</v>
      </c>
      <c r="AS31" s="376">
        <f t="shared" si="30"/>
        <v>1</v>
      </c>
      <c r="AT31" s="322"/>
      <c r="AU31" s="322"/>
      <c r="AV31" s="322" t="s">
        <v>1110</v>
      </c>
      <c r="AW31" s="322"/>
      <c r="AX31" s="457"/>
      <c r="AY31" s="135">
        <f>AS31</f>
        <v>1</v>
      </c>
      <c r="AZ31" s="148" t="s">
        <v>21</v>
      </c>
      <c r="BA31" s="333">
        <f t="shared" si="3"/>
        <v>1</v>
      </c>
      <c r="BB31" s="322"/>
      <c r="BC31" s="322"/>
      <c r="BD31" s="322"/>
      <c r="BE31" s="322"/>
      <c r="BF31" s="322"/>
      <c r="BG31" s="322"/>
      <c r="BH31" s="322"/>
      <c r="BI31" s="333">
        <f t="shared" si="4"/>
        <v>1</v>
      </c>
      <c r="BJ31" s="322"/>
      <c r="BK31" s="322"/>
      <c r="BL31" s="322"/>
      <c r="BM31" s="322"/>
      <c r="BN31" s="322"/>
      <c r="BO31" s="322"/>
      <c r="BP31" s="322"/>
      <c r="BQ31" s="333">
        <f t="shared" si="5"/>
        <v>1</v>
      </c>
      <c r="BR31" s="322"/>
      <c r="BS31" s="322"/>
      <c r="BT31" s="322"/>
      <c r="BU31" s="322"/>
      <c r="BV31" s="322"/>
      <c r="BW31" s="322"/>
      <c r="BX31" s="322"/>
      <c r="BY31" s="322"/>
      <c r="BZ31" s="322" t="s">
        <v>649</v>
      </c>
      <c r="CA31" s="322" t="s">
        <v>649</v>
      </c>
      <c r="CB31" s="171">
        <f t="shared" si="32"/>
        <v>1</v>
      </c>
      <c r="CC31" s="182"/>
      <c r="CD31" s="182"/>
      <c r="CE31" s="182"/>
      <c r="CF31" s="182"/>
      <c r="CG31" s="182"/>
      <c r="CH31" s="182"/>
      <c r="CI31" s="182"/>
      <c r="CJ31" s="171">
        <f t="shared" si="33"/>
        <v>1</v>
      </c>
      <c r="CK31" s="182"/>
      <c r="CL31" s="182"/>
      <c r="CM31" s="182"/>
      <c r="CN31" s="182"/>
      <c r="CO31" s="182"/>
      <c r="CP31" s="182"/>
      <c r="CQ31" s="182"/>
      <c r="CR31" s="171">
        <f t="shared" si="34"/>
        <v>1</v>
      </c>
      <c r="CS31" s="148">
        <v>7</v>
      </c>
      <c r="CT31" s="148">
        <v>7</v>
      </c>
      <c r="CU31" s="180">
        <f t="shared" si="35"/>
        <v>1</v>
      </c>
      <c r="CV31" s="148" t="s">
        <v>659</v>
      </c>
      <c r="CW31" s="148" t="s">
        <v>21</v>
      </c>
      <c r="CX31" s="181" t="s">
        <v>836</v>
      </c>
      <c r="CY31" s="148"/>
      <c r="CZ31" s="132"/>
      <c r="DA31" s="135">
        <f>CU31</f>
        <v>1</v>
      </c>
      <c r="DB31" s="132" t="s">
        <v>21</v>
      </c>
      <c r="DC31" s="68"/>
      <c r="DD31" s="69"/>
      <c r="DE31" s="69"/>
      <c r="DF31" s="68"/>
      <c r="DG31" s="70"/>
      <c r="DH31" s="71"/>
      <c r="DI31" s="72"/>
      <c r="DJ31" s="73"/>
      <c r="DK31" s="68"/>
      <c r="DL31" s="69"/>
      <c r="DM31" s="69"/>
      <c r="DN31" s="68"/>
      <c r="DO31" s="70"/>
      <c r="DP31" s="71"/>
      <c r="DQ31" s="72"/>
      <c r="DR31" s="73"/>
      <c r="DS31" s="47" t="s">
        <v>649</v>
      </c>
      <c r="DT31" s="47" t="s">
        <v>649</v>
      </c>
      <c r="DU31" s="47" t="s">
        <v>649</v>
      </c>
      <c r="DV31" s="47" t="s">
        <v>649</v>
      </c>
      <c r="DW31" s="47" t="s">
        <v>649</v>
      </c>
      <c r="DX31" s="47" t="s">
        <v>649</v>
      </c>
      <c r="DY31" s="47" t="s">
        <v>649</v>
      </c>
      <c r="DZ31" s="73"/>
      <c r="EA31" s="132"/>
      <c r="EB31" s="135" t="str">
        <f>DV31</f>
        <v>No aplica</v>
      </c>
      <c r="EC31" s="412" t="str">
        <f>DW31</f>
        <v>No aplica</v>
      </c>
    </row>
    <row r="32" spans="1:133" ht="90" x14ac:dyDescent="0.25">
      <c r="A32" s="11">
        <v>25</v>
      </c>
      <c r="B32" s="33" t="s">
        <v>227</v>
      </c>
      <c r="C32" s="289" t="s">
        <v>225</v>
      </c>
      <c r="D32" s="170" t="s">
        <v>201</v>
      </c>
      <c r="E32" s="19" t="s">
        <v>29</v>
      </c>
      <c r="F32" s="12" t="s">
        <v>250</v>
      </c>
      <c r="G32" s="12" t="s">
        <v>251</v>
      </c>
      <c r="H32" s="12" t="s">
        <v>52</v>
      </c>
      <c r="I32" s="289" t="s">
        <v>205</v>
      </c>
      <c r="J32" s="26">
        <v>1</v>
      </c>
      <c r="K32" s="289" t="s">
        <v>230</v>
      </c>
      <c r="L32" s="10" t="s">
        <v>35</v>
      </c>
      <c r="M32" s="12" t="s">
        <v>252</v>
      </c>
      <c r="N32" s="10" t="s">
        <v>37</v>
      </c>
      <c r="O32" s="12" t="s">
        <v>253</v>
      </c>
      <c r="P32" s="10" t="s">
        <v>74</v>
      </c>
      <c r="Q32" s="10" t="s">
        <v>74</v>
      </c>
      <c r="R32" s="35" t="s">
        <v>209</v>
      </c>
      <c r="S32" s="21" t="s">
        <v>210</v>
      </c>
      <c r="T32" s="21" t="s">
        <v>174</v>
      </c>
      <c r="U32" s="28" t="s">
        <v>211</v>
      </c>
      <c r="V32" s="289" t="s">
        <v>225</v>
      </c>
      <c r="W32" s="289" t="s">
        <v>226</v>
      </c>
      <c r="X32" s="289" t="s">
        <v>226</v>
      </c>
      <c r="Y32" s="289" t="s">
        <v>226</v>
      </c>
      <c r="Z32" s="333">
        <f t="shared" si="0"/>
        <v>1</v>
      </c>
      <c r="AA32" s="322"/>
      <c r="AB32" s="322"/>
      <c r="AC32" s="322"/>
      <c r="AD32" s="322"/>
      <c r="AE32" s="322"/>
      <c r="AF32" s="322"/>
      <c r="AG32" s="322"/>
      <c r="AH32" s="333">
        <f t="shared" si="1"/>
        <v>1</v>
      </c>
      <c r="AI32" s="322"/>
      <c r="AJ32" s="322"/>
      <c r="AK32" s="322"/>
      <c r="AL32" s="322"/>
      <c r="AM32" s="322"/>
      <c r="AN32" s="322"/>
      <c r="AO32" s="322"/>
      <c r="AP32" s="333">
        <f t="shared" si="2"/>
        <v>1</v>
      </c>
      <c r="AQ32" s="322">
        <v>36</v>
      </c>
      <c r="AR32" s="322">
        <v>36</v>
      </c>
      <c r="AS32" s="376">
        <f t="shared" si="30"/>
        <v>1</v>
      </c>
      <c r="AT32" s="322"/>
      <c r="AU32" s="322"/>
      <c r="AV32" s="379" t="s">
        <v>837</v>
      </c>
      <c r="AW32" s="322"/>
      <c r="AX32" s="457"/>
      <c r="AY32" s="135">
        <f>AS32</f>
        <v>1</v>
      </c>
      <c r="AZ32" s="148" t="s">
        <v>21</v>
      </c>
      <c r="BA32" s="333">
        <f t="shared" si="3"/>
        <v>1</v>
      </c>
      <c r="BB32" s="322"/>
      <c r="BC32" s="322"/>
      <c r="BD32" s="322"/>
      <c r="BE32" s="322"/>
      <c r="BF32" s="322"/>
      <c r="BG32" s="322"/>
      <c r="BH32" s="322"/>
      <c r="BI32" s="333">
        <f t="shared" si="4"/>
        <v>1</v>
      </c>
      <c r="BJ32" s="322"/>
      <c r="BK32" s="322"/>
      <c r="BL32" s="322"/>
      <c r="BM32" s="322"/>
      <c r="BN32" s="322"/>
      <c r="BO32" s="322"/>
      <c r="BP32" s="322"/>
      <c r="BQ32" s="333">
        <f t="shared" si="5"/>
        <v>1</v>
      </c>
      <c r="BR32" s="322"/>
      <c r="BS32" s="322"/>
      <c r="BT32" s="322"/>
      <c r="BU32" s="322"/>
      <c r="BV32" s="322"/>
      <c r="BW32" s="322"/>
      <c r="BX32" s="322"/>
      <c r="BY32" s="322"/>
      <c r="BZ32" s="322" t="s">
        <v>649</v>
      </c>
      <c r="CA32" s="322" t="s">
        <v>649</v>
      </c>
      <c r="CB32" s="171">
        <f t="shared" si="32"/>
        <v>1</v>
      </c>
      <c r="CC32" s="182"/>
      <c r="CD32" s="182"/>
      <c r="CE32" s="182"/>
      <c r="CF32" s="182"/>
      <c r="CG32" s="182"/>
      <c r="CH32" s="182"/>
      <c r="CI32" s="182"/>
      <c r="CJ32" s="171">
        <f t="shared" si="33"/>
        <v>1</v>
      </c>
      <c r="CK32" s="182"/>
      <c r="CL32" s="182"/>
      <c r="CM32" s="182"/>
      <c r="CN32" s="182"/>
      <c r="CO32" s="182"/>
      <c r="CP32" s="182"/>
      <c r="CQ32" s="182"/>
      <c r="CR32" s="171">
        <f t="shared" si="34"/>
        <v>1</v>
      </c>
      <c r="CS32" s="148">
        <v>23</v>
      </c>
      <c r="CT32" s="148">
        <v>23</v>
      </c>
      <c r="CU32" s="180">
        <f t="shared" si="35"/>
        <v>1</v>
      </c>
      <c r="CV32" s="148" t="s">
        <v>659</v>
      </c>
      <c r="CW32" s="148" t="s">
        <v>21</v>
      </c>
      <c r="CX32" s="181" t="s">
        <v>837</v>
      </c>
      <c r="CY32" s="148"/>
      <c r="CZ32" s="132"/>
      <c r="DA32" s="135">
        <f>CU32</f>
        <v>1</v>
      </c>
      <c r="DB32" s="132" t="s">
        <v>21</v>
      </c>
      <c r="DC32" s="68"/>
      <c r="DD32" s="69"/>
      <c r="DE32" s="69"/>
      <c r="DF32" s="68"/>
      <c r="DG32" s="70"/>
      <c r="DH32" s="71"/>
      <c r="DI32" s="72"/>
      <c r="DJ32" s="73"/>
      <c r="DK32" s="68"/>
      <c r="DL32" s="69"/>
      <c r="DM32" s="69"/>
      <c r="DN32" s="68"/>
      <c r="DO32" s="70"/>
      <c r="DP32" s="71"/>
      <c r="DQ32" s="72"/>
      <c r="DR32" s="73"/>
      <c r="DS32" s="47" t="s">
        <v>649</v>
      </c>
      <c r="DT32" s="47" t="s">
        <v>649</v>
      </c>
      <c r="DU32" s="47" t="s">
        <v>649</v>
      </c>
      <c r="DV32" s="47" t="s">
        <v>649</v>
      </c>
      <c r="DW32" s="47" t="s">
        <v>649</v>
      </c>
      <c r="DX32" s="47" t="s">
        <v>649</v>
      </c>
      <c r="DY32" s="47" t="s">
        <v>649</v>
      </c>
      <c r="DZ32" s="73"/>
      <c r="EA32" s="132"/>
      <c r="EB32" s="135" t="str">
        <f>DV32</f>
        <v>No aplica</v>
      </c>
      <c r="EC32" s="412" t="str">
        <f>DW32</f>
        <v>No aplica</v>
      </c>
    </row>
    <row r="33" spans="1:133" ht="75" x14ac:dyDescent="0.25">
      <c r="A33" s="11">
        <v>26</v>
      </c>
      <c r="B33" s="33" t="s">
        <v>199</v>
      </c>
      <c r="C33" s="13" t="s">
        <v>200</v>
      </c>
      <c r="D33" s="170" t="s">
        <v>201</v>
      </c>
      <c r="E33" s="19" t="s">
        <v>29</v>
      </c>
      <c r="F33" s="12" t="s">
        <v>254</v>
      </c>
      <c r="G33" s="12" t="s">
        <v>255</v>
      </c>
      <c r="H33" s="289" t="s">
        <v>204</v>
      </c>
      <c r="I33" s="289" t="s">
        <v>205</v>
      </c>
      <c r="J33" s="26">
        <v>1</v>
      </c>
      <c r="K33" s="289" t="s">
        <v>230</v>
      </c>
      <c r="L33" s="10" t="s">
        <v>35</v>
      </c>
      <c r="M33" s="12" t="s">
        <v>256</v>
      </c>
      <c r="N33" s="10" t="s">
        <v>37</v>
      </c>
      <c r="O33" s="20" t="s">
        <v>257</v>
      </c>
      <c r="P33" s="10" t="s">
        <v>39</v>
      </c>
      <c r="Q33" s="10" t="s">
        <v>39</v>
      </c>
      <c r="R33" s="35" t="s">
        <v>209</v>
      </c>
      <c r="S33" s="21" t="s">
        <v>210</v>
      </c>
      <c r="T33" s="21" t="s">
        <v>174</v>
      </c>
      <c r="U33" s="28" t="s">
        <v>211</v>
      </c>
      <c r="V33" s="289" t="s">
        <v>225</v>
      </c>
      <c r="W33" s="289" t="s">
        <v>226</v>
      </c>
      <c r="X33" s="289" t="s">
        <v>226</v>
      </c>
      <c r="Y33" s="289" t="s">
        <v>226</v>
      </c>
      <c r="Z33" s="333">
        <f t="shared" si="0"/>
        <v>1</v>
      </c>
      <c r="AA33" s="322">
        <v>22</v>
      </c>
      <c r="AB33" s="322">
        <v>22</v>
      </c>
      <c r="AC33" s="376">
        <f t="shared" ref="AC33" si="36">+AA33/AB33</f>
        <v>1</v>
      </c>
      <c r="AD33" s="322"/>
      <c r="AE33" s="322"/>
      <c r="AF33" s="322" t="s">
        <v>962</v>
      </c>
      <c r="AG33" s="322"/>
      <c r="AH33" s="333">
        <f t="shared" si="1"/>
        <v>1</v>
      </c>
      <c r="AI33" s="322">
        <v>5</v>
      </c>
      <c r="AJ33" s="322">
        <v>5</v>
      </c>
      <c r="AK33" s="376">
        <f t="shared" ref="AK33" si="37">+AI33/AJ33</f>
        <v>1</v>
      </c>
      <c r="AL33" s="322"/>
      <c r="AM33" s="322"/>
      <c r="AN33" s="322" t="s">
        <v>962</v>
      </c>
      <c r="AO33" s="322"/>
      <c r="AP33" s="333">
        <f t="shared" si="2"/>
        <v>1</v>
      </c>
      <c r="AQ33" s="322">
        <v>5</v>
      </c>
      <c r="AR33" s="322">
        <v>5</v>
      </c>
      <c r="AS33" s="376">
        <f t="shared" si="30"/>
        <v>1</v>
      </c>
      <c r="AT33" s="322"/>
      <c r="AU33" s="322"/>
      <c r="AV33" s="322" t="s">
        <v>962</v>
      </c>
      <c r="AW33" s="322"/>
      <c r="AX33" s="459">
        <f>AVERAGE(AC33,AK33,AS33)</f>
        <v>1</v>
      </c>
      <c r="AY33" s="142">
        <f>AX33</f>
        <v>1</v>
      </c>
      <c r="AZ33" s="148" t="s">
        <v>21</v>
      </c>
      <c r="BA33" s="333">
        <f t="shared" si="3"/>
        <v>1</v>
      </c>
      <c r="BB33" s="322">
        <v>30</v>
      </c>
      <c r="BC33" s="322">
        <v>30</v>
      </c>
      <c r="BD33" s="380">
        <f>+BB33/BC33</f>
        <v>1</v>
      </c>
      <c r="BE33" s="322"/>
      <c r="BF33" s="379" t="s">
        <v>21</v>
      </c>
      <c r="BG33" s="379" t="s">
        <v>962</v>
      </c>
      <c r="BH33" s="322"/>
      <c r="BI33" s="333">
        <f t="shared" si="4"/>
        <v>1</v>
      </c>
      <c r="BJ33" s="322">
        <v>45</v>
      </c>
      <c r="BK33" s="322">
        <v>45</v>
      </c>
      <c r="BL33" s="380">
        <f>+BJ33/BK33</f>
        <v>1</v>
      </c>
      <c r="BM33" s="322"/>
      <c r="BN33" s="379" t="s">
        <v>21</v>
      </c>
      <c r="BO33" s="379" t="s">
        <v>963</v>
      </c>
      <c r="BP33" s="322"/>
      <c r="BQ33" s="333">
        <f t="shared" si="5"/>
        <v>1</v>
      </c>
      <c r="BR33" s="322">
        <v>57</v>
      </c>
      <c r="BS33" s="322">
        <v>57</v>
      </c>
      <c r="BT33" s="380">
        <f>+BR33/BS33</f>
        <v>1</v>
      </c>
      <c r="BU33" s="322"/>
      <c r="BV33" s="379" t="s">
        <v>21</v>
      </c>
      <c r="BW33" s="379" t="s">
        <v>964</v>
      </c>
      <c r="BX33" s="322"/>
      <c r="BY33" s="131">
        <f>AVERAGE(BD33,BL33,BT33)</f>
        <v>1</v>
      </c>
      <c r="BZ33" s="399">
        <f>BY33</f>
        <v>1</v>
      </c>
      <c r="CA33" s="322" t="s">
        <v>21</v>
      </c>
      <c r="CB33" s="171">
        <f t="shared" si="32"/>
        <v>1</v>
      </c>
      <c r="CC33" s="148">
        <v>64</v>
      </c>
      <c r="CD33" s="148">
        <v>64</v>
      </c>
      <c r="CE33" s="180">
        <f>+CC33/CD33</f>
        <v>1</v>
      </c>
      <c r="CF33" s="148" t="s">
        <v>659</v>
      </c>
      <c r="CG33" s="148" t="s">
        <v>21</v>
      </c>
      <c r="CH33" s="181" t="s">
        <v>838</v>
      </c>
      <c r="CI33" s="148"/>
      <c r="CJ33" s="171">
        <f t="shared" si="33"/>
        <v>1</v>
      </c>
      <c r="CK33" s="148">
        <v>31</v>
      </c>
      <c r="CL33" s="148">
        <v>31</v>
      </c>
      <c r="CM33" s="180">
        <f>+CK33/CL33</f>
        <v>1</v>
      </c>
      <c r="CN33" s="148" t="s">
        <v>659</v>
      </c>
      <c r="CO33" s="148" t="s">
        <v>21</v>
      </c>
      <c r="CP33" s="181" t="s">
        <v>839</v>
      </c>
      <c r="CQ33" s="148"/>
      <c r="CR33" s="171">
        <f t="shared" si="34"/>
        <v>1</v>
      </c>
      <c r="CS33" s="148">
        <v>46</v>
      </c>
      <c r="CT33" s="148">
        <v>46</v>
      </c>
      <c r="CU33" s="180">
        <f t="shared" si="35"/>
        <v>1</v>
      </c>
      <c r="CV33" s="148" t="s">
        <v>659</v>
      </c>
      <c r="CW33" s="148" t="s">
        <v>21</v>
      </c>
      <c r="CX33" s="181" t="s">
        <v>840</v>
      </c>
      <c r="CY33" s="148"/>
      <c r="CZ33" s="131">
        <f>AVERAGE(CE33,CM33,CU33)</f>
        <v>1</v>
      </c>
      <c r="DA33" s="142">
        <f>CZ33</f>
        <v>1</v>
      </c>
      <c r="DB33" s="132" t="s">
        <v>21</v>
      </c>
      <c r="DC33" s="47">
        <v>1</v>
      </c>
      <c r="DD33" s="48">
        <v>33</v>
      </c>
      <c r="DE33" s="48">
        <v>33</v>
      </c>
      <c r="DF33" s="47">
        <f>DD33/DE33</f>
        <v>1</v>
      </c>
      <c r="DG33" s="49"/>
      <c r="DH33" s="50" t="s">
        <v>674</v>
      </c>
      <c r="DI33" s="394" t="s">
        <v>691</v>
      </c>
      <c r="DJ33" s="51" t="s">
        <v>198</v>
      </c>
      <c r="DK33" s="47">
        <v>1</v>
      </c>
      <c r="DL33" s="48">
        <v>39</v>
      </c>
      <c r="DM33" s="48">
        <v>39</v>
      </c>
      <c r="DN33" s="47">
        <f>+DL33/DM33</f>
        <v>1</v>
      </c>
      <c r="DO33" s="49"/>
      <c r="DP33" s="50" t="s">
        <v>674</v>
      </c>
      <c r="DQ33" s="394" t="s">
        <v>692</v>
      </c>
      <c r="DR33" s="51" t="s">
        <v>198</v>
      </c>
      <c r="DS33" s="47">
        <v>1</v>
      </c>
      <c r="DT33" s="48">
        <v>36</v>
      </c>
      <c r="DU33" s="48">
        <v>36</v>
      </c>
      <c r="DV33" s="47">
        <f>+DT33/DU33</f>
        <v>1</v>
      </c>
      <c r="DW33" s="49"/>
      <c r="DX33" s="50" t="s">
        <v>21</v>
      </c>
      <c r="DY33" s="394" t="s">
        <v>692</v>
      </c>
      <c r="DZ33" s="51" t="s">
        <v>198</v>
      </c>
      <c r="EA33" s="131">
        <f>AVERAGE(DF33,DN33,DV33)</f>
        <v>1</v>
      </c>
      <c r="EB33" s="142">
        <f>EA33</f>
        <v>1</v>
      </c>
      <c r="EC33" s="413" t="s">
        <v>21</v>
      </c>
    </row>
    <row r="34" spans="1:133" ht="63.75" customHeight="1" x14ac:dyDescent="0.25">
      <c r="A34" s="11">
        <v>27</v>
      </c>
      <c r="B34" s="12" t="s">
        <v>26</v>
      </c>
      <c r="C34" s="13" t="s">
        <v>258</v>
      </c>
      <c r="D34" s="170" t="s">
        <v>259</v>
      </c>
      <c r="E34" s="10" t="s">
        <v>29</v>
      </c>
      <c r="F34" s="20" t="s">
        <v>260</v>
      </c>
      <c r="G34" s="18" t="s">
        <v>261</v>
      </c>
      <c r="H34" s="22" t="s">
        <v>32</v>
      </c>
      <c r="I34" s="18" t="s">
        <v>262</v>
      </c>
      <c r="J34" s="26">
        <v>1</v>
      </c>
      <c r="K34" s="18" t="s">
        <v>263</v>
      </c>
      <c r="L34" s="22" t="s">
        <v>35</v>
      </c>
      <c r="M34" s="18" t="s">
        <v>264</v>
      </c>
      <c r="N34" s="22" t="s">
        <v>37</v>
      </c>
      <c r="O34" s="18" t="s">
        <v>265</v>
      </c>
      <c r="P34" s="22" t="s">
        <v>39</v>
      </c>
      <c r="Q34" s="22" t="s">
        <v>266</v>
      </c>
      <c r="R34" s="35" t="s">
        <v>267</v>
      </c>
      <c r="S34" s="21" t="s">
        <v>268</v>
      </c>
      <c r="T34" s="21" t="s">
        <v>269</v>
      </c>
      <c r="U34" s="21" t="s">
        <v>270</v>
      </c>
      <c r="V34" s="18" t="s">
        <v>271</v>
      </c>
      <c r="W34" s="289" t="s">
        <v>272</v>
      </c>
      <c r="X34" s="18" t="s">
        <v>273</v>
      </c>
      <c r="Y34" s="18" t="s">
        <v>274</v>
      </c>
      <c r="Z34" s="333">
        <f t="shared" si="0"/>
        <v>1</v>
      </c>
      <c r="AA34" s="162"/>
      <c r="AB34" s="162"/>
      <c r="AC34" s="162"/>
      <c r="AD34" s="162"/>
      <c r="AE34" s="162"/>
      <c r="AF34" s="162"/>
      <c r="AG34" s="162"/>
      <c r="AH34" s="333">
        <f t="shared" si="1"/>
        <v>1</v>
      </c>
      <c r="AI34" s="162">
        <v>3</v>
      </c>
      <c r="AJ34" s="162">
        <v>3</v>
      </c>
      <c r="AK34" s="376">
        <f>AI34/AJ34</f>
        <v>1</v>
      </c>
      <c r="AL34" s="162" t="s">
        <v>659</v>
      </c>
      <c r="AM34" s="162" t="s">
        <v>21</v>
      </c>
      <c r="AN34" s="162" t="s">
        <v>1111</v>
      </c>
      <c r="AO34" s="162"/>
      <c r="AP34" s="333">
        <f t="shared" si="2"/>
        <v>1</v>
      </c>
      <c r="AQ34" s="162"/>
      <c r="AR34" s="162"/>
      <c r="AS34" s="162"/>
      <c r="AT34" s="162"/>
      <c r="AU34" s="162"/>
      <c r="AV34" s="162"/>
      <c r="AW34" s="162"/>
      <c r="AX34" s="462">
        <f>AK34</f>
        <v>1</v>
      </c>
      <c r="AY34" s="142">
        <f>AX34</f>
        <v>1</v>
      </c>
      <c r="AZ34" s="148" t="s">
        <v>21</v>
      </c>
      <c r="BA34" s="333">
        <f t="shared" si="3"/>
        <v>1</v>
      </c>
      <c r="BB34" s="162"/>
      <c r="BC34" s="162"/>
      <c r="BD34" s="162"/>
      <c r="BE34" s="162"/>
      <c r="BF34" s="162"/>
      <c r="BG34" s="162"/>
      <c r="BH34" s="162"/>
      <c r="BI34" s="333">
        <f t="shared" si="4"/>
        <v>1</v>
      </c>
      <c r="BJ34" s="162"/>
      <c r="BK34" s="162"/>
      <c r="BL34" s="162"/>
      <c r="BM34" s="162"/>
      <c r="BN34" s="162"/>
      <c r="BO34" s="162"/>
      <c r="BP34" s="162"/>
      <c r="BQ34" s="333">
        <f t="shared" si="5"/>
        <v>1</v>
      </c>
      <c r="BR34" s="162">
        <v>2</v>
      </c>
      <c r="BS34" s="162">
        <v>3</v>
      </c>
      <c r="BT34" s="376">
        <f>BR34/BS34</f>
        <v>0.66666666666666663</v>
      </c>
      <c r="BU34" s="162" t="s">
        <v>968</v>
      </c>
      <c r="BV34" s="162" t="s">
        <v>19</v>
      </c>
      <c r="BW34" s="162" t="s">
        <v>975</v>
      </c>
      <c r="BX34" s="162" t="s">
        <v>976</v>
      </c>
      <c r="BY34" s="162"/>
      <c r="BZ34" s="152">
        <f>BT34</f>
        <v>0.66666666666666663</v>
      </c>
      <c r="CA34" s="162" t="str">
        <f>BV34</f>
        <v>REGULAR</v>
      </c>
      <c r="CB34" s="148"/>
      <c r="CC34" s="148"/>
      <c r="CD34" s="148"/>
      <c r="CE34" s="148"/>
      <c r="CF34" s="148"/>
      <c r="CG34" s="148"/>
      <c r="CH34" s="148"/>
      <c r="CI34" s="148"/>
      <c r="CJ34" s="148"/>
      <c r="CK34" s="148"/>
      <c r="CL34" s="148"/>
      <c r="CM34" s="148"/>
      <c r="CN34" s="148"/>
      <c r="CO34" s="148"/>
      <c r="CP34" s="148"/>
      <c r="CQ34" s="148"/>
      <c r="CR34" s="171">
        <v>1</v>
      </c>
      <c r="CS34" s="148">
        <v>0</v>
      </c>
      <c r="CT34" s="148">
        <v>3</v>
      </c>
      <c r="CU34" s="148">
        <f>CS34/CT34</f>
        <v>0</v>
      </c>
      <c r="CV34" s="148" t="s">
        <v>646</v>
      </c>
      <c r="CW34" s="148" t="s">
        <v>18</v>
      </c>
      <c r="CX34" s="148" t="s">
        <v>857</v>
      </c>
      <c r="CY34" s="148" t="s">
        <v>858</v>
      </c>
      <c r="CZ34" s="132"/>
      <c r="DA34" s="142">
        <f>CU34</f>
        <v>0</v>
      </c>
      <c r="DB34" s="133" t="str">
        <f>CW34</f>
        <v>MALO</v>
      </c>
      <c r="DC34" s="47"/>
      <c r="DD34" s="48"/>
      <c r="DE34" s="48"/>
      <c r="DF34" s="47"/>
      <c r="DG34" s="49"/>
      <c r="DH34" s="50"/>
      <c r="DI34" s="394"/>
      <c r="DJ34" s="51"/>
      <c r="DK34" s="47"/>
      <c r="DL34" s="48"/>
      <c r="DM34" s="48"/>
      <c r="DN34" s="47"/>
      <c r="DO34" s="49"/>
      <c r="DP34" s="50"/>
      <c r="DQ34" s="394"/>
      <c r="DR34" s="51"/>
      <c r="DS34" s="47">
        <v>1</v>
      </c>
      <c r="DT34" s="48">
        <v>1</v>
      </c>
      <c r="DU34" s="48">
        <v>3</v>
      </c>
      <c r="DV34" s="47">
        <f>DT34/DU34</f>
        <v>0.33333333333333331</v>
      </c>
      <c r="DW34" s="49" t="s">
        <v>646</v>
      </c>
      <c r="DX34" s="50" t="s">
        <v>18</v>
      </c>
      <c r="DY34" s="394" t="s">
        <v>693</v>
      </c>
      <c r="DZ34" s="51" t="s">
        <v>694</v>
      </c>
      <c r="EA34" s="132"/>
      <c r="EB34" s="142">
        <f>DV34</f>
        <v>0.33333333333333331</v>
      </c>
      <c r="EC34" s="411" t="str">
        <f>DX34</f>
        <v>MALO</v>
      </c>
    </row>
    <row r="35" spans="1:133" ht="63.75" customHeight="1" x14ac:dyDescent="0.25">
      <c r="A35" s="11">
        <v>28</v>
      </c>
      <c r="B35" s="289" t="s">
        <v>275</v>
      </c>
      <c r="C35" s="13" t="s">
        <v>258</v>
      </c>
      <c r="D35" s="170" t="s">
        <v>259</v>
      </c>
      <c r="E35" s="10" t="s">
        <v>29</v>
      </c>
      <c r="F35" s="20" t="s">
        <v>276</v>
      </c>
      <c r="G35" s="18" t="s">
        <v>277</v>
      </c>
      <c r="H35" s="22" t="s">
        <v>39</v>
      </c>
      <c r="I35" s="18" t="s">
        <v>278</v>
      </c>
      <c r="J35" s="26">
        <v>0.65</v>
      </c>
      <c r="K35" s="18" t="s">
        <v>279</v>
      </c>
      <c r="L35" s="18" t="s">
        <v>66</v>
      </c>
      <c r="M35" s="18" t="s">
        <v>280</v>
      </c>
      <c r="N35" s="22" t="s">
        <v>37</v>
      </c>
      <c r="O35" s="18" t="s">
        <v>281</v>
      </c>
      <c r="P35" s="22" t="s">
        <v>282</v>
      </c>
      <c r="Q35" s="22" t="s">
        <v>39</v>
      </c>
      <c r="R35" s="35" t="s">
        <v>974</v>
      </c>
      <c r="S35" s="21" t="s">
        <v>284</v>
      </c>
      <c r="T35" s="21" t="s">
        <v>285</v>
      </c>
      <c r="U35" s="21" t="s">
        <v>286</v>
      </c>
      <c r="V35" s="18" t="s">
        <v>287</v>
      </c>
      <c r="W35" s="18" t="s">
        <v>288</v>
      </c>
      <c r="X35" s="18" t="s">
        <v>273</v>
      </c>
      <c r="Y35" s="18" t="s">
        <v>274</v>
      </c>
      <c r="Z35" s="333">
        <f t="shared" si="0"/>
        <v>0.65</v>
      </c>
      <c r="AA35" s="162">
        <v>261</v>
      </c>
      <c r="AB35" s="162">
        <v>299</v>
      </c>
      <c r="AC35" s="463">
        <f>AA35/AB35</f>
        <v>0.87290969899665549</v>
      </c>
      <c r="AD35" s="162" t="s">
        <v>650</v>
      </c>
      <c r="AE35" s="162" t="s">
        <v>21</v>
      </c>
      <c r="AF35" s="162" t="s">
        <v>1112</v>
      </c>
      <c r="AG35" s="162"/>
      <c r="AH35" s="333">
        <f t="shared" si="1"/>
        <v>0.65</v>
      </c>
      <c r="AI35" s="162">
        <v>253</v>
      </c>
      <c r="AJ35" s="162">
        <v>298</v>
      </c>
      <c r="AK35" s="463">
        <f>AI35/AJ35</f>
        <v>0.84899328859060408</v>
      </c>
      <c r="AL35" s="162" t="s">
        <v>650</v>
      </c>
      <c r="AM35" s="162" t="s">
        <v>21</v>
      </c>
      <c r="AN35" s="162" t="s">
        <v>1112</v>
      </c>
      <c r="AO35" s="162"/>
      <c r="AP35" s="333">
        <f t="shared" si="2"/>
        <v>0.65</v>
      </c>
      <c r="AQ35" s="162">
        <v>253</v>
      </c>
      <c r="AR35" s="162">
        <v>298</v>
      </c>
      <c r="AS35" s="376">
        <f>AQ35/AR35</f>
        <v>0.84899328859060408</v>
      </c>
      <c r="AT35" s="162" t="s">
        <v>650</v>
      </c>
      <c r="AU35" s="162" t="s">
        <v>21</v>
      </c>
      <c r="AV35" s="162" t="s">
        <v>1112</v>
      </c>
      <c r="AW35" s="162"/>
      <c r="AX35" s="459">
        <f>AVERAGE(AC35,AK35,AS35)</f>
        <v>0.85696542539262122</v>
      </c>
      <c r="AY35" s="142">
        <f>AX35</f>
        <v>0.85696542539262122</v>
      </c>
      <c r="AZ35" s="148" t="s">
        <v>21</v>
      </c>
      <c r="BA35" s="333">
        <f t="shared" si="3"/>
        <v>0.65</v>
      </c>
      <c r="BB35" s="162">
        <v>160</v>
      </c>
      <c r="BC35" s="162">
        <v>309</v>
      </c>
      <c r="BD35" s="376">
        <f>BB35/BC35</f>
        <v>0.51779935275080902</v>
      </c>
      <c r="BE35" s="162" t="s">
        <v>646</v>
      </c>
      <c r="BF35" s="162" t="s">
        <v>19</v>
      </c>
      <c r="BG35" s="162" t="s">
        <v>965</v>
      </c>
      <c r="BH35" s="162" t="s">
        <v>966</v>
      </c>
      <c r="BI35" s="333">
        <f t="shared" si="4"/>
        <v>0.65</v>
      </c>
      <c r="BJ35" s="162">
        <v>209</v>
      </c>
      <c r="BK35" s="162">
        <v>309</v>
      </c>
      <c r="BL35" s="376">
        <f>BJ35/BK35</f>
        <v>0.6763754045307443</v>
      </c>
      <c r="BM35" s="162" t="s">
        <v>650</v>
      </c>
      <c r="BN35" s="162" t="s">
        <v>20</v>
      </c>
      <c r="BO35" s="162" t="s">
        <v>967</v>
      </c>
      <c r="BP35" s="162"/>
      <c r="BQ35" s="333">
        <f t="shared" si="5"/>
        <v>0.65</v>
      </c>
      <c r="BR35" s="162">
        <v>191</v>
      </c>
      <c r="BS35" s="162">
        <v>309</v>
      </c>
      <c r="BT35" s="376">
        <f>BR35/BS35</f>
        <v>0.6181229773462783</v>
      </c>
      <c r="BU35" s="162" t="s">
        <v>968</v>
      </c>
      <c r="BV35" s="162" t="s">
        <v>20</v>
      </c>
      <c r="BW35" s="162" t="s">
        <v>969</v>
      </c>
      <c r="BX35" s="162"/>
      <c r="BY35" s="131">
        <f>AVERAGE(BD35,BL35,BT35)</f>
        <v>0.6040992448759438</v>
      </c>
      <c r="BZ35" s="399">
        <f>BY35</f>
        <v>0.6040992448759438</v>
      </c>
      <c r="CA35" s="162" t="s">
        <v>20</v>
      </c>
      <c r="CB35" s="180">
        <v>0.65</v>
      </c>
      <c r="CC35" s="148">
        <v>209</v>
      </c>
      <c r="CD35" s="148">
        <v>618</v>
      </c>
      <c r="CE35" s="180">
        <v>0.33818770226537215</v>
      </c>
      <c r="CF35" s="148" t="s">
        <v>283</v>
      </c>
      <c r="CG35" s="148" t="s">
        <v>18</v>
      </c>
      <c r="CH35" s="148" t="s">
        <v>859</v>
      </c>
      <c r="CI35" s="148" t="s">
        <v>860</v>
      </c>
      <c r="CJ35" s="180">
        <v>0.65</v>
      </c>
      <c r="CK35" s="148">
        <v>225</v>
      </c>
      <c r="CL35" s="148">
        <v>618</v>
      </c>
      <c r="CM35" s="180">
        <v>0.36407766990291263</v>
      </c>
      <c r="CN35" s="148" t="s">
        <v>283</v>
      </c>
      <c r="CO35" s="148" t="s">
        <v>18</v>
      </c>
      <c r="CP35" s="148" t="s">
        <v>859</v>
      </c>
      <c r="CQ35" s="148" t="s">
        <v>860</v>
      </c>
      <c r="CR35" s="180">
        <v>0.65</v>
      </c>
      <c r="CS35" s="148">
        <v>195</v>
      </c>
      <c r="CT35" s="148">
        <v>618</v>
      </c>
      <c r="CU35" s="180">
        <v>0.3155339805825243</v>
      </c>
      <c r="CV35" s="148" t="s">
        <v>283</v>
      </c>
      <c r="CW35" s="148" t="s">
        <v>18</v>
      </c>
      <c r="CX35" s="148" t="s">
        <v>859</v>
      </c>
      <c r="CY35" s="148"/>
      <c r="CZ35" s="131">
        <f>AVERAGE(CE35,CM35,CU35)</f>
        <v>0.33926645091693636</v>
      </c>
      <c r="DA35" s="142">
        <f>CZ35</f>
        <v>0.33926645091693636</v>
      </c>
      <c r="DB35" s="132" t="s">
        <v>18</v>
      </c>
      <c r="DC35" s="47">
        <v>0.65</v>
      </c>
      <c r="DD35" s="48">
        <v>547</v>
      </c>
      <c r="DE35" s="48">
        <v>608</v>
      </c>
      <c r="DF35" s="47">
        <f>DD35/DE35</f>
        <v>0.89967105263157898</v>
      </c>
      <c r="DG35" s="74" t="s">
        <v>650</v>
      </c>
      <c r="DH35" s="50" t="s">
        <v>21</v>
      </c>
      <c r="DI35" s="394" t="s">
        <v>695</v>
      </c>
      <c r="DJ35" s="51"/>
      <c r="DK35" s="47">
        <v>0.65</v>
      </c>
      <c r="DL35" s="48">
        <v>560</v>
      </c>
      <c r="DM35" s="48">
        <v>608</v>
      </c>
      <c r="DN35" s="47">
        <f>DL35/DM35</f>
        <v>0.92105263157894735</v>
      </c>
      <c r="DO35" s="74" t="s">
        <v>650</v>
      </c>
      <c r="DP35" s="50" t="s">
        <v>21</v>
      </c>
      <c r="DQ35" s="394" t="s">
        <v>696</v>
      </c>
      <c r="DR35" s="51"/>
      <c r="DS35" s="47">
        <v>0.65</v>
      </c>
      <c r="DT35" s="48">
        <v>585</v>
      </c>
      <c r="DU35" s="48">
        <v>608</v>
      </c>
      <c r="DV35" s="47">
        <f>DT35/DU35</f>
        <v>0.96217105263157898</v>
      </c>
      <c r="DW35" s="74" t="s">
        <v>650</v>
      </c>
      <c r="DX35" s="50" t="s">
        <v>21</v>
      </c>
      <c r="DY35" s="394" t="s">
        <v>697</v>
      </c>
      <c r="DZ35" s="51"/>
      <c r="EA35" s="131">
        <f>AVERAGE(DF35,DN35,DV35)</f>
        <v>0.92763157894736847</v>
      </c>
      <c r="EB35" s="142">
        <f>EA35</f>
        <v>0.92763157894736847</v>
      </c>
      <c r="EC35" s="413" t="s">
        <v>21</v>
      </c>
    </row>
    <row r="36" spans="1:133" ht="63.75" customHeight="1" x14ac:dyDescent="0.25">
      <c r="A36" s="11">
        <v>29</v>
      </c>
      <c r="B36" s="289" t="s">
        <v>275</v>
      </c>
      <c r="C36" s="13" t="s">
        <v>258</v>
      </c>
      <c r="D36" s="170" t="s">
        <v>259</v>
      </c>
      <c r="E36" s="10" t="s">
        <v>71</v>
      </c>
      <c r="F36" s="20" t="s">
        <v>289</v>
      </c>
      <c r="G36" s="18" t="s">
        <v>290</v>
      </c>
      <c r="H36" s="22" t="s">
        <v>39</v>
      </c>
      <c r="I36" s="18" t="s">
        <v>278</v>
      </c>
      <c r="J36" s="140">
        <v>0.35416666666666669</v>
      </c>
      <c r="K36" s="18" t="s">
        <v>292</v>
      </c>
      <c r="L36" s="18" t="s">
        <v>66</v>
      </c>
      <c r="M36" s="18" t="s">
        <v>293</v>
      </c>
      <c r="N36" s="22" t="s">
        <v>294</v>
      </c>
      <c r="O36" s="18" t="s">
        <v>295</v>
      </c>
      <c r="P36" s="22" t="s">
        <v>296</v>
      </c>
      <c r="Q36" s="22" t="s">
        <v>39</v>
      </c>
      <c r="R36" s="35" t="s">
        <v>297</v>
      </c>
      <c r="S36" s="21" t="s">
        <v>298</v>
      </c>
      <c r="T36" s="21" t="s">
        <v>299</v>
      </c>
      <c r="U36" s="28" t="s">
        <v>300</v>
      </c>
      <c r="V36" s="18" t="s">
        <v>301</v>
      </c>
      <c r="W36" s="18" t="s">
        <v>302</v>
      </c>
      <c r="X36" s="18" t="s">
        <v>273</v>
      </c>
      <c r="Y36" s="18" t="s">
        <v>274</v>
      </c>
      <c r="Z36" s="333">
        <f t="shared" si="0"/>
        <v>0.35416666666666669</v>
      </c>
      <c r="AA36" s="162" t="s">
        <v>698</v>
      </c>
      <c r="AB36" s="162" t="s">
        <v>698</v>
      </c>
      <c r="AC36" s="381">
        <v>0.44166666666666665</v>
      </c>
      <c r="AD36" s="162" t="s">
        <v>650</v>
      </c>
      <c r="AE36" s="162" t="s">
        <v>861</v>
      </c>
      <c r="AF36" s="464" t="s">
        <v>1113</v>
      </c>
      <c r="AG36" s="162" t="s">
        <v>1114</v>
      </c>
      <c r="AH36" s="333">
        <f t="shared" si="1"/>
        <v>0.35416666666666669</v>
      </c>
      <c r="AI36" s="162" t="s">
        <v>698</v>
      </c>
      <c r="AJ36" s="162" t="s">
        <v>698</v>
      </c>
      <c r="AK36" s="381">
        <v>0.40138888888888885</v>
      </c>
      <c r="AL36" s="162" t="s">
        <v>650</v>
      </c>
      <c r="AM36" s="162" t="s">
        <v>861</v>
      </c>
      <c r="AN36" s="464" t="s">
        <v>971</v>
      </c>
      <c r="AO36" s="162" t="s">
        <v>1114</v>
      </c>
      <c r="AP36" s="333">
        <f t="shared" si="2"/>
        <v>0.35416666666666669</v>
      </c>
      <c r="AQ36" s="162" t="s">
        <v>698</v>
      </c>
      <c r="AR36" s="162" t="s">
        <v>698</v>
      </c>
      <c r="AS36" s="381">
        <v>0.44166666666666665</v>
      </c>
      <c r="AT36" s="162" t="s">
        <v>650</v>
      </c>
      <c r="AU36" s="162" t="s">
        <v>861</v>
      </c>
      <c r="AV36" s="464" t="s">
        <v>1113</v>
      </c>
      <c r="AW36" s="162" t="s">
        <v>1114</v>
      </c>
      <c r="AX36" s="465">
        <f>AVERAGE(AC36,AK36,AS36)</f>
        <v>0.4282407407407407</v>
      </c>
      <c r="AY36" s="138">
        <f>AX36</f>
        <v>0.4282407407407407</v>
      </c>
      <c r="AZ36" s="148" t="s">
        <v>18</v>
      </c>
      <c r="BA36" s="335">
        <f t="shared" si="3"/>
        <v>0.35416666666666669</v>
      </c>
      <c r="BB36" s="162" t="s">
        <v>698</v>
      </c>
      <c r="BC36" s="162" t="s">
        <v>698</v>
      </c>
      <c r="BD36" s="140">
        <v>0.3979166666666667</v>
      </c>
      <c r="BE36" s="162" t="s">
        <v>650</v>
      </c>
      <c r="BF36" s="132" t="s">
        <v>861</v>
      </c>
      <c r="BG36" s="162" t="s">
        <v>970</v>
      </c>
      <c r="BH36" s="162"/>
      <c r="BI36" s="335">
        <f t="shared" si="4"/>
        <v>0.35416666666666669</v>
      </c>
      <c r="BJ36" s="162" t="s">
        <v>698</v>
      </c>
      <c r="BK36" s="162" t="s">
        <v>698</v>
      </c>
      <c r="BL36" s="381">
        <v>0.40138888888888885</v>
      </c>
      <c r="BM36" s="162" t="s">
        <v>650</v>
      </c>
      <c r="BN36" s="132" t="s">
        <v>861</v>
      </c>
      <c r="BO36" s="162" t="s">
        <v>971</v>
      </c>
      <c r="BP36" s="162"/>
      <c r="BQ36" s="335">
        <f t="shared" si="5"/>
        <v>0.35416666666666669</v>
      </c>
      <c r="BR36" s="162" t="s">
        <v>698</v>
      </c>
      <c r="BS36" s="162" t="s">
        <v>698</v>
      </c>
      <c r="BT36" s="381">
        <v>0.4291666666666667</v>
      </c>
      <c r="BU36" s="162" t="s">
        <v>650</v>
      </c>
      <c r="BV36" s="132" t="s">
        <v>861</v>
      </c>
      <c r="BW36" s="162" t="s">
        <v>972</v>
      </c>
      <c r="BX36" s="162" t="s">
        <v>973</v>
      </c>
      <c r="BY36" s="138">
        <f>AVERAGE(BD36,BL36,BT36)</f>
        <v>0.40949074074074071</v>
      </c>
      <c r="BZ36" s="381">
        <f>BY36</f>
        <v>0.40949074074074071</v>
      </c>
      <c r="CA36" s="162" t="s">
        <v>18</v>
      </c>
      <c r="CB36" s="187" t="s">
        <v>291</v>
      </c>
      <c r="CC36" s="187" t="s">
        <v>698</v>
      </c>
      <c r="CD36" s="187" t="s">
        <v>698</v>
      </c>
      <c r="CE36" s="188">
        <v>0.42708333333333331</v>
      </c>
      <c r="CF36" s="187" t="s">
        <v>650</v>
      </c>
      <c r="CG36" s="189" t="s">
        <v>861</v>
      </c>
      <c r="CH36" s="187" t="s">
        <v>862</v>
      </c>
      <c r="CI36" s="189" t="s">
        <v>863</v>
      </c>
      <c r="CJ36" s="187" t="s">
        <v>291</v>
      </c>
      <c r="CK36" s="187" t="s">
        <v>698</v>
      </c>
      <c r="CL36" s="187" t="s">
        <v>698</v>
      </c>
      <c r="CM36" s="190">
        <v>0.41319444444444442</v>
      </c>
      <c r="CN36" s="187" t="s">
        <v>650</v>
      </c>
      <c r="CO36" s="189" t="s">
        <v>861</v>
      </c>
      <c r="CP36" s="187" t="s">
        <v>864</v>
      </c>
      <c r="CQ36" s="189" t="s">
        <v>863</v>
      </c>
      <c r="CR36" s="187" t="s">
        <v>291</v>
      </c>
      <c r="CS36" s="187" t="s">
        <v>698</v>
      </c>
      <c r="CT36" s="187" t="s">
        <v>698</v>
      </c>
      <c r="CU36" s="190">
        <v>0.38819444444444445</v>
      </c>
      <c r="CV36" s="187" t="s">
        <v>650</v>
      </c>
      <c r="CW36" s="189" t="s">
        <v>861</v>
      </c>
      <c r="CX36" s="187" t="s">
        <v>865</v>
      </c>
      <c r="CY36" s="189" t="s">
        <v>866</v>
      </c>
      <c r="CZ36" s="138">
        <f>AVERAGE(CE36,CM36,CU36)</f>
        <v>0.40949074074074071</v>
      </c>
      <c r="DA36" s="138">
        <f>CZ36</f>
        <v>0.40949074074074071</v>
      </c>
      <c r="DB36" s="132" t="s">
        <v>18</v>
      </c>
      <c r="DC36" s="47" t="s">
        <v>291</v>
      </c>
      <c r="DD36" s="48" t="s">
        <v>698</v>
      </c>
      <c r="DE36" s="48" t="s">
        <v>698</v>
      </c>
      <c r="DF36" s="74">
        <v>0.37222222222222223</v>
      </c>
      <c r="DG36" s="74" t="s">
        <v>650</v>
      </c>
      <c r="DH36" s="50" t="s">
        <v>19</v>
      </c>
      <c r="DI36" s="394" t="s">
        <v>699</v>
      </c>
      <c r="DJ36" s="51" t="s">
        <v>700</v>
      </c>
      <c r="DK36" s="47" t="s">
        <v>291</v>
      </c>
      <c r="DL36" s="48" t="s">
        <v>698</v>
      </c>
      <c r="DM36" s="48" t="s">
        <v>698</v>
      </c>
      <c r="DN36" s="74">
        <v>0.41666666666666669</v>
      </c>
      <c r="DO36" s="74" t="s">
        <v>650</v>
      </c>
      <c r="DP36" s="50" t="s">
        <v>18</v>
      </c>
      <c r="DQ36" s="394" t="s">
        <v>701</v>
      </c>
      <c r="DR36" s="51" t="s">
        <v>702</v>
      </c>
      <c r="DS36" s="47" t="s">
        <v>291</v>
      </c>
      <c r="DT36" s="48" t="s">
        <v>698</v>
      </c>
      <c r="DU36" s="48" t="s">
        <v>698</v>
      </c>
      <c r="DV36" s="74">
        <v>0.40902777777777777</v>
      </c>
      <c r="DW36" s="74" t="s">
        <v>650</v>
      </c>
      <c r="DX36" s="50" t="s">
        <v>18</v>
      </c>
      <c r="DY36" s="394" t="s">
        <v>703</v>
      </c>
      <c r="DZ36" s="51" t="s">
        <v>704</v>
      </c>
      <c r="EA36" s="138">
        <f>AVERAGE(DF36,DN36,DV36)</f>
        <v>0.39930555555555558</v>
      </c>
      <c r="EB36" s="138">
        <f>EA36</f>
        <v>0.39930555555555558</v>
      </c>
      <c r="EC36" s="413" t="s">
        <v>18</v>
      </c>
    </row>
    <row r="37" spans="1:133" ht="135" customHeight="1" x14ac:dyDescent="0.25">
      <c r="A37" s="11">
        <v>30</v>
      </c>
      <c r="B37" s="289" t="s">
        <v>275</v>
      </c>
      <c r="C37" s="13" t="s">
        <v>258</v>
      </c>
      <c r="D37" s="170" t="s">
        <v>259</v>
      </c>
      <c r="E37" s="10" t="s">
        <v>29</v>
      </c>
      <c r="F37" s="20" t="s">
        <v>303</v>
      </c>
      <c r="G37" s="18" t="s">
        <v>304</v>
      </c>
      <c r="H37" s="22" t="s">
        <v>39</v>
      </c>
      <c r="I37" s="18" t="s">
        <v>278</v>
      </c>
      <c r="J37" s="26">
        <v>1</v>
      </c>
      <c r="K37" s="18" t="s">
        <v>305</v>
      </c>
      <c r="L37" s="18" t="s">
        <v>35</v>
      </c>
      <c r="M37" s="18" t="s">
        <v>306</v>
      </c>
      <c r="N37" s="18" t="s">
        <v>37</v>
      </c>
      <c r="O37" s="18" t="s">
        <v>295</v>
      </c>
      <c r="P37" s="22" t="s">
        <v>296</v>
      </c>
      <c r="Q37" s="22" t="s">
        <v>39</v>
      </c>
      <c r="R37" s="35" t="s">
        <v>307</v>
      </c>
      <c r="S37" s="21" t="s">
        <v>308</v>
      </c>
      <c r="T37" s="21" t="s">
        <v>309</v>
      </c>
      <c r="U37" s="21" t="s">
        <v>270</v>
      </c>
      <c r="V37" s="18" t="s">
        <v>301</v>
      </c>
      <c r="W37" s="18" t="s">
        <v>302</v>
      </c>
      <c r="X37" s="18" t="s">
        <v>273</v>
      </c>
      <c r="Y37" s="18" t="s">
        <v>274</v>
      </c>
      <c r="Z37" s="333">
        <f t="shared" si="0"/>
        <v>1</v>
      </c>
      <c r="AA37" s="162">
        <v>3311</v>
      </c>
      <c r="AB37" s="162">
        <v>3311</v>
      </c>
      <c r="AC37" s="376">
        <f>AA37/AB37</f>
        <v>1</v>
      </c>
      <c r="AD37" s="162" t="s">
        <v>659</v>
      </c>
      <c r="AE37" s="162" t="s">
        <v>21</v>
      </c>
      <c r="AF37" s="162" t="s">
        <v>867</v>
      </c>
      <c r="AG37" s="162"/>
      <c r="AH37" s="333">
        <f t="shared" si="1"/>
        <v>1</v>
      </c>
      <c r="AI37" s="162">
        <v>3160</v>
      </c>
      <c r="AJ37" s="162">
        <v>3160</v>
      </c>
      <c r="AK37" s="376">
        <f>AI37/AJ37</f>
        <v>1</v>
      </c>
      <c r="AL37" s="162" t="s">
        <v>659</v>
      </c>
      <c r="AM37" s="162" t="s">
        <v>21</v>
      </c>
      <c r="AN37" s="162" t="s">
        <v>867</v>
      </c>
      <c r="AO37" s="162"/>
      <c r="AP37" s="333">
        <f t="shared" si="2"/>
        <v>1</v>
      </c>
      <c r="AQ37" s="162">
        <v>3201</v>
      </c>
      <c r="AR37" s="162">
        <v>3201</v>
      </c>
      <c r="AS37" s="376">
        <f>AQ37/AR37</f>
        <v>1</v>
      </c>
      <c r="AT37" s="162" t="s">
        <v>659</v>
      </c>
      <c r="AU37" s="162" t="s">
        <v>21</v>
      </c>
      <c r="AV37" s="162" t="s">
        <v>867</v>
      </c>
      <c r="AW37" s="162"/>
      <c r="AX37" s="459">
        <f>AVERAGE(AC37,AK37,AS37)</f>
        <v>1</v>
      </c>
      <c r="AY37" s="142">
        <f>AX37</f>
        <v>1</v>
      </c>
      <c r="AZ37" s="148" t="s">
        <v>21</v>
      </c>
      <c r="BA37" s="333">
        <f t="shared" si="3"/>
        <v>1</v>
      </c>
      <c r="BB37" s="382">
        <v>2796</v>
      </c>
      <c r="BC37" s="382">
        <v>2796</v>
      </c>
      <c r="BD37" s="376">
        <f>BB37/BC37</f>
        <v>1</v>
      </c>
      <c r="BE37" s="162" t="s">
        <v>659</v>
      </c>
      <c r="BF37" s="162" t="s">
        <v>21</v>
      </c>
      <c r="BG37" s="162" t="s">
        <v>867</v>
      </c>
      <c r="BH37" s="162"/>
      <c r="BI37" s="333">
        <f t="shared" si="4"/>
        <v>1</v>
      </c>
      <c r="BJ37" s="382">
        <v>3119</v>
      </c>
      <c r="BK37" s="382">
        <v>3119</v>
      </c>
      <c r="BL37" s="376">
        <f>BJ37/BK37</f>
        <v>1</v>
      </c>
      <c r="BM37" s="162" t="s">
        <v>659</v>
      </c>
      <c r="BN37" s="162" t="s">
        <v>21</v>
      </c>
      <c r="BO37" s="162" t="s">
        <v>867</v>
      </c>
      <c r="BP37" s="162"/>
      <c r="BQ37" s="333">
        <f t="shared" si="5"/>
        <v>1</v>
      </c>
      <c r="BR37" s="382">
        <v>2987</v>
      </c>
      <c r="BS37" s="382">
        <v>2987</v>
      </c>
      <c r="BT37" s="376">
        <f>BR37/BS37</f>
        <v>1</v>
      </c>
      <c r="BU37" s="162" t="s">
        <v>659</v>
      </c>
      <c r="BV37" s="162" t="s">
        <v>21</v>
      </c>
      <c r="BW37" s="162" t="s">
        <v>867</v>
      </c>
      <c r="BX37" s="162"/>
      <c r="BY37" s="131">
        <f>AVERAGE(BD37,BL37,BT37)</f>
        <v>1</v>
      </c>
      <c r="BZ37" s="399">
        <f>BY37</f>
        <v>1</v>
      </c>
      <c r="CA37" s="162" t="s">
        <v>21</v>
      </c>
      <c r="CB37" s="191">
        <v>1</v>
      </c>
      <c r="CC37" s="187">
        <v>3153</v>
      </c>
      <c r="CD37" s="187">
        <v>3153</v>
      </c>
      <c r="CE37" s="280">
        <v>1</v>
      </c>
      <c r="CF37" s="187" t="s">
        <v>659</v>
      </c>
      <c r="CG37" s="187" t="s">
        <v>21</v>
      </c>
      <c r="CH37" s="187" t="s">
        <v>867</v>
      </c>
      <c r="CI37" s="148"/>
      <c r="CJ37" s="191">
        <v>1</v>
      </c>
      <c r="CK37" s="187">
        <v>2926</v>
      </c>
      <c r="CL37" s="187">
        <v>2926</v>
      </c>
      <c r="CM37" s="280">
        <v>1</v>
      </c>
      <c r="CN37" s="187" t="s">
        <v>659</v>
      </c>
      <c r="CO37" s="187" t="s">
        <v>21</v>
      </c>
      <c r="CP37" s="187" t="s">
        <v>867</v>
      </c>
      <c r="CQ37" s="148"/>
      <c r="CR37" s="191">
        <v>1</v>
      </c>
      <c r="CS37" s="187">
        <v>2761</v>
      </c>
      <c r="CT37" s="187">
        <v>2761</v>
      </c>
      <c r="CU37" s="280">
        <v>1</v>
      </c>
      <c r="CV37" s="187" t="s">
        <v>659</v>
      </c>
      <c r="CW37" s="187" t="s">
        <v>21</v>
      </c>
      <c r="CX37" s="187" t="s">
        <v>867</v>
      </c>
      <c r="CY37" s="148"/>
      <c r="CZ37" s="131">
        <f>AVERAGE(CE37,CM37,CU37)</f>
        <v>1</v>
      </c>
      <c r="DA37" s="142">
        <f>CZ37</f>
        <v>1</v>
      </c>
      <c r="DB37" s="132" t="s">
        <v>21</v>
      </c>
      <c r="DC37" s="47">
        <v>1</v>
      </c>
      <c r="DD37" s="48">
        <v>2735</v>
      </c>
      <c r="DE37" s="48">
        <v>2735</v>
      </c>
      <c r="DF37" s="47">
        <f>DD37/DE37</f>
        <v>1</v>
      </c>
      <c r="DG37" s="49" t="s">
        <v>659</v>
      </c>
      <c r="DH37" s="50" t="s">
        <v>21</v>
      </c>
      <c r="DI37" s="394" t="s">
        <v>705</v>
      </c>
      <c r="DJ37" s="51"/>
      <c r="DK37" s="47">
        <v>1</v>
      </c>
      <c r="DL37" s="48">
        <v>3342</v>
      </c>
      <c r="DM37" s="48">
        <v>3342</v>
      </c>
      <c r="DN37" s="47">
        <f>DL37/DM37</f>
        <v>1</v>
      </c>
      <c r="DO37" s="49" t="s">
        <v>659</v>
      </c>
      <c r="DP37" s="50" t="s">
        <v>21</v>
      </c>
      <c r="DQ37" s="394" t="s">
        <v>706</v>
      </c>
      <c r="DR37" s="51"/>
      <c r="DS37" s="47">
        <v>1</v>
      </c>
      <c r="DT37" s="48">
        <v>3470</v>
      </c>
      <c r="DU37" s="48">
        <v>3470</v>
      </c>
      <c r="DV37" s="47">
        <f>DT37/DU37</f>
        <v>1</v>
      </c>
      <c r="DW37" s="49" t="s">
        <v>659</v>
      </c>
      <c r="DX37" s="50" t="s">
        <v>21</v>
      </c>
      <c r="DY37" s="394" t="s">
        <v>707</v>
      </c>
      <c r="DZ37" s="51"/>
      <c r="EA37" s="131">
        <f>AVERAGE(DF37,DN37,DV37)</f>
        <v>1</v>
      </c>
      <c r="EB37" s="142">
        <f>EA37</f>
        <v>1</v>
      </c>
      <c r="EC37" s="413" t="s">
        <v>21</v>
      </c>
    </row>
    <row r="38" spans="1:133" ht="132" customHeight="1" thickBot="1" x14ac:dyDescent="0.3">
      <c r="A38" s="11">
        <v>31</v>
      </c>
      <c r="B38" s="12" t="s">
        <v>26</v>
      </c>
      <c r="C38" s="13" t="s">
        <v>310</v>
      </c>
      <c r="D38" s="170" t="s">
        <v>311</v>
      </c>
      <c r="E38" s="10" t="s">
        <v>71</v>
      </c>
      <c r="F38" s="20" t="s">
        <v>312</v>
      </c>
      <c r="G38" s="289" t="s">
        <v>313</v>
      </c>
      <c r="H38" s="289" t="s">
        <v>74</v>
      </c>
      <c r="I38" s="289" t="s">
        <v>33</v>
      </c>
      <c r="J38" s="25">
        <v>1</v>
      </c>
      <c r="K38" s="289" t="s">
        <v>314</v>
      </c>
      <c r="L38" s="10" t="s">
        <v>35</v>
      </c>
      <c r="M38" s="289" t="s">
        <v>315</v>
      </c>
      <c r="N38" s="289" t="s">
        <v>37</v>
      </c>
      <c r="O38" s="20" t="s">
        <v>316</v>
      </c>
      <c r="P38" s="19" t="s">
        <v>32</v>
      </c>
      <c r="Q38" s="19" t="s">
        <v>32</v>
      </c>
      <c r="R38" s="35" t="s">
        <v>317</v>
      </c>
      <c r="S38" s="35" t="s">
        <v>318</v>
      </c>
      <c r="T38" s="35" t="s">
        <v>319</v>
      </c>
      <c r="U38" s="36" t="s">
        <v>320</v>
      </c>
      <c r="V38" s="20" t="s">
        <v>321</v>
      </c>
      <c r="W38" s="18" t="s">
        <v>322</v>
      </c>
      <c r="X38" s="18" t="s">
        <v>323</v>
      </c>
      <c r="Y38" s="20" t="s">
        <v>324</v>
      </c>
      <c r="Z38" s="333">
        <f t="shared" si="0"/>
        <v>1</v>
      </c>
      <c r="AA38" s="323"/>
      <c r="AB38" s="323"/>
      <c r="AC38" s="323"/>
      <c r="AD38" s="323"/>
      <c r="AE38" s="323"/>
      <c r="AF38" s="323"/>
      <c r="AG38" s="323"/>
      <c r="AH38" s="333">
        <f t="shared" si="1"/>
        <v>1</v>
      </c>
      <c r="AI38" s="323"/>
      <c r="AJ38" s="323"/>
      <c r="AK38" s="323"/>
      <c r="AL38" s="323"/>
      <c r="AM38" s="323"/>
      <c r="AN38" s="323"/>
      <c r="AO38" s="323"/>
      <c r="AP38" s="333">
        <f t="shared" si="2"/>
        <v>1</v>
      </c>
      <c r="AQ38" s="20">
        <v>4</v>
      </c>
      <c r="AR38" s="20">
        <v>7</v>
      </c>
      <c r="AS38" s="26">
        <v>0.56999999999999995</v>
      </c>
      <c r="AT38" s="323" t="s">
        <v>1115</v>
      </c>
      <c r="AU38" s="31" t="s">
        <v>18</v>
      </c>
      <c r="AV38" s="20" t="s">
        <v>1116</v>
      </c>
      <c r="AW38" s="323"/>
      <c r="AX38" s="457"/>
      <c r="AY38" s="135">
        <f>AS38</f>
        <v>0.56999999999999995</v>
      </c>
      <c r="AZ38" s="148" t="s">
        <v>18</v>
      </c>
      <c r="BA38" s="333">
        <f t="shared" si="3"/>
        <v>1</v>
      </c>
      <c r="BB38" s="323"/>
      <c r="BC38" s="323"/>
      <c r="BD38" s="323"/>
      <c r="BE38" s="323"/>
      <c r="BF38" s="323"/>
      <c r="BG38" s="323"/>
      <c r="BH38" s="323"/>
      <c r="BI38" s="333">
        <f t="shared" si="4"/>
        <v>1</v>
      </c>
      <c r="BJ38" s="323"/>
      <c r="BK38" s="323"/>
      <c r="BL38" s="323"/>
      <c r="BM38" s="323"/>
      <c r="BN38" s="323"/>
      <c r="BO38" s="323"/>
      <c r="BP38" s="323"/>
      <c r="BQ38" s="333">
        <f t="shared" si="5"/>
        <v>1</v>
      </c>
      <c r="BR38" s="323"/>
      <c r="BS38" s="323"/>
      <c r="BT38" s="323"/>
      <c r="BU38" s="323"/>
      <c r="BV38" s="323"/>
      <c r="BW38" s="323"/>
      <c r="BX38" s="323"/>
      <c r="BY38" s="323"/>
      <c r="BZ38" s="322" t="s">
        <v>649</v>
      </c>
      <c r="CA38" s="322" t="s">
        <v>649</v>
      </c>
      <c r="CB38" s="148"/>
      <c r="CC38" s="148"/>
      <c r="CD38" s="148"/>
      <c r="CE38" s="148"/>
      <c r="CF38" s="148"/>
      <c r="CG38" s="148"/>
      <c r="CH38" s="148"/>
      <c r="CI38" s="148"/>
      <c r="CJ38" s="148"/>
      <c r="CK38" s="148"/>
      <c r="CL38" s="148"/>
      <c r="CM38" s="148"/>
      <c r="CN38" s="148"/>
      <c r="CO38" s="148"/>
      <c r="CP38" s="148"/>
      <c r="CQ38" s="148"/>
      <c r="CR38" s="200">
        <v>1</v>
      </c>
      <c r="CS38" s="194">
        <v>6</v>
      </c>
      <c r="CT38" s="194">
        <v>8</v>
      </c>
      <c r="CU38" s="195">
        <f>CS38/CT38</f>
        <v>0.75</v>
      </c>
      <c r="CV38" s="253" t="s">
        <v>318</v>
      </c>
      <c r="CW38" s="254" t="s">
        <v>19</v>
      </c>
      <c r="CX38" s="255" t="s">
        <v>898</v>
      </c>
      <c r="CY38" s="198" t="s">
        <v>899</v>
      </c>
      <c r="CZ38" s="132"/>
      <c r="DA38" s="135">
        <f t="shared" ref="DA38:DA43" si="38">CU38</f>
        <v>0.75</v>
      </c>
      <c r="DB38" s="135" t="s">
        <v>19</v>
      </c>
      <c r="DC38" s="47"/>
      <c r="DD38" s="48"/>
      <c r="DE38" s="48"/>
      <c r="DF38" s="47"/>
      <c r="DG38" s="49"/>
      <c r="DH38" s="50"/>
      <c r="DI38" s="62"/>
      <c r="DJ38" s="62"/>
      <c r="DK38" s="47"/>
      <c r="DL38" s="48"/>
      <c r="DM38" s="48"/>
      <c r="DN38" s="47"/>
      <c r="DO38" s="49"/>
      <c r="DP38" s="50"/>
      <c r="DQ38" s="62"/>
      <c r="DR38" s="62"/>
      <c r="DS38" s="47" t="s">
        <v>649</v>
      </c>
      <c r="DT38" s="47" t="s">
        <v>649</v>
      </c>
      <c r="DU38" s="47" t="s">
        <v>649</v>
      </c>
      <c r="DV38" s="47" t="s">
        <v>649</v>
      </c>
      <c r="DW38" s="47" t="s">
        <v>649</v>
      </c>
      <c r="DX38" s="47" t="s">
        <v>649</v>
      </c>
      <c r="DY38" s="47" t="s">
        <v>649</v>
      </c>
      <c r="DZ38" s="51"/>
      <c r="EA38" s="132"/>
      <c r="EB38" s="135" t="str">
        <f>DV38</f>
        <v>No aplica</v>
      </c>
      <c r="EC38" s="412" t="str">
        <f>DW38</f>
        <v>No aplica</v>
      </c>
    </row>
    <row r="39" spans="1:133" ht="115.5" thickBot="1" x14ac:dyDescent="0.3">
      <c r="A39" s="11">
        <v>32</v>
      </c>
      <c r="B39" s="12" t="s">
        <v>26</v>
      </c>
      <c r="C39" s="289" t="s">
        <v>325</v>
      </c>
      <c r="D39" s="170" t="s">
        <v>311</v>
      </c>
      <c r="E39" s="10" t="s">
        <v>29</v>
      </c>
      <c r="F39" s="53" t="s">
        <v>634</v>
      </c>
      <c r="G39" s="289" t="s">
        <v>326</v>
      </c>
      <c r="H39" s="10" t="s">
        <v>39</v>
      </c>
      <c r="I39" s="289" t="s">
        <v>33</v>
      </c>
      <c r="J39" s="57">
        <v>13</v>
      </c>
      <c r="K39" s="20" t="s">
        <v>327</v>
      </c>
      <c r="L39" s="10" t="s">
        <v>35</v>
      </c>
      <c r="M39" s="12" t="s">
        <v>635</v>
      </c>
      <c r="N39" s="289" t="s">
        <v>636</v>
      </c>
      <c r="O39" s="289" t="s">
        <v>328</v>
      </c>
      <c r="P39" s="10" t="s">
        <v>39</v>
      </c>
      <c r="Q39" s="10" t="s">
        <v>39</v>
      </c>
      <c r="R39" s="35" t="s">
        <v>637</v>
      </c>
      <c r="S39" s="35" t="s">
        <v>638</v>
      </c>
      <c r="T39" s="35" t="s">
        <v>639</v>
      </c>
      <c r="U39" s="24" t="s">
        <v>640</v>
      </c>
      <c r="V39" s="289" t="s">
        <v>330</v>
      </c>
      <c r="W39" s="18" t="s">
        <v>331</v>
      </c>
      <c r="X39" s="18" t="s">
        <v>332</v>
      </c>
      <c r="Y39" s="18" t="s">
        <v>333</v>
      </c>
      <c r="Z39" s="333">
        <f t="shared" si="0"/>
        <v>13</v>
      </c>
      <c r="AA39" s="323">
        <v>61</v>
      </c>
      <c r="AB39" s="323">
        <v>3.5</v>
      </c>
      <c r="AC39" s="523">
        <f>AA39/AB39</f>
        <v>17.428571428571427</v>
      </c>
      <c r="AD39" s="323" t="s">
        <v>1207</v>
      </c>
      <c r="AE39" s="323" t="s">
        <v>1208</v>
      </c>
      <c r="AF39" s="521" t="s">
        <v>1209</v>
      </c>
      <c r="AG39" s="521" t="s">
        <v>1210</v>
      </c>
      <c r="AH39" s="333">
        <f t="shared" si="1"/>
        <v>13</v>
      </c>
      <c r="AI39" s="323">
        <v>47</v>
      </c>
      <c r="AJ39" s="323">
        <v>4.4000000000000004</v>
      </c>
      <c r="AK39" s="523">
        <f>AI39/AJ39</f>
        <v>10.681818181818182</v>
      </c>
      <c r="AL39" s="35" t="s">
        <v>638</v>
      </c>
      <c r="AM39" s="35" t="s">
        <v>19</v>
      </c>
      <c r="AN39" s="323" t="s">
        <v>1212</v>
      </c>
      <c r="AO39" s="521" t="s">
        <v>1210</v>
      </c>
      <c r="AP39" s="333">
        <f t="shared" si="2"/>
        <v>13</v>
      </c>
      <c r="AQ39" s="524">
        <v>37</v>
      </c>
      <c r="AR39" s="521">
        <v>3.8</v>
      </c>
      <c r="AS39" s="526">
        <f>AQ39/AR39</f>
        <v>9.7368421052631575</v>
      </c>
      <c r="AT39" s="35" t="s">
        <v>638</v>
      </c>
      <c r="AU39" s="35" t="s">
        <v>19</v>
      </c>
      <c r="AV39" s="323" t="s">
        <v>1213</v>
      </c>
      <c r="AW39" s="521" t="s">
        <v>1117</v>
      </c>
      <c r="AX39" s="461">
        <f>AVERAGE(AC39,AK39,AS39)</f>
        <v>12.61574390521759</v>
      </c>
      <c r="AY39" s="136">
        <f>AX39</f>
        <v>12.61574390521759</v>
      </c>
      <c r="AZ39" s="466" t="s">
        <v>21</v>
      </c>
      <c r="BA39" s="336">
        <f t="shared" si="3"/>
        <v>13</v>
      </c>
      <c r="BB39" s="162"/>
      <c r="BC39" s="162"/>
      <c r="BD39" s="162"/>
      <c r="BE39" s="162"/>
      <c r="BF39" s="162"/>
      <c r="BG39" s="162"/>
      <c r="BH39" s="162"/>
      <c r="BI39" s="334">
        <f t="shared" si="4"/>
        <v>13</v>
      </c>
      <c r="BJ39" s="162"/>
      <c r="BK39" s="162"/>
      <c r="BL39" s="162"/>
      <c r="BM39" s="162"/>
      <c r="BN39" s="162"/>
      <c r="BO39" s="162"/>
      <c r="BP39" s="162"/>
      <c r="BQ39" s="334">
        <f t="shared" si="5"/>
        <v>13</v>
      </c>
      <c r="BR39" s="323">
        <v>108</v>
      </c>
      <c r="BS39" s="323">
        <v>6.3</v>
      </c>
      <c r="BT39" s="343">
        <f>BR39/BS39</f>
        <v>17.142857142857142</v>
      </c>
      <c r="BU39" s="340" t="s">
        <v>708</v>
      </c>
      <c r="BV39" s="8" t="s">
        <v>21</v>
      </c>
      <c r="BW39" s="341" t="s">
        <v>915</v>
      </c>
      <c r="BX39" s="342" t="s">
        <v>710</v>
      </c>
      <c r="BY39" s="392"/>
      <c r="BZ39" s="409">
        <f>BT39</f>
        <v>17.142857142857142</v>
      </c>
      <c r="CA39" s="162" t="str">
        <f>BV39</f>
        <v>EXCELENTE</v>
      </c>
      <c r="CB39" s="148"/>
      <c r="CC39" s="148"/>
      <c r="CD39" s="148"/>
      <c r="CE39" s="148"/>
      <c r="CF39" s="148"/>
      <c r="CG39" s="148"/>
      <c r="CH39" s="148"/>
      <c r="CI39" s="148"/>
      <c r="CJ39" s="148"/>
      <c r="CK39" s="148"/>
      <c r="CL39" s="148"/>
      <c r="CM39" s="148"/>
      <c r="CN39" s="148"/>
      <c r="CO39" s="148"/>
      <c r="CP39" s="148"/>
      <c r="CQ39" s="148"/>
      <c r="CR39" s="256">
        <v>13</v>
      </c>
      <c r="CS39" s="194">
        <v>248</v>
      </c>
      <c r="CT39" s="194">
        <v>18</v>
      </c>
      <c r="CU39" s="257">
        <f>CS39/CT39</f>
        <v>13.777777777777779</v>
      </c>
      <c r="CV39" s="253" t="s">
        <v>708</v>
      </c>
      <c r="CW39" s="285" t="s">
        <v>21</v>
      </c>
      <c r="CX39" s="255" t="s">
        <v>709</v>
      </c>
      <c r="CY39" s="198" t="s">
        <v>710</v>
      </c>
      <c r="CZ39" s="132"/>
      <c r="DA39" s="284">
        <f t="shared" si="38"/>
        <v>13.777777777777779</v>
      </c>
      <c r="DB39" s="133" t="str">
        <f>CW39</f>
        <v>EXCELENTE</v>
      </c>
      <c r="DC39" s="47"/>
      <c r="DD39" s="48"/>
      <c r="DE39" s="48"/>
      <c r="DF39" s="47"/>
      <c r="DG39" s="49"/>
      <c r="DH39" s="50"/>
      <c r="DI39" s="62"/>
      <c r="DJ39" s="62"/>
      <c r="DK39" s="47"/>
      <c r="DL39" s="48"/>
      <c r="DM39" s="48"/>
      <c r="DN39" s="47"/>
      <c r="DO39" s="49"/>
      <c r="DP39" s="50"/>
      <c r="DQ39" s="62"/>
      <c r="DR39" s="62"/>
      <c r="DS39" s="75">
        <v>13</v>
      </c>
      <c r="DT39" s="76">
        <v>221</v>
      </c>
      <c r="DU39" s="76">
        <v>17</v>
      </c>
      <c r="DV39" s="76">
        <f>+DT39/DU39</f>
        <v>13</v>
      </c>
      <c r="DW39" s="77" t="s">
        <v>708</v>
      </c>
      <c r="DX39" s="78" t="s">
        <v>21</v>
      </c>
      <c r="DY39" s="79" t="s">
        <v>709</v>
      </c>
      <c r="DZ39" s="80" t="s">
        <v>710</v>
      </c>
      <c r="EA39" s="132"/>
      <c r="EB39" s="141">
        <f>DV39</f>
        <v>13</v>
      </c>
      <c r="EC39" s="411" t="str">
        <f>DX39</f>
        <v>EXCELENTE</v>
      </c>
    </row>
    <row r="40" spans="1:133" ht="77.25" thickBot="1" x14ac:dyDescent="0.3">
      <c r="A40" s="11">
        <v>33</v>
      </c>
      <c r="B40" s="12" t="s">
        <v>26</v>
      </c>
      <c r="C40" s="289" t="s">
        <v>325</v>
      </c>
      <c r="D40" s="170" t="s">
        <v>311</v>
      </c>
      <c r="E40" s="10" t="s">
        <v>29</v>
      </c>
      <c r="F40" s="53" t="s">
        <v>341</v>
      </c>
      <c r="G40" s="289" t="s">
        <v>342</v>
      </c>
      <c r="H40" s="10" t="s">
        <v>39</v>
      </c>
      <c r="I40" s="289" t="s">
        <v>33</v>
      </c>
      <c r="J40" s="144">
        <v>10</v>
      </c>
      <c r="K40" s="289" t="s">
        <v>343</v>
      </c>
      <c r="L40" s="289" t="s">
        <v>66</v>
      </c>
      <c r="M40" s="12" t="s">
        <v>641</v>
      </c>
      <c r="N40" s="289" t="s">
        <v>636</v>
      </c>
      <c r="O40" s="20" t="s">
        <v>344</v>
      </c>
      <c r="P40" s="289" t="s">
        <v>39</v>
      </c>
      <c r="Q40" s="289" t="s">
        <v>39</v>
      </c>
      <c r="R40" s="35" t="s">
        <v>642</v>
      </c>
      <c r="S40" s="35" t="s">
        <v>643</v>
      </c>
      <c r="T40" s="35" t="s">
        <v>644</v>
      </c>
      <c r="U40" s="24" t="s">
        <v>645</v>
      </c>
      <c r="V40" s="289" t="s">
        <v>330</v>
      </c>
      <c r="W40" s="18" t="s">
        <v>331</v>
      </c>
      <c r="X40" s="18" t="s">
        <v>332</v>
      </c>
      <c r="Y40" s="18" t="s">
        <v>333</v>
      </c>
      <c r="Z40" s="333">
        <f t="shared" si="0"/>
        <v>10</v>
      </c>
      <c r="AA40" s="323">
        <v>49</v>
      </c>
      <c r="AB40" s="323">
        <v>11.16666</v>
      </c>
      <c r="AC40" s="523">
        <f>AA40/AB40</f>
        <v>4.3880623212312369</v>
      </c>
      <c r="AD40" s="35" t="s">
        <v>644</v>
      </c>
      <c r="AE40" s="323" t="s">
        <v>20</v>
      </c>
      <c r="AF40" s="521" t="s">
        <v>1211</v>
      </c>
      <c r="AG40" s="522"/>
      <c r="AH40" s="333">
        <f t="shared" si="1"/>
        <v>10</v>
      </c>
      <c r="AI40" s="323">
        <v>11</v>
      </c>
      <c r="AJ40" s="323">
        <v>8.9166600000000003</v>
      </c>
      <c r="AK40" s="523">
        <f>AI40/AJ40</f>
        <v>1.2336457821650708</v>
      </c>
      <c r="AL40" s="24" t="s">
        <v>645</v>
      </c>
      <c r="AM40" s="323" t="s">
        <v>1208</v>
      </c>
      <c r="AN40" s="521" t="s">
        <v>1211</v>
      </c>
      <c r="AO40" s="522" t="s">
        <v>974</v>
      </c>
      <c r="AP40" s="333">
        <f t="shared" si="2"/>
        <v>10</v>
      </c>
      <c r="AQ40" s="525">
        <v>6</v>
      </c>
      <c r="AR40" s="522">
        <v>4.375</v>
      </c>
      <c r="AS40" s="527">
        <f>AQ40/AR40</f>
        <v>1.3714285714285714</v>
      </c>
      <c r="AT40" s="24" t="s">
        <v>645</v>
      </c>
      <c r="AU40" s="522" t="s">
        <v>1208</v>
      </c>
      <c r="AV40" s="521" t="s">
        <v>1211</v>
      </c>
      <c r="AW40" s="522"/>
      <c r="AX40" s="461">
        <f>AVERAGE(AC40,AK40,AS40)</f>
        <v>2.3310455582749596</v>
      </c>
      <c r="AY40" s="136">
        <f>AX40</f>
        <v>2.3310455582749596</v>
      </c>
      <c r="AZ40" s="466" t="s">
        <v>21</v>
      </c>
      <c r="BA40" s="337">
        <f t="shared" ref="BA40:BA68" si="39">J40</f>
        <v>10</v>
      </c>
      <c r="BB40" s="162"/>
      <c r="BC40" s="162"/>
      <c r="BD40" s="162"/>
      <c r="BE40" s="162"/>
      <c r="BF40" s="162"/>
      <c r="BG40" s="162"/>
      <c r="BH40" s="162"/>
      <c r="BI40" s="334">
        <f t="shared" ref="BI40:BI68" si="40">J40</f>
        <v>10</v>
      </c>
      <c r="BJ40" s="162"/>
      <c r="BK40" s="162"/>
      <c r="BL40" s="162"/>
      <c r="BM40" s="162"/>
      <c r="BN40" s="162"/>
      <c r="BO40" s="162"/>
      <c r="BP40" s="162"/>
      <c r="BQ40" s="334">
        <f t="shared" ref="BQ40:BQ68" si="41">J40</f>
        <v>10</v>
      </c>
      <c r="BR40" s="323">
        <v>54</v>
      </c>
      <c r="BS40" s="323">
        <v>20</v>
      </c>
      <c r="BT40" s="323">
        <f>BR40/BS40</f>
        <v>2.7</v>
      </c>
      <c r="BU40" s="323" t="s">
        <v>645</v>
      </c>
      <c r="BV40" s="8" t="s">
        <v>21</v>
      </c>
      <c r="BW40" s="342" t="s">
        <v>711</v>
      </c>
      <c r="BX40" s="342" t="s">
        <v>712</v>
      </c>
      <c r="BY40" s="392"/>
      <c r="BZ40" s="408">
        <f>BT40</f>
        <v>2.7</v>
      </c>
      <c r="CA40" s="162" t="str">
        <f>BV40</f>
        <v>EXCELENTE</v>
      </c>
      <c r="CB40" s="148"/>
      <c r="CC40" s="148"/>
      <c r="CD40" s="148"/>
      <c r="CE40" s="148"/>
      <c r="CF40" s="148"/>
      <c r="CG40" s="148"/>
      <c r="CH40" s="148"/>
      <c r="CI40" s="148"/>
      <c r="CJ40" s="148"/>
      <c r="CK40" s="148"/>
      <c r="CL40" s="148"/>
      <c r="CM40" s="148"/>
      <c r="CN40" s="148"/>
      <c r="CO40" s="148"/>
      <c r="CP40" s="148"/>
      <c r="CQ40" s="148"/>
      <c r="CR40" s="258">
        <v>10</v>
      </c>
      <c r="CS40" s="194">
        <v>40</v>
      </c>
      <c r="CT40" s="194">
        <v>4.0999999999999996</v>
      </c>
      <c r="CU40" s="194">
        <f>CS40/CT40</f>
        <v>9.7560975609756113</v>
      </c>
      <c r="CV40" s="253" t="s">
        <v>645</v>
      </c>
      <c r="CW40" s="197" t="s">
        <v>21</v>
      </c>
      <c r="CX40" s="198" t="s">
        <v>711</v>
      </c>
      <c r="CY40" s="198" t="s">
        <v>712</v>
      </c>
      <c r="CZ40" s="132"/>
      <c r="DA40" s="136">
        <f t="shared" si="38"/>
        <v>9.7560975609756113</v>
      </c>
      <c r="DB40" s="133" t="str">
        <f>CW40</f>
        <v>EXCELENTE</v>
      </c>
      <c r="DC40" s="47"/>
      <c r="DD40" s="48"/>
      <c r="DE40" s="48"/>
      <c r="DF40" s="47"/>
      <c r="DG40" s="49"/>
      <c r="DH40" s="50"/>
      <c r="DI40" s="62"/>
      <c r="DJ40" s="62"/>
      <c r="DK40" s="47"/>
      <c r="DL40" s="48"/>
      <c r="DM40" s="48"/>
      <c r="DN40" s="47"/>
      <c r="DO40" s="49"/>
      <c r="DP40" s="50"/>
      <c r="DQ40" s="62"/>
      <c r="DR40" s="62"/>
      <c r="DS40" s="81">
        <v>10</v>
      </c>
      <c r="DT40" s="76">
        <v>25</v>
      </c>
      <c r="DU40" s="76">
        <v>15</v>
      </c>
      <c r="DV40" s="76">
        <f>DT40/DU40</f>
        <v>1.6666666666666667</v>
      </c>
      <c r="DW40" s="82" t="s">
        <v>645</v>
      </c>
      <c r="DX40" s="78" t="s">
        <v>21</v>
      </c>
      <c r="DY40" s="83" t="s">
        <v>711</v>
      </c>
      <c r="DZ40" s="80" t="s">
        <v>712</v>
      </c>
      <c r="EA40" s="132"/>
      <c r="EB40" s="136">
        <f>DV40</f>
        <v>1.6666666666666667</v>
      </c>
      <c r="EC40" s="411" t="str">
        <f>DX40</f>
        <v>EXCELENTE</v>
      </c>
    </row>
    <row r="41" spans="1:133" ht="105" customHeight="1" x14ac:dyDescent="0.25">
      <c r="A41" s="11">
        <v>34</v>
      </c>
      <c r="B41" s="12" t="s">
        <v>26</v>
      </c>
      <c r="C41" s="13" t="s">
        <v>345</v>
      </c>
      <c r="D41" s="170" t="s">
        <v>311</v>
      </c>
      <c r="E41" s="10" t="s">
        <v>29</v>
      </c>
      <c r="F41" s="55" t="s">
        <v>346</v>
      </c>
      <c r="G41" s="289" t="s">
        <v>347</v>
      </c>
      <c r="H41" s="10" t="s">
        <v>32</v>
      </c>
      <c r="I41" s="289" t="s">
        <v>348</v>
      </c>
      <c r="J41" s="25">
        <v>0.9</v>
      </c>
      <c r="K41" s="289" t="s">
        <v>349</v>
      </c>
      <c r="L41" s="10" t="s">
        <v>66</v>
      </c>
      <c r="M41" s="289" t="s">
        <v>350</v>
      </c>
      <c r="N41" s="289" t="s">
        <v>37</v>
      </c>
      <c r="O41" s="289" t="s">
        <v>351</v>
      </c>
      <c r="P41" s="10" t="s">
        <v>90</v>
      </c>
      <c r="Q41" s="10" t="s">
        <v>266</v>
      </c>
      <c r="R41" s="38" t="s">
        <v>352</v>
      </c>
      <c r="S41" s="35" t="s">
        <v>353</v>
      </c>
      <c r="T41" s="35" t="s">
        <v>354</v>
      </c>
      <c r="U41" s="36" t="s">
        <v>355</v>
      </c>
      <c r="V41" s="18" t="s">
        <v>356</v>
      </c>
      <c r="W41" s="18" t="s">
        <v>357</v>
      </c>
      <c r="X41" s="18" t="s">
        <v>357</v>
      </c>
      <c r="Y41" s="18" t="s">
        <v>358</v>
      </c>
      <c r="Z41" s="333">
        <f t="shared" si="0"/>
        <v>0.9</v>
      </c>
      <c r="AA41" s="162"/>
      <c r="AB41" s="162"/>
      <c r="AC41" s="162"/>
      <c r="AD41" s="162"/>
      <c r="AE41" s="162"/>
      <c r="AF41" s="162"/>
      <c r="AG41" s="162"/>
      <c r="AH41" s="333">
        <f t="shared" si="1"/>
        <v>0.9</v>
      </c>
      <c r="AI41" s="162"/>
      <c r="AJ41" s="162"/>
      <c r="AK41" s="162"/>
      <c r="AL41" s="162"/>
      <c r="AM41" s="162"/>
      <c r="AN41" s="162"/>
      <c r="AO41" s="162"/>
      <c r="AP41" s="333">
        <f t="shared" si="2"/>
        <v>0.9</v>
      </c>
      <c r="AQ41" s="467">
        <v>1</v>
      </c>
      <c r="AR41" s="18">
        <v>0</v>
      </c>
      <c r="AS41" s="467">
        <v>1</v>
      </c>
      <c r="AT41" s="468" t="s">
        <v>355</v>
      </c>
      <c r="AU41" s="18" t="s">
        <v>21</v>
      </c>
      <c r="AV41" s="18" t="s">
        <v>1118</v>
      </c>
      <c r="AW41" s="18"/>
      <c r="AX41" s="457"/>
      <c r="AY41" s="142">
        <f>AS41</f>
        <v>1</v>
      </c>
      <c r="AZ41" s="148" t="s">
        <v>21</v>
      </c>
      <c r="BA41" s="333">
        <f t="shared" si="39"/>
        <v>0.9</v>
      </c>
      <c r="BB41" s="162"/>
      <c r="BC41" s="162"/>
      <c r="BD41" s="162"/>
      <c r="BE41" s="162"/>
      <c r="BF41" s="162"/>
      <c r="BG41" s="162"/>
      <c r="BH41" s="162"/>
      <c r="BI41" s="333">
        <f t="shared" si="40"/>
        <v>0.9</v>
      </c>
      <c r="BJ41" s="162"/>
      <c r="BK41" s="162"/>
      <c r="BL41" s="162"/>
      <c r="BM41" s="162"/>
      <c r="BN41" s="162"/>
      <c r="BO41" s="162"/>
      <c r="BP41" s="162"/>
      <c r="BQ41" s="333">
        <f t="shared" si="41"/>
        <v>0.9</v>
      </c>
      <c r="BR41" s="323">
        <v>98.99</v>
      </c>
      <c r="BS41" s="323">
        <v>0</v>
      </c>
      <c r="BT41" s="347">
        <v>0.9899</v>
      </c>
      <c r="BU41" s="36" t="s">
        <v>355</v>
      </c>
      <c r="BV41" s="8" t="s">
        <v>21</v>
      </c>
      <c r="BW41" s="344" t="s">
        <v>916</v>
      </c>
      <c r="BX41" s="20"/>
      <c r="BY41" s="323"/>
      <c r="BZ41" s="152">
        <f>BT41</f>
        <v>0.9899</v>
      </c>
      <c r="CA41" s="162" t="str">
        <f>BV41</f>
        <v>EXCELENTE</v>
      </c>
      <c r="CB41" s="148"/>
      <c r="CC41" s="148"/>
      <c r="CD41" s="148"/>
      <c r="CE41" s="148"/>
      <c r="CF41" s="148"/>
      <c r="CG41" s="148"/>
      <c r="CH41" s="148"/>
      <c r="CI41" s="148"/>
      <c r="CJ41" s="148"/>
      <c r="CK41" s="148"/>
      <c r="CL41" s="148"/>
      <c r="CM41" s="148"/>
      <c r="CN41" s="148"/>
      <c r="CO41" s="148"/>
      <c r="CP41" s="148"/>
      <c r="CQ41" s="148"/>
      <c r="CR41" s="200">
        <v>0.9</v>
      </c>
      <c r="CS41" s="259">
        <v>99.1</v>
      </c>
      <c r="CT41" s="194">
        <v>0</v>
      </c>
      <c r="CU41" s="260">
        <v>0.99099999999999999</v>
      </c>
      <c r="CV41" s="196" t="s">
        <v>355</v>
      </c>
      <c r="CW41" s="197" t="s">
        <v>21</v>
      </c>
      <c r="CX41" s="198" t="s">
        <v>900</v>
      </c>
      <c r="CY41" s="261"/>
      <c r="CZ41" s="132"/>
      <c r="DA41" s="142">
        <f t="shared" si="38"/>
        <v>0.99099999999999999</v>
      </c>
      <c r="DB41" s="133" t="str">
        <f>CW41</f>
        <v>EXCELENTE</v>
      </c>
      <c r="DC41" s="47"/>
      <c r="DD41" s="48"/>
      <c r="DE41" s="48"/>
      <c r="DF41" s="47"/>
      <c r="DG41" s="49"/>
      <c r="DH41" s="50"/>
      <c r="DI41" s="62"/>
      <c r="DJ41" s="62"/>
      <c r="DK41" s="47"/>
      <c r="DL41" s="48"/>
      <c r="DM41" s="48"/>
      <c r="DN41" s="47"/>
      <c r="DO41" s="49"/>
      <c r="DP41" s="50"/>
      <c r="DQ41" s="62"/>
      <c r="DR41" s="62"/>
      <c r="DS41" s="84">
        <v>0.9</v>
      </c>
      <c r="DT41" s="85">
        <v>98.8</v>
      </c>
      <c r="DU41" s="86">
        <v>0</v>
      </c>
      <c r="DV41" s="87">
        <v>0.98199999999999998</v>
      </c>
      <c r="DW41" s="88" t="s">
        <v>355</v>
      </c>
      <c r="DX41" s="78" t="s">
        <v>21</v>
      </c>
      <c r="DY41" s="83" t="s">
        <v>713</v>
      </c>
      <c r="DZ41" s="80"/>
      <c r="EA41" s="132"/>
      <c r="EB41" s="142">
        <f>DV41</f>
        <v>0.98199999999999998</v>
      </c>
      <c r="EC41" s="411" t="str">
        <f>DX41</f>
        <v>EXCELENTE</v>
      </c>
    </row>
    <row r="42" spans="1:133" ht="63.75" customHeight="1" x14ac:dyDescent="0.25">
      <c r="A42" s="11">
        <v>35</v>
      </c>
      <c r="B42" s="12" t="s">
        <v>26</v>
      </c>
      <c r="C42" s="13" t="s">
        <v>345</v>
      </c>
      <c r="D42" s="170" t="s">
        <v>311</v>
      </c>
      <c r="E42" s="10" t="s">
        <v>71</v>
      </c>
      <c r="F42" s="56" t="s">
        <v>359</v>
      </c>
      <c r="G42" s="289" t="s">
        <v>360</v>
      </c>
      <c r="H42" s="10" t="s">
        <v>32</v>
      </c>
      <c r="I42" s="289" t="s">
        <v>361</v>
      </c>
      <c r="J42" s="26">
        <v>1</v>
      </c>
      <c r="K42" s="289" t="s">
        <v>362</v>
      </c>
      <c r="L42" s="10" t="s">
        <v>66</v>
      </c>
      <c r="M42" s="289" t="s">
        <v>363</v>
      </c>
      <c r="N42" s="289" t="s">
        <v>37</v>
      </c>
      <c r="O42" s="289" t="s">
        <v>364</v>
      </c>
      <c r="P42" s="10" t="s">
        <v>90</v>
      </c>
      <c r="Q42" s="10" t="s">
        <v>365</v>
      </c>
      <c r="R42" s="35" t="s">
        <v>366</v>
      </c>
      <c r="S42" s="35" t="s">
        <v>367</v>
      </c>
      <c r="T42" s="35" t="s">
        <v>368</v>
      </c>
      <c r="U42" s="36" t="s">
        <v>355</v>
      </c>
      <c r="V42" s="18" t="s">
        <v>369</v>
      </c>
      <c r="W42" s="18" t="s">
        <v>357</v>
      </c>
      <c r="X42" s="18" t="s">
        <v>357</v>
      </c>
      <c r="Y42" s="18" t="s">
        <v>358</v>
      </c>
      <c r="Z42" s="333">
        <f t="shared" si="0"/>
        <v>1</v>
      </c>
      <c r="AA42" s="162"/>
      <c r="AB42" s="162"/>
      <c r="AC42" s="162"/>
      <c r="AD42" s="162"/>
      <c r="AE42" s="162"/>
      <c r="AF42" s="162"/>
      <c r="AG42" s="162"/>
      <c r="AH42" s="333">
        <f t="shared" si="1"/>
        <v>1</v>
      </c>
      <c r="AI42" s="162"/>
      <c r="AJ42" s="162"/>
      <c r="AK42" s="162"/>
      <c r="AL42" s="162"/>
      <c r="AM42" s="162"/>
      <c r="AN42" s="162"/>
      <c r="AO42" s="162"/>
      <c r="AP42" s="333">
        <f t="shared" si="2"/>
        <v>1</v>
      </c>
      <c r="AQ42" s="18">
        <f>14+9+18</f>
        <v>41</v>
      </c>
      <c r="AR42" s="18">
        <v>46</v>
      </c>
      <c r="AS42" s="469">
        <f>AQ42/AR42</f>
        <v>0.89130434782608692</v>
      </c>
      <c r="AT42" s="468" t="s">
        <v>376</v>
      </c>
      <c r="AU42" s="18" t="s">
        <v>20</v>
      </c>
      <c r="AV42" s="18" t="s">
        <v>1119</v>
      </c>
      <c r="AW42" s="18" t="s">
        <v>1120</v>
      </c>
      <c r="AX42" s="457"/>
      <c r="AY42" s="142">
        <f>AS42</f>
        <v>0.89130434782608692</v>
      </c>
      <c r="AZ42" s="148" t="s">
        <v>20</v>
      </c>
      <c r="BA42" s="333">
        <f t="shared" si="39"/>
        <v>1</v>
      </c>
      <c r="BB42" s="162"/>
      <c r="BC42" s="162"/>
      <c r="BD42" s="162"/>
      <c r="BE42" s="162"/>
      <c r="BF42" s="162"/>
      <c r="BG42" s="162"/>
      <c r="BH42" s="162"/>
      <c r="BI42" s="333">
        <f t="shared" si="40"/>
        <v>1</v>
      </c>
      <c r="BJ42" s="162"/>
      <c r="BK42" s="162"/>
      <c r="BL42" s="162"/>
      <c r="BM42" s="162"/>
      <c r="BN42" s="162"/>
      <c r="BO42" s="162"/>
      <c r="BP42" s="162"/>
      <c r="BQ42" s="333">
        <f t="shared" si="41"/>
        <v>1</v>
      </c>
      <c r="BR42" s="323">
        <v>88</v>
      </c>
      <c r="BS42" s="323">
        <v>98</v>
      </c>
      <c r="BT42" s="345">
        <f>BR42/BS42</f>
        <v>0.89795918367346939</v>
      </c>
      <c r="BU42" s="346" t="s">
        <v>368</v>
      </c>
      <c r="BV42" s="7" t="s">
        <v>20</v>
      </c>
      <c r="BW42" s="344" t="s">
        <v>917</v>
      </c>
      <c r="BX42" s="20"/>
      <c r="BY42" s="323"/>
      <c r="BZ42" s="152">
        <f>BT42</f>
        <v>0.89795918367346939</v>
      </c>
      <c r="CA42" s="162" t="str">
        <f>BV42</f>
        <v>BUENO</v>
      </c>
      <c r="CB42" s="148"/>
      <c r="CC42" s="148"/>
      <c r="CD42" s="148"/>
      <c r="CE42" s="148"/>
      <c r="CF42" s="148"/>
      <c r="CG42" s="148"/>
      <c r="CH42" s="148"/>
      <c r="CI42" s="148"/>
      <c r="CJ42" s="148"/>
      <c r="CK42" s="148"/>
      <c r="CL42" s="148"/>
      <c r="CM42" s="148"/>
      <c r="CN42" s="148"/>
      <c r="CO42" s="148"/>
      <c r="CP42" s="148"/>
      <c r="CQ42" s="148"/>
      <c r="CR42" s="262">
        <v>1</v>
      </c>
      <c r="CS42" s="259">
        <v>118</v>
      </c>
      <c r="CT42" s="194">
        <v>121</v>
      </c>
      <c r="CU42" s="195">
        <v>0.98</v>
      </c>
      <c r="CV42" s="196" t="s">
        <v>355</v>
      </c>
      <c r="CW42" s="197" t="s">
        <v>21</v>
      </c>
      <c r="CX42" s="198" t="s">
        <v>901</v>
      </c>
      <c r="CY42" s="255" t="s">
        <v>715</v>
      </c>
      <c r="CZ42" s="132"/>
      <c r="DA42" s="142">
        <f t="shared" si="38"/>
        <v>0.98</v>
      </c>
      <c r="DB42" s="133" t="str">
        <f>CW42</f>
        <v>EXCELENTE</v>
      </c>
      <c r="DC42" s="47"/>
      <c r="DD42" s="48"/>
      <c r="DE42" s="48"/>
      <c r="DF42" s="47"/>
      <c r="DG42" s="49"/>
      <c r="DH42" s="50"/>
      <c r="DI42" s="62"/>
      <c r="DJ42" s="62"/>
      <c r="DK42" s="47"/>
      <c r="DL42" s="48"/>
      <c r="DM42" s="48"/>
      <c r="DN42" s="47"/>
      <c r="DO42" s="49"/>
      <c r="DP42" s="50"/>
      <c r="DQ42" s="62"/>
      <c r="DR42" s="62"/>
      <c r="DS42" s="84">
        <v>1</v>
      </c>
      <c r="DT42" s="85">
        <v>92</v>
      </c>
      <c r="DU42" s="86">
        <v>99</v>
      </c>
      <c r="DV42" s="84">
        <f>DT42/DU42</f>
        <v>0.92929292929292928</v>
      </c>
      <c r="DW42" s="89" t="s">
        <v>368</v>
      </c>
      <c r="DX42" s="78" t="s">
        <v>20</v>
      </c>
      <c r="DY42" s="83" t="s">
        <v>714</v>
      </c>
      <c r="DZ42" s="80" t="s">
        <v>715</v>
      </c>
      <c r="EA42" s="132"/>
      <c r="EB42" s="142">
        <f>DV42</f>
        <v>0.92929292929292928</v>
      </c>
      <c r="EC42" s="411" t="str">
        <f>DX42</f>
        <v>BUENO</v>
      </c>
    </row>
    <row r="43" spans="1:133" ht="63.75" customHeight="1" x14ac:dyDescent="0.25">
      <c r="A43" s="11">
        <v>36</v>
      </c>
      <c r="B43" s="12" t="s">
        <v>26</v>
      </c>
      <c r="C43" s="13" t="s">
        <v>345</v>
      </c>
      <c r="D43" s="170" t="s">
        <v>311</v>
      </c>
      <c r="E43" s="10" t="s">
        <v>71</v>
      </c>
      <c r="F43" s="53" t="s">
        <v>370</v>
      </c>
      <c r="G43" s="289" t="s">
        <v>371</v>
      </c>
      <c r="H43" s="10" t="s">
        <v>32</v>
      </c>
      <c r="I43" s="289" t="s">
        <v>372</v>
      </c>
      <c r="J43" s="39">
        <v>0.9</v>
      </c>
      <c r="K43" s="289" t="s">
        <v>373</v>
      </c>
      <c r="L43" s="10" t="s">
        <v>35</v>
      </c>
      <c r="M43" s="289" t="s">
        <v>350</v>
      </c>
      <c r="N43" s="10" t="s">
        <v>37</v>
      </c>
      <c r="O43" s="289" t="s">
        <v>374</v>
      </c>
      <c r="P43" s="10" t="s">
        <v>39</v>
      </c>
      <c r="Q43" s="10" t="s">
        <v>32</v>
      </c>
      <c r="R43" s="35" t="s">
        <v>352</v>
      </c>
      <c r="S43" s="35" t="s">
        <v>375</v>
      </c>
      <c r="T43" s="35" t="s">
        <v>376</v>
      </c>
      <c r="U43" s="36" t="s">
        <v>377</v>
      </c>
      <c r="V43" s="18" t="s">
        <v>378</v>
      </c>
      <c r="W43" s="18" t="s">
        <v>357</v>
      </c>
      <c r="X43" s="18" t="s">
        <v>357</v>
      </c>
      <c r="Y43" s="18" t="s">
        <v>358</v>
      </c>
      <c r="Z43" s="333">
        <f t="shared" si="0"/>
        <v>0.9</v>
      </c>
      <c r="AA43" s="162"/>
      <c r="AB43" s="162"/>
      <c r="AC43" s="162"/>
      <c r="AD43" s="162"/>
      <c r="AE43" s="162"/>
      <c r="AF43" s="162"/>
      <c r="AG43" s="162"/>
      <c r="AH43" s="333">
        <f t="shared" si="1"/>
        <v>0.9</v>
      </c>
      <c r="AI43" s="162"/>
      <c r="AJ43" s="162"/>
      <c r="AK43" s="162"/>
      <c r="AL43" s="162"/>
      <c r="AM43" s="162"/>
      <c r="AN43" s="162"/>
      <c r="AO43" s="162"/>
      <c r="AP43" s="333">
        <f t="shared" si="2"/>
        <v>0.9</v>
      </c>
      <c r="AQ43" s="470">
        <f>(75+100+100)/3</f>
        <v>91.666666666666671</v>
      </c>
      <c r="AR43" s="18">
        <v>0</v>
      </c>
      <c r="AS43" s="471">
        <v>0.91700000000000004</v>
      </c>
      <c r="AT43" s="468" t="s">
        <v>377</v>
      </c>
      <c r="AU43" s="18" t="s">
        <v>21</v>
      </c>
      <c r="AV43" s="18" t="s">
        <v>1121</v>
      </c>
      <c r="AW43" s="18"/>
      <c r="AX43" s="457"/>
      <c r="AY43" s="142">
        <f t="shared" ref="AY39:AY43" si="42">AS43</f>
        <v>0.91700000000000004</v>
      </c>
      <c r="AZ43" s="148" t="s">
        <v>21</v>
      </c>
      <c r="BA43" s="333">
        <f t="shared" si="39"/>
        <v>0.9</v>
      </c>
      <c r="BB43" s="162"/>
      <c r="BC43" s="162"/>
      <c r="BD43" s="162"/>
      <c r="BE43" s="162"/>
      <c r="BF43" s="162"/>
      <c r="BG43" s="162"/>
      <c r="BH43" s="162"/>
      <c r="BI43" s="333">
        <f t="shared" si="40"/>
        <v>0.9</v>
      </c>
      <c r="BJ43" s="162"/>
      <c r="BK43" s="162"/>
      <c r="BL43" s="162"/>
      <c r="BM43" s="162"/>
      <c r="BN43" s="162"/>
      <c r="BO43" s="162"/>
      <c r="BP43" s="162"/>
      <c r="BQ43" s="333">
        <f t="shared" si="41"/>
        <v>0.9</v>
      </c>
      <c r="BR43" s="20">
        <v>100</v>
      </c>
      <c r="BS43" s="20">
        <v>0</v>
      </c>
      <c r="BT43" s="26">
        <v>1</v>
      </c>
      <c r="BU43" s="36" t="s">
        <v>377</v>
      </c>
      <c r="BV43" s="8" t="s">
        <v>21</v>
      </c>
      <c r="BW43" s="344" t="s">
        <v>918</v>
      </c>
      <c r="BX43" s="20"/>
      <c r="BY43" s="323"/>
      <c r="BZ43" s="152">
        <f>BT43</f>
        <v>1</v>
      </c>
      <c r="CA43" s="162" t="str">
        <f>BV43</f>
        <v>EXCELENTE</v>
      </c>
      <c r="CB43" s="148"/>
      <c r="CC43" s="148"/>
      <c r="CD43" s="148"/>
      <c r="CE43" s="148"/>
      <c r="CF43" s="148"/>
      <c r="CG43" s="148"/>
      <c r="CH43" s="148"/>
      <c r="CI43" s="148"/>
      <c r="CJ43" s="148"/>
      <c r="CK43" s="148"/>
      <c r="CL43" s="148"/>
      <c r="CM43" s="148"/>
      <c r="CN43" s="148"/>
      <c r="CO43" s="148"/>
      <c r="CP43" s="148"/>
      <c r="CQ43" s="148"/>
      <c r="CR43" s="193">
        <v>0.9</v>
      </c>
      <c r="CS43" s="194">
        <f>(97+100+100)/3</f>
        <v>99</v>
      </c>
      <c r="CT43" s="194">
        <v>0</v>
      </c>
      <c r="CU43" s="195">
        <v>0.99</v>
      </c>
      <c r="CV43" s="196" t="s">
        <v>377</v>
      </c>
      <c r="CW43" s="197" t="s">
        <v>21</v>
      </c>
      <c r="CX43" s="198" t="s">
        <v>902</v>
      </c>
      <c r="CY43" s="199"/>
      <c r="CZ43" s="132"/>
      <c r="DA43" s="142">
        <f t="shared" si="38"/>
        <v>0.99</v>
      </c>
      <c r="DB43" s="133" t="str">
        <f>CW43</f>
        <v>EXCELENTE</v>
      </c>
      <c r="DC43" s="47"/>
      <c r="DD43" s="48"/>
      <c r="DE43" s="48"/>
      <c r="DF43" s="47"/>
      <c r="DG43" s="49"/>
      <c r="DH43" s="50"/>
      <c r="DI43" s="62"/>
      <c r="DJ43" s="62"/>
      <c r="DK43" s="47"/>
      <c r="DL43" s="48"/>
      <c r="DM43" s="48"/>
      <c r="DN43" s="47"/>
      <c r="DO43" s="49"/>
      <c r="DP43" s="50"/>
      <c r="DQ43" s="62"/>
      <c r="DR43" s="62"/>
      <c r="DS43" s="84">
        <v>0.9</v>
      </c>
      <c r="DT43" s="86">
        <v>96</v>
      </c>
      <c r="DU43" s="86">
        <v>0</v>
      </c>
      <c r="DV43" s="84">
        <v>0.96</v>
      </c>
      <c r="DW43" s="88" t="s">
        <v>377</v>
      </c>
      <c r="DX43" s="90" t="s">
        <v>21</v>
      </c>
      <c r="DY43" s="91" t="s">
        <v>716</v>
      </c>
      <c r="DZ43" s="91"/>
      <c r="EA43" s="132"/>
      <c r="EB43" s="142">
        <f>DV43</f>
        <v>0.96</v>
      </c>
      <c r="EC43" s="411" t="str">
        <f>DX43</f>
        <v>EXCELENTE</v>
      </c>
    </row>
    <row r="44" spans="1:133" ht="78" customHeight="1" x14ac:dyDescent="0.25">
      <c r="A44" s="11">
        <v>37</v>
      </c>
      <c r="B44" s="12" t="s">
        <v>26</v>
      </c>
      <c r="C44" s="13" t="s">
        <v>379</v>
      </c>
      <c r="D44" s="170" t="s">
        <v>311</v>
      </c>
      <c r="E44" s="10" t="s">
        <v>29</v>
      </c>
      <c r="F44" s="20" t="s">
        <v>380</v>
      </c>
      <c r="G44" s="289" t="s">
        <v>381</v>
      </c>
      <c r="H44" s="289" t="s">
        <v>186</v>
      </c>
      <c r="I44" s="289" t="s">
        <v>382</v>
      </c>
      <c r="J44" s="25">
        <v>0.02</v>
      </c>
      <c r="K44" s="289" t="s">
        <v>383</v>
      </c>
      <c r="L44" s="10" t="s">
        <v>66</v>
      </c>
      <c r="M44" s="289" t="s">
        <v>633</v>
      </c>
      <c r="N44" s="289" t="s">
        <v>37</v>
      </c>
      <c r="O44" s="289" t="s">
        <v>384</v>
      </c>
      <c r="P44" s="10" t="s">
        <v>385</v>
      </c>
      <c r="Q44" s="10" t="s">
        <v>385</v>
      </c>
      <c r="R44" s="35" t="s">
        <v>386</v>
      </c>
      <c r="S44" s="21" t="s">
        <v>387</v>
      </c>
      <c r="T44" s="38">
        <f>2%</f>
        <v>0.02</v>
      </c>
      <c r="U44" s="28" t="s">
        <v>388</v>
      </c>
      <c r="V44" s="18" t="s">
        <v>389</v>
      </c>
      <c r="W44" s="18" t="s">
        <v>390</v>
      </c>
      <c r="X44" s="18" t="s">
        <v>391</v>
      </c>
      <c r="Y44" s="18" t="s">
        <v>392</v>
      </c>
      <c r="Z44" s="333">
        <f t="shared" si="0"/>
        <v>0.02</v>
      </c>
      <c r="AA44" s="162"/>
      <c r="AB44" s="162"/>
      <c r="AC44" s="162"/>
      <c r="AD44" s="162"/>
      <c r="AE44" s="162"/>
      <c r="AF44" s="162"/>
      <c r="AG44" s="162"/>
      <c r="AH44" s="333">
        <f t="shared" si="1"/>
        <v>0.02</v>
      </c>
      <c r="AI44" s="323">
        <v>4371</v>
      </c>
      <c r="AJ44" s="323">
        <v>4112</v>
      </c>
      <c r="AK44" s="472">
        <f>1-(AI44/AJ44)</f>
        <v>-6.2986381322957197E-2</v>
      </c>
      <c r="AL44" s="323" t="s">
        <v>1122</v>
      </c>
      <c r="AM44" s="323" t="s">
        <v>18</v>
      </c>
      <c r="AN44" s="323" t="s">
        <v>1123</v>
      </c>
      <c r="AO44" s="323" t="s">
        <v>1124</v>
      </c>
      <c r="AP44" s="333">
        <f t="shared" si="2"/>
        <v>0.02</v>
      </c>
      <c r="AQ44" s="162"/>
      <c r="AR44" s="162"/>
      <c r="AS44" s="162"/>
      <c r="AT44" s="162"/>
      <c r="AU44" s="162"/>
      <c r="AV44" s="162"/>
      <c r="AW44" s="162"/>
      <c r="AX44" s="459"/>
      <c r="AY44" s="143">
        <f>AK44</f>
        <v>-6.2986381322957197E-2</v>
      </c>
      <c r="AZ44" s="148" t="s">
        <v>18</v>
      </c>
      <c r="BA44" s="333">
        <f t="shared" si="39"/>
        <v>0.02</v>
      </c>
      <c r="BB44" s="162">
        <v>3830</v>
      </c>
      <c r="BC44" s="162">
        <v>4052</v>
      </c>
      <c r="BD44" s="376">
        <f>1-(BB44/BC44)</f>
        <v>5.478775913129319E-2</v>
      </c>
      <c r="BE44" s="28" t="s">
        <v>388</v>
      </c>
      <c r="BF44" s="8" t="s">
        <v>21</v>
      </c>
      <c r="BG44" s="162" t="s">
        <v>943</v>
      </c>
      <c r="BH44" s="162" t="s">
        <v>944</v>
      </c>
      <c r="BI44" s="333">
        <f t="shared" si="40"/>
        <v>0.02</v>
      </c>
      <c r="BJ44" s="162"/>
      <c r="BK44" s="162"/>
      <c r="BL44" s="162"/>
      <c r="BM44" s="162"/>
      <c r="BN44" s="162"/>
      <c r="BO44" s="162"/>
      <c r="BP44" s="162"/>
      <c r="BQ44" s="333">
        <f t="shared" si="41"/>
        <v>0.02</v>
      </c>
      <c r="BR44" s="162">
        <v>4112</v>
      </c>
      <c r="BS44" s="162">
        <v>3830</v>
      </c>
      <c r="BT44" s="376">
        <f>1-(BR44/BS44)</f>
        <v>-7.3629242819843288E-2</v>
      </c>
      <c r="BU44" s="28" t="s">
        <v>388</v>
      </c>
      <c r="BV44" s="5" t="s">
        <v>18</v>
      </c>
      <c r="BW44" s="162" t="s">
        <v>945</v>
      </c>
      <c r="BX44" s="162" t="s">
        <v>946</v>
      </c>
      <c r="BY44" s="152">
        <f>AVERAGE(BD44,BT44)</f>
        <v>-9.420741844275049E-3</v>
      </c>
      <c r="BZ44" s="152">
        <f>BY44</f>
        <v>-9.420741844275049E-3</v>
      </c>
      <c r="CA44" s="162" t="s">
        <v>18</v>
      </c>
      <c r="CB44" s="148"/>
      <c r="CC44" s="148"/>
      <c r="CD44" s="148"/>
      <c r="CE44" s="148"/>
      <c r="CF44" s="148"/>
      <c r="CG44" s="148"/>
      <c r="CH44" s="148"/>
      <c r="CI44" s="148"/>
      <c r="CJ44" s="193">
        <v>0.02</v>
      </c>
      <c r="CK44" s="194">
        <v>4052</v>
      </c>
      <c r="CL44" s="194">
        <v>4237</v>
      </c>
      <c r="CM44" s="195">
        <f>1-(CK44/CL44)</f>
        <v>4.3662969081897596E-2</v>
      </c>
      <c r="CN44" s="196" t="s">
        <v>388</v>
      </c>
      <c r="CO44" s="197" t="s">
        <v>21</v>
      </c>
      <c r="CP44" s="198" t="s">
        <v>876</v>
      </c>
      <c r="CQ44" s="199" t="s">
        <v>877</v>
      </c>
      <c r="CR44" s="148"/>
      <c r="CS44" s="148"/>
      <c r="CT44" s="148"/>
      <c r="CU44" s="148"/>
      <c r="CV44" s="148"/>
      <c r="CW44" s="148"/>
      <c r="CX44" s="148"/>
      <c r="CY44" s="148"/>
      <c r="CZ44" s="131"/>
      <c r="DA44" s="143">
        <f>CM44</f>
        <v>4.3662969081897596E-2</v>
      </c>
      <c r="DB44" s="132" t="s">
        <v>18</v>
      </c>
      <c r="DC44" s="47"/>
      <c r="DD44" s="48"/>
      <c r="DE44" s="48"/>
      <c r="DF44" s="47"/>
      <c r="DG44" s="49"/>
      <c r="DH44" s="50"/>
      <c r="DI44" s="62"/>
      <c r="DJ44" s="62"/>
      <c r="DK44" s="47">
        <v>0.02</v>
      </c>
      <c r="DL44" s="48">
        <v>4091</v>
      </c>
      <c r="DM44" s="48">
        <v>3931</v>
      </c>
      <c r="DN44" s="92">
        <f>1-(DL44/DM44)</f>
        <v>-4.0702111422030063E-2</v>
      </c>
      <c r="DO44" s="49" t="s">
        <v>717</v>
      </c>
      <c r="DP44" s="50" t="s">
        <v>718</v>
      </c>
      <c r="DQ44" s="394" t="s">
        <v>719</v>
      </c>
      <c r="DR44" s="51" t="s">
        <v>720</v>
      </c>
      <c r="DS44" s="47"/>
      <c r="DT44" s="48"/>
      <c r="DU44" s="48"/>
      <c r="DV44" s="47"/>
      <c r="DW44" s="49"/>
      <c r="DX44" s="50"/>
      <c r="DY44" s="62"/>
      <c r="DZ44" s="62"/>
      <c r="EA44" s="131"/>
      <c r="EB44" s="143">
        <f>DN44</f>
        <v>-4.0702111422030063E-2</v>
      </c>
      <c r="EC44" s="413" t="s">
        <v>18</v>
      </c>
    </row>
    <row r="45" spans="1:133" ht="78" customHeight="1" x14ac:dyDescent="0.25">
      <c r="A45" s="11">
        <v>38</v>
      </c>
      <c r="B45" s="12" t="s">
        <v>26</v>
      </c>
      <c r="C45" s="13" t="s">
        <v>379</v>
      </c>
      <c r="D45" s="170" t="s">
        <v>311</v>
      </c>
      <c r="E45" s="10" t="s">
        <v>29</v>
      </c>
      <c r="F45" s="20" t="s">
        <v>393</v>
      </c>
      <c r="G45" s="20" t="s">
        <v>394</v>
      </c>
      <c r="H45" s="289" t="s">
        <v>186</v>
      </c>
      <c r="I45" s="20" t="s">
        <v>382</v>
      </c>
      <c r="J45" s="25">
        <v>0.02</v>
      </c>
      <c r="K45" s="20" t="s">
        <v>383</v>
      </c>
      <c r="L45" s="19" t="s">
        <v>66</v>
      </c>
      <c r="M45" s="289" t="s">
        <v>633</v>
      </c>
      <c r="N45" s="289" t="s">
        <v>37</v>
      </c>
      <c r="O45" s="20" t="s">
        <v>395</v>
      </c>
      <c r="P45" s="19" t="s">
        <v>39</v>
      </c>
      <c r="Q45" s="10" t="s">
        <v>385</v>
      </c>
      <c r="R45" s="35" t="s">
        <v>386</v>
      </c>
      <c r="S45" s="21" t="s">
        <v>387</v>
      </c>
      <c r="T45" s="38">
        <f>2%</f>
        <v>0.02</v>
      </c>
      <c r="U45" s="28" t="s">
        <v>388</v>
      </c>
      <c r="V45" s="18" t="s">
        <v>389</v>
      </c>
      <c r="W45" s="18" t="s">
        <v>390</v>
      </c>
      <c r="X45" s="18" t="s">
        <v>391</v>
      </c>
      <c r="Y45" s="18" t="s">
        <v>392</v>
      </c>
      <c r="Z45" s="333">
        <f t="shared" si="0"/>
        <v>0.02</v>
      </c>
      <c r="AA45" s="323">
        <v>106048</v>
      </c>
      <c r="AB45" s="323">
        <v>99967</v>
      </c>
      <c r="AC45" s="472">
        <f>1-(AA45/AB45)</f>
        <v>-6.083007392439499E-2</v>
      </c>
      <c r="AD45" s="323" t="s">
        <v>717</v>
      </c>
      <c r="AE45" s="323" t="s">
        <v>18</v>
      </c>
      <c r="AF45" s="323" t="s">
        <v>1125</v>
      </c>
      <c r="AG45" s="323" t="s">
        <v>879</v>
      </c>
      <c r="AH45" s="333">
        <f t="shared" si="1"/>
        <v>0.02</v>
      </c>
      <c r="AI45" s="162"/>
      <c r="AJ45" s="162"/>
      <c r="AK45" s="162"/>
      <c r="AL45" s="162"/>
      <c r="AM45" s="162"/>
      <c r="AN45" s="162"/>
      <c r="AO45" s="162"/>
      <c r="AP45" s="333">
        <f t="shared" si="2"/>
        <v>0.02</v>
      </c>
      <c r="AQ45" s="20">
        <v>97948</v>
      </c>
      <c r="AR45" s="20">
        <v>106048</v>
      </c>
      <c r="AS45" s="473">
        <f>1-(AQ45/AR45)</f>
        <v>7.6380506940253445E-2</v>
      </c>
      <c r="AT45" s="20" t="s">
        <v>1126</v>
      </c>
      <c r="AU45" s="20" t="s">
        <v>21</v>
      </c>
      <c r="AV45" s="20" t="s">
        <v>1127</v>
      </c>
      <c r="AW45" s="20" t="s">
        <v>879</v>
      </c>
      <c r="AX45" s="459"/>
      <c r="AY45" s="142">
        <f t="shared" ref="AY45:AY46" si="43">AS45</f>
        <v>7.6380506940253445E-2</v>
      </c>
      <c r="AZ45" s="148" t="s">
        <v>21</v>
      </c>
      <c r="BA45" s="333">
        <f t="shared" si="39"/>
        <v>0.02</v>
      </c>
      <c r="BB45" s="162">
        <v>96019</v>
      </c>
      <c r="BC45" s="162">
        <v>99323</v>
      </c>
      <c r="BD45" s="376">
        <f>1-(BB45/BC45)</f>
        <v>3.3265205440834444E-2</v>
      </c>
      <c r="BE45" s="28" t="s">
        <v>388</v>
      </c>
      <c r="BF45" s="8" t="s">
        <v>21</v>
      </c>
      <c r="BG45" s="162" t="s">
        <v>947</v>
      </c>
      <c r="BH45" s="162" t="s">
        <v>948</v>
      </c>
      <c r="BI45" s="333">
        <f t="shared" si="40"/>
        <v>0.02</v>
      </c>
      <c r="BJ45" s="162">
        <v>99967</v>
      </c>
      <c r="BK45" s="162">
        <v>96019</v>
      </c>
      <c r="BL45" s="376">
        <f>1-(BJ45/BK45)</f>
        <v>-4.1116862287672307E-2</v>
      </c>
      <c r="BM45" s="35" t="s">
        <v>386</v>
      </c>
      <c r="BN45" s="5" t="s">
        <v>18</v>
      </c>
      <c r="BO45" s="162" t="s">
        <v>950</v>
      </c>
      <c r="BP45" s="162" t="s">
        <v>879</v>
      </c>
      <c r="BQ45" s="333">
        <f t="shared" si="41"/>
        <v>0.02</v>
      </c>
      <c r="BR45" s="162"/>
      <c r="BS45" s="162"/>
      <c r="BT45" s="162"/>
      <c r="BU45" s="162"/>
      <c r="BV45" s="162"/>
      <c r="BW45" s="162"/>
      <c r="BX45" s="162"/>
      <c r="BY45" s="399">
        <f>AVERAGE(BL45,BD45)</f>
        <v>-3.9258284234189311E-3</v>
      </c>
      <c r="BZ45" s="399">
        <f>BY45</f>
        <v>-3.9258284234189311E-3</v>
      </c>
      <c r="CA45" s="162" t="s">
        <v>18</v>
      </c>
      <c r="CB45" s="148"/>
      <c r="CC45" s="148"/>
      <c r="CD45" s="148"/>
      <c r="CE45" s="148"/>
      <c r="CF45" s="148"/>
      <c r="CG45" s="148"/>
      <c r="CH45" s="148"/>
      <c r="CI45" s="148"/>
      <c r="CJ45" s="200">
        <v>0.02</v>
      </c>
      <c r="CK45" s="194">
        <v>97835</v>
      </c>
      <c r="CL45" s="194">
        <v>89197</v>
      </c>
      <c r="CM45" s="201">
        <f>1-(CK45/CL45)</f>
        <v>-9.6841822034373415E-2</v>
      </c>
      <c r="CN45" s="196" t="s">
        <v>386</v>
      </c>
      <c r="CO45" s="202" t="s">
        <v>18</v>
      </c>
      <c r="CP45" s="198" t="s">
        <v>878</v>
      </c>
      <c r="CQ45" s="199" t="s">
        <v>879</v>
      </c>
      <c r="CR45" s="148"/>
      <c r="CS45" s="148"/>
      <c r="CT45" s="148"/>
      <c r="CU45" s="148"/>
      <c r="CV45" s="148"/>
      <c r="CW45" s="148"/>
      <c r="CX45" s="148"/>
      <c r="CY45" s="148"/>
      <c r="CZ45" s="131"/>
      <c r="DA45" s="143">
        <f>CM45</f>
        <v>-9.6841822034373415E-2</v>
      </c>
      <c r="DB45" s="132" t="s">
        <v>18</v>
      </c>
      <c r="DC45" s="47"/>
      <c r="DD45" s="48"/>
      <c r="DE45" s="48"/>
      <c r="DF45" s="47"/>
      <c r="DG45" s="49"/>
      <c r="DH45" s="50"/>
      <c r="DI45" s="62"/>
      <c r="DJ45" s="62"/>
      <c r="DK45" s="47">
        <v>0.02</v>
      </c>
      <c r="DL45" s="48">
        <v>88012</v>
      </c>
      <c r="DM45" s="48">
        <v>75006</v>
      </c>
      <c r="DN45" s="92">
        <f>1-(DL45/DM45)</f>
        <v>-0.17339946137642315</v>
      </c>
      <c r="DO45" s="49" t="s">
        <v>717</v>
      </c>
      <c r="DP45" s="50" t="s">
        <v>718</v>
      </c>
      <c r="DQ45" s="394" t="s">
        <v>721</v>
      </c>
      <c r="DR45" s="51" t="s">
        <v>722</v>
      </c>
      <c r="DS45" s="47"/>
      <c r="DT45" s="48"/>
      <c r="DU45" s="48"/>
      <c r="DV45" s="47"/>
      <c r="DW45" s="49"/>
      <c r="DX45" s="50"/>
      <c r="DY45" s="62"/>
      <c r="DZ45" s="62"/>
      <c r="EA45" s="131"/>
      <c r="EB45" s="143">
        <f>DN45</f>
        <v>-0.17339946137642315</v>
      </c>
      <c r="EC45" s="413" t="s">
        <v>18</v>
      </c>
    </row>
    <row r="46" spans="1:133" ht="78" customHeight="1" thickBot="1" x14ac:dyDescent="0.3">
      <c r="A46" s="11">
        <v>39</v>
      </c>
      <c r="B46" s="12" t="s">
        <v>26</v>
      </c>
      <c r="C46" s="13" t="s">
        <v>379</v>
      </c>
      <c r="D46" s="170" t="s">
        <v>311</v>
      </c>
      <c r="E46" s="10" t="s">
        <v>29</v>
      </c>
      <c r="F46" s="20" t="s">
        <v>396</v>
      </c>
      <c r="G46" s="20" t="s">
        <v>397</v>
      </c>
      <c r="H46" s="289" t="s">
        <v>186</v>
      </c>
      <c r="I46" s="20" t="s">
        <v>382</v>
      </c>
      <c r="J46" s="25">
        <v>0.02</v>
      </c>
      <c r="K46" s="20" t="s">
        <v>383</v>
      </c>
      <c r="L46" s="19" t="s">
        <v>66</v>
      </c>
      <c r="M46" s="289" t="s">
        <v>633</v>
      </c>
      <c r="N46" s="289" t="s">
        <v>37</v>
      </c>
      <c r="O46" s="20" t="s">
        <v>398</v>
      </c>
      <c r="P46" s="19" t="s">
        <v>39</v>
      </c>
      <c r="Q46" s="10" t="s">
        <v>385</v>
      </c>
      <c r="R46" s="35" t="s">
        <v>386</v>
      </c>
      <c r="S46" s="21" t="s">
        <v>387</v>
      </c>
      <c r="T46" s="38">
        <f>2%</f>
        <v>0.02</v>
      </c>
      <c r="U46" s="28" t="s">
        <v>388</v>
      </c>
      <c r="V46" s="18" t="s">
        <v>389</v>
      </c>
      <c r="W46" s="18" t="s">
        <v>390</v>
      </c>
      <c r="X46" s="18" t="s">
        <v>391</v>
      </c>
      <c r="Y46" s="18" t="s">
        <v>392</v>
      </c>
      <c r="Z46" s="333">
        <f t="shared" si="0"/>
        <v>0.02</v>
      </c>
      <c r="AA46" s="323">
        <v>4507</v>
      </c>
      <c r="AB46" s="323">
        <v>4363</v>
      </c>
      <c r="AC46" s="472">
        <f>1-(AA46/AB46)</f>
        <v>-3.3004813201925387E-2</v>
      </c>
      <c r="AD46" s="323" t="s">
        <v>717</v>
      </c>
      <c r="AE46" s="323" t="s">
        <v>18</v>
      </c>
      <c r="AF46" s="323" t="s">
        <v>1128</v>
      </c>
      <c r="AG46" s="323" t="s">
        <v>879</v>
      </c>
      <c r="AH46" s="333">
        <f t="shared" si="1"/>
        <v>0.02</v>
      </c>
      <c r="AI46" s="162"/>
      <c r="AJ46" s="162"/>
      <c r="AK46" s="162"/>
      <c r="AL46" s="162"/>
      <c r="AM46" s="162"/>
      <c r="AN46" s="162"/>
      <c r="AO46" s="162"/>
      <c r="AP46" s="333">
        <f t="shared" si="2"/>
        <v>0.02</v>
      </c>
      <c r="AQ46" s="20">
        <v>3718</v>
      </c>
      <c r="AR46" s="20">
        <v>4501</v>
      </c>
      <c r="AS46" s="473">
        <f>1-(AQ46/AR46)</f>
        <v>0.17396134192401691</v>
      </c>
      <c r="AT46" s="20" t="s">
        <v>1126</v>
      </c>
      <c r="AU46" s="20" t="s">
        <v>21</v>
      </c>
      <c r="AV46" s="20" t="s">
        <v>1129</v>
      </c>
      <c r="AW46" s="20" t="s">
        <v>948</v>
      </c>
      <c r="AX46" s="459"/>
      <c r="AY46" s="142">
        <f t="shared" si="43"/>
        <v>0.17396134192401691</v>
      </c>
      <c r="AZ46" s="148" t="s">
        <v>21</v>
      </c>
      <c r="BA46" s="333">
        <f t="shared" si="39"/>
        <v>0.02</v>
      </c>
      <c r="BB46" s="162">
        <v>6806</v>
      </c>
      <c r="BC46" s="162">
        <v>6912</v>
      </c>
      <c r="BD46" s="376">
        <f>1-(BB46/BC46)</f>
        <v>1.533564814814814E-2</v>
      </c>
      <c r="BE46" s="28" t="s">
        <v>388</v>
      </c>
      <c r="BF46" s="8" t="s">
        <v>21</v>
      </c>
      <c r="BG46" s="162" t="s">
        <v>949</v>
      </c>
      <c r="BH46" s="162" t="s">
        <v>948</v>
      </c>
      <c r="BI46" s="333">
        <f t="shared" si="40"/>
        <v>0.02</v>
      </c>
      <c r="BJ46" s="162">
        <v>4363</v>
      </c>
      <c r="BK46" s="162">
        <v>6806</v>
      </c>
      <c r="BL46" s="376">
        <f>1-(BJ46/BK46)</f>
        <v>0.35894798707023212</v>
      </c>
      <c r="BM46" s="28" t="s">
        <v>388</v>
      </c>
      <c r="BN46" s="8" t="s">
        <v>21</v>
      </c>
      <c r="BO46" s="162" t="s">
        <v>951</v>
      </c>
      <c r="BP46" s="162" t="s">
        <v>948</v>
      </c>
      <c r="BQ46" s="333">
        <f t="shared" si="41"/>
        <v>0.02</v>
      </c>
      <c r="BR46" s="162"/>
      <c r="BS46" s="162"/>
      <c r="BT46" s="162"/>
      <c r="BU46" s="162"/>
      <c r="BV46" s="162"/>
      <c r="BW46" s="162"/>
      <c r="BX46" s="162"/>
      <c r="BY46" s="399">
        <f>AVERAGE(BL46,BD46)</f>
        <v>0.18714181760919013</v>
      </c>
      <c r="BZ46" s="399">
        <f>BY46</f>
        <v>0.18714181760919013</v>
      </c>
      <c r="CA46" s="162" t="s">
        <v>21</v>
      </c>
      <c r="CB46" s="148"/>
      <c r="CC46" s="148"/>
      <c r="CD46" s="148"/>
      <c r="CE46" s="148"/>
      <c r="CF46" s="148"/>
      <c r="CG46" s="148"/>
      <c r="CH46" s="148"/>
      <c r="CI46" s="148"/>
      <c r="CJ46" s="203">
        <v>0.02</v>
      </c>
      <c r="CK46" s="204">
        <v>6912</v>
      </c>
      <c r="CL46" s="204">
        <v>6529</v>
      </c>
      <c r="CM46" s="205">
        <f>1-(CK46/CL46)</f>
        <v>-5.8661357022514959E-2</v>
      </c>
      <c r="CN46" s="206" t="s">
        <v>386</v>
      </c>
      <c r="CO46" s="207" t="s">
        <v>18</v>
      </c>
      <c r="CP46" s="208" t="s">
        <v>880</v>
      </c>
      <c r="CQ46" s="209" t="s">
        <v>881</v>
      </c>
      <c r="CR46" s="148"/>
      <c r="CS46" s="148"/>
      <c r="CT46" s="148"/>
      <c r="CU46" s="148"/>
      <c r="CV46" s="148"/>
      <c r="CW46" s="148"/>
      <c r="CX46" s="148"/>
      <c r="CY46" s="148"/>
      <c r="CZ46" s="131"/>
      <c r="DA46" s="143">
        <f>CM46</f>
        <v>-5.8661357022514959E-2</v>
      </c>
      <c r="DB46" s="132" t="s">
        <v>18</v>
      </c>
      <c r="DC46" s="47"/>
      <c r="DD46" s="48"/>
      <c r="DE46" s="48"/>
      <c r="DF46" s="47"/>
      <c r="DG46" s="49"/>
      <c r="DH46" s="50"/>
      <c r="DI46" s="62"/>
      <c r="DJ46" s="62"/>
      <c r="DK46" s="47">
        <v>0.02</v>
      </c>
      <c r="DL46" s="48">
        <v>2866</v>
      </c>
      <c r="DM46" s="48">
        <v>2846</v>
      </c>
      <c r="DN46" s="92">
        <f>1-(DL46/DM46)</f>
        <v>-7.0274068868587669E-3</v>
      </c>
      <c r="DO46" s="49" t="s">
        <v>717</v>
      </c>
      <c r="DP46" s="50" t="s">
        <v>718</v>
      </c>
      <c r="DQ46" s="394" t="s">
        <v>721</v>
      </c>
      <c r="DR46" s="51" t="s">
        <v>723</v>
      </c>
      <c r="DS46" s="47"/>
      <c r="DT46" s="48"/>
      <c r="DU46" s="48"/>
      <c r="DV46" s="47"/>
      <c r="DW46" s="49"/>
      <c r="DX46" s="50"/>
      <c r="DY46" s="62"/>
      <c r="DZ46" s="62"/>
      <c r="EA46" s="131"/>
      <c r="EB46" s="143">
        <f>DN46</f>
        <v>-7.0274068868587669E-3</v>
      </c>
      <c r="EC46" s="413" t="s">
        <v>18</v>
      </c>
    </row>
    <row r="47" spans="1:133" ht="86.25" thickBot="1" x14ac:dyDescent="0.3">
      <c r="A47" s="11">
        <v>40</v>
      </c>
      <c r="B47" s="12" t="s">
        <v>26</v>
      </c>
      <c r="C47" s="13" t="s">
        <v>399</v>
      </c>
      <c r="D47" s="170" t="s">
        <v>311</v>
      </c>
      <c r="E47" s="10" t="s">
        <v>29</v>
      </c>
      <c r="F47" s="20" t="s">
        <v>400</v>
      </c>
      <c r="G47" s="20" t="s">
        <v>401</v>
      </c>
      <c r="H47" s="20" t="s">
        <v>39</v>
      </c>
      <c r="I47" s="20" t="s">
        <v>402</v>
      </c>
      <c r="J47" s="25">
        <v>0.01</v>
      </c>
      <c r="K47" s="20" t="s">
        <v>403</v>
      </c>
      <c r="L47" s="19" t="s">
        <v>35</v>
      </c>
      <c r="M47" s="12" t="s">
        <v>404</v>
      </c>
      <c r="N47" s="20" t="s">
        <v>37</v>
      </c>
      <c r="O47" s="20" t="s">
        <v>405</v>
      </c>
      <c r="P47" s="19" t="s">
        <v>39</v>
      </c>
      <c r="Q47" s="19" t="s">
        <v>39</v>
      </c>
      <c r="R47" s="35" t="s">
        <v>406</v>
      </c>
      <c r="S47" s="35" t="s">
        <v>407</v>
      </c>
      <c r="T47" s="40">
        <v>0.01</v>
      </c>
      <c r="U47" s="36" t="s">
        <v>386</v>
      </c>
      <c r="V47" s="20" t="s">
        <v>408</v>
      </c>
      <c r="W47" s="20" t="s">
        <v>409</v>
      </c>
      <c r="X47" s="20" t="s">
        <v>409</v>
      </c>
      <c r="Y47" s="18" t="s">
        <v>410</v>
      </c>
      <c r="Z47" s="333">
        <f t="shared" si="0"/>
        <v>0.01</v>
      </c>
      <c r="AA47" s="474">
        <v>0</v>
      </c>
      <c r="AB47" s="475">
        <v>363</v>
      </c>
      <c r="AC47" s="476">
        <f>+AA47/AB47</f>
        <v>0</v>
      </c>
      <c r="AD47" s="36" t="s">
        <v>386</v>
      </c>
      <c r="AE47" s="8" t="s">
        <v>21</v>
      </c>
      <c r="AF47" s="477" t="s">
        <v>1130</v>
      </c>
      <c r="AG47" s="324"/>
      <c r="AH47" s="333">
        <f t="shared" si="1"/>
        <v>0.01</v>
      </c>
      <c r="AI47" s="474">
        <v>0</v>
      </c>
      <c r="AJ47" s="475">
        <v>379</v>
      </c>
      <c r="AK47" s="478">
        <f>+AI47/AJ47</f>
        <v>0</v>
      </c>
      <c r="AL47" s="36" t="s">
        <v>386</v>
      </c>
      <c r="AM47" s="8" t="s">
        <v>21</v>
      </c>
      <c r="AN47" s="477" t="s">
        <v>1131</v>
      </c>
      <c r="AO47" s="324"/>
      <c r="AP47" s="333">
        <f t="shared" si="2"/>
        <v>0.01</v>
      </c>
      <c r="AQ47" s="475">
        <v>2</v>
      </c>
      <c r="AR47" s="475">
        <f>388+2</f>
        <v>390</v>
      </c>
      <c r="AS47" s="478">
        <f>+AQ47/AR47</f>
        <v>5.1282051282051282E-3</v>
      </c>
      <c r="AT47" s="36" t="s">
        <v>386</v>
      </c>
      <c r="AU47" s="479" t="s">
        <v>21</v>
      </c>
      <c r="AV47" s="475" t="s">
        <v>1132</v>
      </c>
      <c r="AW47" s="324"/>
      <c r="AX47" s="459">
        <f>AVERAGE(AC47,AK47,AS47)</f>
        <v>1.7094017094017094E-3</v>
      </c>
      <c r="AY47" s="131">
        <f>AX47</f>
        <v>1.7094017094017094E-3</v>
      </c>
      <c r="AZ47" s="480" t="s">
        <v>21</v>
      </c>
      <c r="BA47" s="333">
        <f t="shared" si="39"/>
        <v>0.01</v>
      </c>
      <c r="BB47" s="356">
        <v>2</v>
      </c>
      <c r="BC47" s="357">
        <v>308</v>
      </c>
      <c r="BD47" s="398">
        <f>+BB47/BC47</f>
        <v>6.4935064935064939E-3</v>
      </c>
      <c r="BE47" s="36" t="s">
        <v>386</v>
      </c>
      <c r="BF47" s="214" t="s">
        <v>21</v>
      </c>
      <c r="BG47" s="359" t="s">
        <v>921</v>
      </c>
      <c r="BH47" s="324"/>
      <c r="BI47" s="333">
        <f t="shared" si="40"/>
        <v>0.01</v>
      </c>
      <c r="BJ47" s="362">
        <v>0</v>
      </c>
      <c r="BK47" s="362">
        <v>292</v>
      </c>
      <c r="BL47" s="358">
        <f>+BJ47/BK47</f>
        <v>0</v>
      </c>
      <c r="BM47" s="36" t="s">
        <v>386</v>
      </c>
      <c r="BN47" s="214" t="s">
        <v>21</v>
      </c>
      <c r="BO47" s="362" t="s">
        <v>923</v>
      </c>
      <c r="BP47" s="324"/>
      <c r="BQ47" s="333">
        <f t="shared" si="41"/>
        <v>0.01</v>
      </c>
      <c r="BR47" s="360">
        <v>1</v>
      </c>
      <c r="BS47" s="361">
        <v>323</v>
      </c>
      <c r="BT47" s="398">
        <f t="shared" ref="BT47:BT52" si="44">+BR47/BS47</f>
        <v>3.0959752321981426E-3</v>
      </c>
      <c r="BU47" s="36" t="s">
        <v>386</v>
      </c>
      <c r="BV47" s="214" t="s">
        <v>21</v>
      </c>
      <c r="BW47" s="363" t="s">
        <v>925</v>
      </c>
      <c r="BX47" s="18"/>
      <c r="BY47" s="131">
        <f>AVERAGE(BD47,BL47,BT47)</f>
        <v>3.1964939085682119E-3</v>
      </c>
      <c r="BZ47" s="400">
        <f>BY47</f>
        <v>3.1964939085682119E-3</v>
      </c>
      <c r="CA47" s="324" t="s">
        <v>21</v>
      </c>
      <c r="CB47" s="210">
        <v>0.01</v>
      </c>
      <c r="CC47" s="211">
        <v>2</v>
      </c>
      <c r="CD47" s="211">
        <v>400</v>
      </c>
      <c r="CE47" s="212">
        <f>+CC47/CD47</f>
        <v>5.0000000000000001E-3</v>
      </c>
      <c r="CF47" s="213" t="s">
        <v>386</v>
      </c>
      <c r="CG47" s="214" t="s">
        <v>21</v>
      </c>
      <c r="CH47" s="215" t="s">
        <v>882</v>
      </c>
      <c r="CI47" s="216"/>
      <c r="CJ47" s="217">
        <v>0.01</v>
      </c>
      <c r="CK47" s="211">
        <v>0</v>
      </c>
      <c r="CL47" s="211">
        <v>347</v>
      </c>
      <c r="CM47" s="286">
        <f>+CK47/CL47</f>
        <v>0</v>
      </c>
      <c r="CN47" s="213" t="s">
        <v>386</v>
      </c>
      <c r="CO47" s="214" t="s">
        <v>21</v>
      </c>
      <c r="CP47" s="218" t="s">
        <v>883</v>
      </c>
      <c r="CQ47" s="216"/>
      <c r="CR47" s="217">
        <v>0.01</v>
      </c>
      <c r="CS47" s="211">
        <v>1</v>
      </c>
      <c r="CT47" s="211">
        <v>382</v>
      </c>
      <c r="CU47" s="212">
        <f t="shared" ref="CU47:CU52" si="45">+CS47/CT47</f>
        <v>2.617801047120419E-3</v>
      </c>
      <c r="CV47" s="213" t="s">
        <v>386</v>
      </c>
      <c r="CW47" s="214" t="s">
        <v>21</v>
      </c>
      <c r="CX47" s="219" t="s">
        <v>884</v>
      </c>
      <c r="CY47" s="220"/>
      <c r="CZ47" s="131">
        <f>AVERAGE(CE47,CM47,CU47)</f>
        <v>2.5392670157068065E-3</v>
      </c>
      <c r="DA47" s="131">
        <f>CZ47</f>
        <v>2.5392670157068065E-3</v>
      </c>
      <c r="DB47" s="132" t="s">
        <v>21</v>
      </c>
      <c r="DC47" s="93">
        <v>0.01</v>
      </c>
      <c r="DD47" s="94">
        <v>0</v>
      </c>
      <c r="DE47" s="94">
        <v>10</v>
      </c>
      <c r="DF47" s="93">
        <f>+DD47/DE47</f>
        <v>0</v>
      </c>
      <c r="DG47" s="95" t="s">
        <v>724</v>
      </c>
      <c r="DH47" s="78" t="s">
        <v>21</v>
      </c>
      <c r="DI47" s="96" t="s">
        <v>725</v>
      </c>
      <c r="DJ47" s="97"/>
      <c r="DK47" s="93">
        <v>0.01</v>
      </c>
      <c r="DL47" s="98">
        <v>0</v>
      </c>
      <c r="DM47" s="98">
        <v>532</v>
      </c>
      <c r="DN47" s="93">
        <f>+DL47/DM47</f>
        <v>0</v>
      </c>
      <c r="DO47" s="95" t="s">
        <v>386</v>
      </c>
      <c r="DP47" s="78" t="s">
        <v>21</v>
      </c>
      <c r="DQ47" s="96" t="s">
        <v>726</v>
      </c>
      <c r="DR47" s="99"/>
      <c r="DS47" s="84">
        <v>0.01</v>
      </c>
      <c r="DT47" s="98">
        <v>0</v>
      </c>
      <c r="DU47" s="98">
        <v>421</v>
      </c>
      <c r="DV47" s="93">
        <f t="shared" ref="DV47:DV52" si="46">+DT47/DU47</f>
        <v>0</v>
      </c>
      <c r="DW47" s="95" t="s">
        <v>724</v>
      </c>
      <c r="DX47" s="100" t="s">
        <v>21</v>
      </c>
      <c r="DY47" s="83" t="s">
        <v>727</v>
      </c>
      <c r="DZ47" s="80"/>
      <c r="EA47" s="131">
        <f>AVERAGE(DF47,DN47,DV47)</f>
        <v>0</v>
      </c>
      <c r="EB47" s="131">
        <f>EA47</f>
        <v>0</v>
      </c>
      <c r="EC47" s="413" t="s">
        <v>21</v>
      </c>
    </row>
    <row r="48" spans="1:133" ht="75.75" thickBot="1" x14ac:dyDescent="0.3">
      <c r="A48" s="11">
        <v>41</v>
      </c>
      <c r="B48" s="12" t="s">
        <v>26</v>
      </c>
      <c r="C48" s="13" t="s">
        <v>399</v>
      </c>
      <c r="D48" s="170" t="s">
        <v>311</v>
      </c>
      <c r="E48" s="10" t="s">
        <v>29</v>
      </c>
      <c r="F48" s="12" t="s">
        <v>411</v>
      </c>
      <c r="G48" s="20" t="s">
        <v>412</v>
      </c>
      <c r="H48" s="20" t="s">
        <v>39</v>
      </c>
      <c r="I48" s="20" t="s">
        <v>402</v>
      </c>
      <c r="J48" s="25">
        <v>0.01</v>
      </c>
      <c r="K48" s="20" t="s">
        <v>403</v>
      </c>
      <c r="L48" s="19" t="s">
        <v>35</v>
      </c>
      <c r="M48" s="12" t="s">
        <v>413</v>
      </c>
      <c r="N48" s="20" t="s">
        <v>37</v>
      </c>
      <c r="O48" s="20" t="s">
        <v>414</v>
      </c>
      <c r="P48" s="19" t="s">
        <v>39</v>
      </c>
      <c r="Q48" s="19" t="s">
        <v>39</v>
      </c>
      <c r="R48" s="35" t="s">
        <v>406</v>
      </c>
      <c r="S48" s="35" t="s">
        <v>407</v>
      </c>
      <c r="T48" s="40">
        <v>0.01</v>
      </c>
      <c r="U48" s="36" t="s">
        <v>386</v>
      </c>
      <c r="V48" s="20" t="s">
        <v>408</v>
      </c>
      <c r="W48" s="20" t="s">
        <v>409</v>
      </c>
      <c r="X48" s="20" t="s">
        <v>409</v>
      </c>
      <c r="Y48" s="18" t="s">
        <v>415</v>
      </c>
      <c r="Z48" s="333">
        <f t="shared" si="0"/>
        <v>0.01</v>
      </c>
      <c r="AA48" s="481">
        <v>4</v>
      </c>
      <c r="AB48" s="24">
        <v>363</v>
      </c>
      <c r="AC48" s="478">
        <f>+AA48/AB48</f>
        <v>1.1019283746556474E-2</v>
      </c>
      <c r="AD48" s="35" t="s">
        <v>407</v>
      </c>
      <c r="AE48" s="6" t="s">
        <v>19</v>
      </c>
      <c r="AF48" s="482" t="s">
        <v>1133</v>
      </c>
      <c r="AG48" s="325"/>
      <c r="AH48" s="333">
        <f t="shared" si="1"/>
        <v>0.01</v>
      </c>
      <c r="AI48" s="481">
        <v>1</v>
      </c>
      <c r="AJ48" s="24">
        <v>379</v>
      </c>
      <c r="AK48" s="478">
        <f>+AI48/AJ48</f>
        <v>2.6385224274406332E-3</v>
      </c>
      <c r="AL48" s="36" t="s">
        <v>386</v>
      </c>
      <c r="AM48" s="8" t="s">
        <v>21</v>
      </c>
      <c r="AN48" s="477" t="s">
        <v>1134</v>
      </c>
      <c r="AO48" s="325"/>
      <c r="AP48" s="333">
        <f t="shared" si="2"/>
        <v>0.01</v>
      </c>
      <c r="AQ48" s="24">
        <v>2</v>
      </c>
      <c r="AR48" s="24">
        <v>388</v>
      </c>
      <c r="AS48" s="478">
        <f>+AQ48/AR48</f>
        <v>5.1546391752577319E-3</v>
      </c>
      <c r="AT48" s="36" t="s">
        <v>386</v>
      </c>
      <c r="AU48" s="479" t="s">
        <v>21</v>
      </c>
      <c r="AV48" s="475" t="s">
        <v>1135</v>
      </c>
      <c r="AW48" s="325"/>
      <c r="AX48" s="459">
        <f>AVERAGE(AC48,AK48,AS48)</f>
        <v>6.2708151164182794E-3</v>
      </c>
      <c r="AY48" s="131">
        <f>AX48</f>
        <v>6.2708151164182794E-3</v>
      </c>
      <c r="AZ48" s="483" t="s">
        <v>21</v>
      </c>
      <c r="BA48" s="333">
        <f t="shared" si="39"/>
        <v>0.01</v>
      </c>
      <c r="BB48" s="360">
        <v>0</v>
      </c>
      <c r="BC48" s="361">
        <v>306</v>
      </c>
      <c r="BD48" s="358">
        <f>+BB48/BC48</f>
        <v>0</v>
      </c>
      <c r="BE48" s="36" t="s">
        <v>386</v>
      </c>
      <c r="BF48" s="214" t="s">
        <v>21</v>
      </c>
      <c r="BG48" s="359" t="s">
        <v>922</v>
      </c>
      <c r="BH48" s="325"/>
      <c r="BI48" s="333">
        <f t="shared" si="40"/>
        <v>0.01</v>
      </c>
      <c r="BJ48" s="362">
        <v>0</v>
      </c>
      <c r="BK48" s="362">
        <v>292</v>
      </c>
      <c r="BL48" s="358">
        <f>+BJ48/BK48</f>
        <v>0</v>
      </c>
      <c r="BM48" s="36" t="s">
        <v>386</v>
      </c>
      <c r="BN48" s="214" t="s">
        <v>21</v>
      </c>
      <c r="BO48" s="362" t="s">
        <v>924</v>
      </c>
      <c r="BP48" s="325"/>
      <c r="BQ48" s="333">
        <f t="shared" si="41"/>
        <v>0.01</v>
      </c>
      <c r="BR48" s="360">
        <v>0</v>
      </c>
      <c r="BS48" s="361">
        <v>322</v>
      </c>
      <c r="BT48" s="358">
        <f t="shared" si="44"/>
        <v>0</v>
      </c>
      <c r="BU48" s="36" t="s">
        <v>386</v>
      </c>
      <c r="BV48" s="214" t="s">
        <v>21</v>
      </c>
      <c r="BW48" s="363" t="s">
        <v>926</v>
      </c>
      <c r="BX48" s="18"/>
      <c r="BY48" s="131">
        <f>AVERAGE(BD48,BL48,BT48)</f>
        <v>0</v>
      </c>
      <c r="BZ48" s="401">
        <f>BY48</f>
        <v>0</v>
      </c>
      <c r="CA48" s="325" t="s">
        <v>21</v>
      </c>
      <c r="CB48" s="221">
        <v>0.01</v>
      </c>
      <c r="CC48" s="222">
        <v>1</v>
      </c>
      <c r="CD48" s="222">
        <v>398</v>
      </c>
      <c r="CE48" s="223">
        <f>+CC48/CD48</f>
        <v>2.5125628140703518E-3</v>
      </c>
      <c r="CF48" s="224" t="s">
        <v>386</v>
      </c>
      <c r="CG48" s="225" t="s">
        <v>21</v>
      </c>
      <c r="CH48" s="226" t="s">
        <v>885</v>
      </c>
      <c r="CI48" s="227"/>
      <c r="CJ48" s="228">
        <v>0.01</v>
      </c>
      <c r="CK48" s="222">
        <v>0</v>
      </c>
      <c r="CL48" s="222">
        <v>347</v>
      </c>
      <c r="CM48" s="287">
        <f>+CK48/CL48</f>
        <v>0</v>
      </c>
      <c r="CN48" s="224" t="s">
        <v>386</v>
      </c>
      <c r="CO48" s="225" t="s">
        <v>21</v>
      </c>
      <c r="CP48" s="229" t="s">
        <v>886</v>
      </c>
      <c r="CQ48" s="227"/>
      <c r="CR48" s="228">
        <v>0.01</v>
      </c>
      <c r="CS48" s="222">
        <v>1</v>
      </c>
      <c r="CT48" s="222">
        <v>381</v>
      </c>
      <c r="CU48" s="223">
        <f t="shared" si="45"/>
        <v>2.6246719160104987E-3</v>
      </c>
      <c r="CV48" s="224" t="s">
        <v>386</v>
      </c>
      <c r="CW48" s="225" t="s">
        <v>21</v>
      </c>
      <c r="CX48" s="226" t="s">
        <v>887</v>
      </c>
      <c r="CY48" s="230"/>
      <c r="CZ48" s="131">
        <f>AVERAGE(CE48,CM48,CU48)</f>
        <v>1.712411576693617E-3</v>
      </c>
      <c r="DA48" s="131">
        <f>CZ48</f>
        <v>1.712411576693617E-3</v>
      </c>
      <c r="DB48" s="132" t="s">
        <v>21</v>
      </c>
      <c r="DC48" s="93">
        <v>0.01</v>
      </c>
      <c r="DD48" s="94">
        <v>0</v>
      </c>
      <c r="DE48" s="94">
        <v>10</v>
      </c>
      <c r="DF48" s="93">
        <f>+DD48/DE48</f>
        <v>0</v>
      </c>
      <c r="DG48" s="95" t="s">
        <v>724</v>
      </c>
      <c r="DH48" s="78" t="s">
        <v>21</v>
      </c>
      <c r="DI48" s="96" t="s">
        <v>728</v>
      </c>
      <c r="DJ48" s="97"/>
      <c r="DK48" s="95">
        <v>0.01</v>
      </c>
      <c r="DL48" s="86">
        <v>3</v>
      </c>
      <c r="DM48" s="86">
        <v>535</v>
      </c>
      <c r="DN48" s="101">
        <f>+DL48/DM48</f>
        <v>5.6074766355140183E-3</v>
      </c>
      <c r="DO48" s="95" t="s">
        <v>386</v>
      </c>
      <c r="DP48" s="78" t="s">
        <v>21</v>
      </c>
      <c r="DQ48" s="83" t="s">
        <v>729</v>
      </c>
      <c r="DR48" s="102"/>
      <c r="DS48" s="84">
        <v>0.01</v>
      </c>
      <c r="DT48" s="94">
        <v>0</v>
      </c>
      <c r="DU48" s="94">
        <v>421</v>
      </c>
      <c r="DV48" s="93">
        <f t="shared" si="46"/>
        <v>0</v>
      </c>
      <c r="DW48" s="95" t="s">
        <v>386</v>
      </c>
      <c r="DX48" s="100" t="s">
        <v>21</v>
      </c>
      <c r="DY48" s="83" t="s">
        <v>730</v>
      </c>
      <c r="DZ48" s="80"/>
      <c r="EA48" s="131">
        <f>AVERAGE(DF48,DN48,DV48)</f>
        <v>1.8691588785046728E-3</v>
      </c>
      <c r="EB48" s="131">
        <f>EA48</f>
        <v>1.8691588785046728E-3</v>
      </c>
      <c r="EC48" s="413" t="s">
        <v>21</v>
      </c>
    </row>
    <row r="49" spans="1:133" ht="89.25" x14ac:dyDescent="0.25">
      <c r="A49" s="11">
        <v>42</v>
      </c>
      <c r="B49" s="12" t="s">
        <v>26</v>
      </c>
      <c r="C49" s="13" t="s">
        <v>399</v>
      </c>
      <c r="D49" s="170" t="s">
        <v>311</v>
      </c>
      <c r="E49" s="10" t="s">
        <v>71</v>
      </c>
      <c r="F49" s="24" t="s">
        <v>416</v>
      </c>
      <c r="G49" s="20" t="s">
        <v>417</v>
      </c>
      <c r="H49" s="20" t="s">
        <v>32</v>
      </c>
      <c r="I49" s="20" t="s">
        <v>418</v>
      </c>
      <c r="J49" s="26">
        <v>0.9</v>
      </c>
      <c r="K49" s="20" t="s">
        <v>419</v>
      </c>
      <c r="L49" s="19" t="s">
        <v>35</v>
      </c>
      <c r="M49" s="12" t="s">
        <v>420</v>
      </c>
      <c r="N49" s="20" t="s">
        <v>37</v>
      </c>
      <c r="O49" s="20" t="s">
        <v>421</v>
      </c>
      <c r="P49" s="19" t="s">
        <v>32</v>
      </c>
      <c r="Q49" s="19" t="s">
        <v>32</v>
      </c>
      <c r="R49" s="35" t="s">
        <v>422</v>
      </c>
      <c r="S49" s="35" t="s">
        <v>423</v>
      </c>
      <c r="T49" s="40" t="s">
        <v>424</v>
      </c>
      <c r="U49" s="36" t="s">
        <v>425</v>
      </c>
      <c r="V49" s="20" t="s">
        <v>426</v>
      </c>
      <c r="W49" s="20" t="s">
        <v>409</v>
      </c>
      <c r="X49" s="20" t="s">
        <v>409</v>
      </c>
      <c r="Y49" s="20" t="s">
        <v>427</v>
      </c>
      <c r="Z49" s="333">
        <f t="shared" si="0"/>
        <v>0.9</v>
      </c>
      <c r="AA49" s="326"/>
      <c r="AB49" s="326"/>
      <c r="AC49" s="326"/>
      <c r="AD49" s="326"/>
      <c r="AE49" s="326"/>
      <c r="AF49" s="326"/>
      <c r="AG49" s="326"/>
      <c r="AH49" s="333">
        <f t="shared" si="1"/>
        <v>0.9</v>
      </c>
      <c r="AI49" s="326"/>
      <c r="AJ49" s="326"/>
      <c r="AK49" s="326"/>
      <c r="AL49" s="326"/>
      <c r="AM49" s="326"/>
      <c r="AN49" s="326"/>
      <c r="AO49" s="326"/>
      <c r="AP49" s="333">
        <f t="shared" si="2"/>
        <v>0.9</v>
      </c>
      <c r="AQ49" s="484">
        <v>73913034835</v>
      </c>
      <c r="AR49" s="484">
        <v>98294768039</v>
      </c>
      <c r="AS49" s="485">
        <f>+AQ49/AR49</f>
        <v>0.75195288935087412</v>
      </c>
      <c r="AT49" s="35" t="s">
        <v>423</v>
      </c>
      <c r="AU49" s="479" t="s">
        <v>19</v>
      </c>
      <c r="AV49" s="20" t="s">
        <v>1136</v>
      </c>
      <c r="AW49" s="326"/>
      <c r="AX49" s="457"/>
      <c r="AY49" s="142">
        <f>AS49</f>
        <v>0.75195288935087412</v>
      </c>
      <c r="AZ49" s="149" t="s">
        <v>19</v>
      </c>
      <c r="BA49" s="333">
        <f t="shared" si="39"/>
        <v>0.9</v>
      </c>
      <c r="BB49" s="326"/>
      <c r="BC49" s="326"/>
      <c r="BD49" s="326"/>
      <c r="BE49" s="326"/>
      <c r="BF49" s="326"/>
      <c r="BG49" s="326"/>
      <c r="BH49" s="326"/>
      <c r="BI49" s="333">
        <f t="shared" si="40"/>
        <v>0.9</v>
      </c>
      <c r="BJ49" s="326"/>
      <c r="BK49" s="326"/>
      <c r="BL49" s="326"/>
      <c r="BM49" s="326"/>
      <c r="BN49" s="326"/>
      <c r="BO49" s="326"/>
      <c r="BP49" s="326"/>
      <c r="BQ49" s="333">
        <f t="shared" si="41"/>
        <v>0.9</v>
      </c>
      <c r="BR49" s="348">
        <v>45165049997</v>
      </c>
      <c r="BS49" s="349">
        <v>60088494530</v>
      </c>
      <c r="BT49" s="352">
        <f t="shared" si="44"/>
        <v>0.75164222951950865</v>
      </c>
      <c r="BU49" s="35" t="s">
        <v>423</v>
      </c>
      <c r="BV49" s="6" t="s">
        <v>19</v>
      </c>
      <c r="BW49" s="351" t="s">
        <v>919</v>
      </c>
      <c r="BX49" s="326"/>
      <c r="BY49" s="326"/>
      <c r="BZ49" s="152">
        <f>BT49</f>
        <v>0.75164222951950865</v>
      </c>
      <c r="CA49" s="162" t="str">
        <f>BV49</f>
        <v>REGULAR</v>
      </c>
      <c r="CB49" s="149"/>
      <c r="CC49" s="149"/>
      <c r="CD49" s="149"/>
      <c r="CE49" s="149"/>
      <c r="CF49" s="149"/>
      <c r="CG49" s="149"/>
      <c r="CH49" s="149"/>
      <c r="CI49" s="149"/>
      <c r="CJ49" s="149"/>
      <c r="CK49" s="149"/>
      <c r="CL49" s="149"/>
      <c r="CM49" s="149"/>
      <c r="CN49" s="149"/>
      <c r="CO49" s="149"/>
      <c r="CP49" s="149"/>
      <c r="CQ49" s="149"/>
      <c r="CR49" s="263">
        <v>0.9</v>
      </c>
      <c r="CS49" s="264">
        <v>30202598586</v>
      </c>
      <c r="CT49" s="264">
        <v>38823763547</v>
      </c>
      <c r="CU49" s="265">
        <f t="shared" si="45"/>
        <v>0.77794102958196654</v>
      </c>
      <c r="CV49" s="266" t="s">
        <v>903</v>
      </c>
      <c r="CW49" s="267" t="s">
        <v>19</v>
      </c>
      <c r="CX49" s="268" t="s">
        <v>904</v>
      </c>
      <c r="CY49" s="269"/>
      <c r="CZ49" s="132"/>
      <c r="DA49" s="142">
        <f>CU49</f>
        <v>0.77794102958196654</v>
      </c>
      <c r="DB49" s="133" t="str">
        <f>CW49</f>
        <v>REGULAR</v>
      </c>
      <c r="DC49" s="95"/>
      <c r="DD49" s="103"/>
      <c r="DE49" s="104"/>
      <c r="DF49" s="93"/>
      <c r="DG49" s="95"/>
      <c r="DH49" s="105"/>
      <c r="DI49" s="96"/>
      <c r="DJ49" s="80"/>
      <c r="DK49" s="106"/>
      <c r="DL49" s="86"/>
      <c r="DM49" s="86"/>
      <c r="DN49" s="107"/>
      <c r="DO49" s="106"/>
      <c r="DP49" s="108"/>
      <c r="DQ49" s="91"/>
      <c r="DR49" s="91"/>
      <c r="DS49" s="84">
        <v>0.9</v>
      </c>
      <c r="DT49" s="103">
        <v>11456881239</v>
      </c>
      <c r="DU49" s="103">
        <v>18208798132</v>
      </c>
      <c r="DV49" s="84">
        <f t="shared" si="46"/>
        <v>0.62919480769385683</v>
      </c>
      <c r="DW49" s="84" t="s">
        <v>731</v>
      </c>
      <c r="DX49" s="78" t="s">
        <v>19</v>
      </c>
      <c r="DY49" s="96" t="s">
        <v>732</v>
      </c>
      <c r="DZ49" s="109" t="s">
        <v>733</v>
      </c>
      <c r="EA49" s="132"/>
      <c r="EB49" s="142">
        <f>DV49</f>
        <v>0.62919480769385683</v>
      </c>
      <c r="EC49" s="411" t="str">
        <f>DX49</f>
        <v>REGULAR</v>
      </c>
    </row>
    <row r="50" spans="1:133" ht="75.75" thickBot="1" x14ac:dyDescent="0.3">
      <c r="A50" s="11">
        <v>43</v>
      </c>
      <c r="B50" s="12" t="s">
        <v>26</v>
      </c>
      <c r="C50" s="13" t="s">
        <v>399</v>
      </c>
      <c r="D50" s="170" t="s">
        <v>311</v>
      </c>
      <c r="E50" s="10" t="s">
        <v>71</v>
      </c>
      <c r="F50" s="24" t="s">
        <v>428</v>
      </c>
      <c r="G50" s="20" t="s">
        <v>429</v>
      </c>
      <c r="H50" s="20" t="s">
        <v>32</v>
      </c>
      <c r="I50" s="20" t="s">
        <v>418</v>
      </c>
      <c r="J50" s="25">
        <v>1</v>
      </c>
      <c r="K50" s="20" t="s">
        <v>430</v>
      </c>
      <c r="L50" s="19" t="s">
        <v>35</v>
      </c>
      <c r="M50" s="24" t="s">
        <v>431</v>
      </c>
      <c r="N50" s="20" t="s">
        <v>37</v>
      </c>
      <c r="O50" s="20" t="s">
        <v>421</v>
      </c>
      <c r="P50" s="19" t="s">
        <v>32</v>
      </c>
      <c r="Q50" s="19" t="s">
        <v>32</v>
      </c>
      <c r="R50" s="35" t="s">
        <v>422</v>
      </c>
      <c r="S50" s="35" t="s">
        <v>423</v>
      </c>
      <c r="T50" s="40" t="s">
        <v>424</v>
      </c>
      <c r="U50" s="36" t="s">
        <v>425</v>
      </c>
      <c r="V50" s="20" t="s">
        <v>426</v>
      </c>
      <c r="W50" s="20" t="s">
        <v>409</v>
      </c>
      <c r="X50" s="20" t="s">
        <v>409</v>
      </c>
      <c r="Y50" s="20" t="s">
        <v>427</v>
      </c>
      <c r="Z50" s="333">
        <f t="shared" si="0"/>
        <v>1</v>
      </c>
      <c r="AA50" s="20"/>
      <c r="AB50" s="20"/>
      <c r="AC50" s="20"/>
      <c r="AD50" s="20"/>
      <c r="AE50" s="20"/>
      <c r="AF50" s="20"/>
      <c r="AG50" s="20"/>
      <c r="AH50" s="333">
        <f t="shared" si="1"/>
        <v>1</v>
      </c>
      <c r="AI50" s="20"/>
      <c r="AJ50" s="20"/>
      <c r="AK50" s="20"/>
      <c r="AL50" s="20"/>
      <c r="AM50" s="20"/>
      <c r="AN50" s="20"/>
      <c r="AO50" s="20"/>
      <c r="AP50" s="333">
        <f t="shared" si="2"/>
        <v>1</v>
      </c>
      <c r="AQ50" s="484">
        <v>22838103428</v>
      </c>
      <c r="AR50" s="484">
        <v>23839401332</v>
      </c>
      <c r="AS50" s="485">
        <f>+AQ50/AR50</f>
        <v>0.95799819424760713</v>
      </c>
      <c r="AT50" s="36" t="s">
        <v>425</v>
      </c>
      <c r="AU50" s="479" t="s">
        <v>21</v>
      </c>
      <c r="AV50" s="20" t="s">
        <v>1137</v>
      </c>
      <c r="AW50" s="20"/>
      <c r="AX50" s="457"/>
      <c r="AY50" s="142">
        <f>AS50</f>
        <v>0.95799819424760713</v>
      </c>
      <c r="AZ50" s="148" t="s">
        <v>21</v>
      </c>
      <c r="BA50" s="333">
        <f t="shared" si="39"/>
        <v>1</v>
      </c>
      <c r="BB50" s="20"/>
      <c r="BC50" s="20"/>
      <c r="BD50" s="20"/>
      <c r="BE50" s="20"/>
      <c r="BF50" s="20"/>
      <c r="BG50" s="20"/>
      <c r="BH50" s="20"/>
      <c r="BI50" s="333">
        <f t="shared" si="40"/>
        <v>1</v>
      </c>
      <c r="BJ50" s="20"/>
      <c r="BK50" s="20"/>
      <c r="BL50" s="20"/>
      <c r="BM50" s="20"/>
      <c r="BN50" s="20"/>
      <c r="BO50" s="20"/>
      <c r="BP50" s="20"/>
      <c r="BQ50" s="333">
        <f t="shared" si="41"/>
        <v>1</v>
      </c>
      <c r="BR50" s="348">
        <v>22374018239</v>
      </c>
      <c r="BS50" s="349">
        <v>23880767650</v>
      </c>
      <c r="BT50" s="352">
        <f t="shared" si="44"/>
        <v>0.93690531924755782</v>
      </c>
      <c r="BU50" s="40" t="s">
        <v>424</v>
      </c>
      <c r="BV50" s="7" t="s">
        <v>20</v>
      </c>
      <c r="BW50" s="351" t="s">
        <v>920</v>
      </c>
      <c r="BX50" s="20"/>
      <c r="BY50" s="20"/>
      <c r="BZ50" s="152">
        <f>BT50</f>
        <v>0.93690531924755782</v>
      </c>
      <c r="CA50" s="162" t="str">
        <f>BV50</f>
        <v>BUENO</v>
      </c>
      <c r="CB50" s="150"/>
      <c r="CC50" s="150"/>
      <c r="CD50" s="150"/>
      <c r="CE50" s="150"/>
      <c r="CF50" s="150"/>
      <c r="CG50" s="150"/>
      <c r="CH50" s="150"/>
      <c r="CI50" s="150"/>
      <c r="CJ50" s="150"/>
      <c r="CK50" s="150"/>
      <c r="CL50" s="150"/>
      <c r="CM50" s="150"/>
      <c r="CN50" s="150"/>
      <c r="CO50" s="150"/>
      <c r="CP50" s="150"/>
      <c r="CQ50" s="150"/>
      <c r="CR50" s="203">
        <v>1</v>
      </c>
      <c r="CS50" s="270">
        <v>15018206918</v>
      </c>
      <c r="CT50" s="270">
        <v>23882155649</v>
      </c>
      <c r="CU50" s="271">
        <f t="shared" si="45"/>
        <v>0.62884637127088006</v>
      </c>
      <c r="CV50" s="272" t="s">
        <v>903</v>
      </c>
      <c r="CW50" s="273" t="s">
        <v>19</v>
      </c>
      <c r="CX50" s="209" t="s">
        <v>905</v>
      </c>
      <c r="CY50" s="274"/>
      <c r="CZ50" s="132"/>
      <c r="DA50" s="142">
        <f>CU50</f>
        <v>0.62884637127088006</v>
      </c>
      <c r="DB50" s="133" t="str">
        <f>CW50</f>
        <v>REGULAR</v>
      </c>
      <c r="DC50" s="84"/>
      <c r="DD50" s="86"/>
      <c r="DE50" s="86"/>
      <c r="DF50" s="93"/>
      <c r="DG50" s="95"/>
      <c r="DH50" s="50"/>
      <c r="DI50" s="96"/>
      <c r="DJ50" s="80"/>
      <c r="DK50" s="95"/>
      <c r="DL50" s="86"/>
      <c r="DM50" s="86"/>
      <c r="DN50" s="93"/>
      <c r="DO50" s="95"/>
      <c r="DP50" s="50"/>
      <c r="DQ50" s="91"/>
      <c r="DR50" s="91"/>
      <c r="DS50" s="84">
        <v>1</v>
      </c>
      <c r="DT50" s="103">
        <v>4663487030</v>
      </c>
      <c r="DU50" s="103">
        <v>24031195319</v>
      </c>
      <c r="DV50" s="84">
        <f t="shared" si="46"/>
        <v>0.194059719797328</v>
      </c>
      <c r="DW50" s="84" t="s">
        <v>329</v>
      </c>
      <c r="DX50" s="78" t="s">
        <v>18</v>
      </c>
      <c r="DY50" s="83" t="s">
        <v>734</v>
      </c>
      <c r="DZ50" s="80" t="s">
        <v>735</v>
      </c>
      <c r="EA50" s="132"/>
      <c r="EB50" s="142">
        <f>DV50</f>
        <v>0.194059719797328</v>
      </c>
      <c r="EC50" s="411" t="str">
        <f>DX50</f>
        <v>MALO</v>
      </c>
    </row>
    <row r="51" spans="1:133" ht="171" x14ac:dyDescent="0.25">
      <c r="A51" s="11">
        <v>44</v>
      </c>
      <c r="B51" s="12" t="s">
        <v>26</v>
      </c>
      <c r="C51" s="13" t="s">
        <v>399</v>
      </c>
      <c r="D51" s="170" t="s">
        <v>311</v>
      </c>
      <c r="E51" s="10" t="s">
        <v>71</v>
      </c>
      <c r="F51" s="24" t="s">
        <v>432</v>
      </c>
      <c r="G51" s="20" t="s">
        <v>433</v>
      </c>
      <c r="H51" s="20" t="s">
        <v>39</v>
      </c>
      <c r="I51" s="20" t="s">
        <v>418</v>
      </c>
      <c r="J51" s="26">
        <v>0.15</v>
      </c>
      <c r="K51" s="20" t="s">
        <v>430</v>
      </c>
      <c r="L51" s="19" t="s">
        <v>35</v>
      </c>
      <c r="M51" s="20" t="s">
        <v>434</v>
      </c>
      <c r="N51" s="20" t="s">
        <v>37</v>
      </c>
      <c r="O51" s="20" t="s">
        <v>421</v>
      </c>
      <c r="P51" s="19" t="s">
        <v>39</v>
      </c>
      <c r="Q51" s="19" t="s">
        <v>32</v>
      </c>
      <c r="R51" s="35" t="s">
        <v>435</v>
      </c>
      <c r="S51" s="35" t="s">
        <v>436</v>
      </c>
      <c r="T51" s="40" t="s">
        <v>437</v>
      </c>
      <c r="U51" s="36" t="s">
        <v>438</v>
      </c>
      <c r="V51" s="20" t="s">
        <v>426</v>
      </c>
      <c r="W51" s="20" t="s">
        <v>409</v>
      </c>
      <c r="X51" s="20" t="s">
        <v>409</v>
      </c>
      <c r="Y51" s="20" t="s">
        <v>439</v>
      </c>
      <c r="Z51" s="333">
        <f t="shared" si="0"/>
        <v>0.15</v>
      </c>
      <c r="AA51" s="486">
        <v>16120534281</v>
      </c>
      <c r="AB51" s="484">
        <v>82117762796</v>
      </c>
      <c r="AC51" s="485">
        <f>+AA51/AB51</f>
        <v>0.19630995453501615</v>
      </c>
      <c r="AD51" s="40" t="s">
        <v>437</v>
      </c>
      <c r="AE51" s="487" t="s">
        <v>20</v>
      </c>
      <c r="AF51" s="488" t="s">
        <v>1138</v>
      </c>
      <c r="AG51" s="327"/>
      <c r="AH51" s="333">
        <f t="shared" si="1"/>
        <v>0.15</v>
      </c>
      <c r="AI51" s="486">
        <v>18015734473</v>
      </c>
      <c r="AJ51" s="484">
        <v>89934574057</v>
      </c>
      <c r="AK51" s="485">
        <f>+AI51/AJ51</f>
        <v>0.20032045141595639</v>
      </c>
      <c r="AL51" s="40" t="s">
        <v>437</v>
      </c>
      <c r="AM51" s="487" t="s">
        <v>20</v>
      </c>
      <c r="AN51" s="488" t="s">
        <v>1139</v>
      </c>
      <c r="AO51" s="327"/>
      <c r="AP51" s="333">
        <f t="shared" si="2"/>
        <v>0.15</v>
      </c>
      <c r="AQ51" s="484">
        <v>0</v>
      </c>
      <c r="AR51" s="484">
        <v>98294768039</v>
      </c>
      <c r="AS51" s="485">
        <v>0</v>
      </c>
      <c r="AT51" s="36" t="s">
        <v>438</v>
      </c>
      <c r="AU51" s="479" t="s">
        <v>21</v>
      </c>
      <c r="AV51" s="489" t="s">
        <v>1140</v>
      </c>
      <c r="AW51" s="327"/>
      <c r="AX51" s="459">
        <f>AVERAGE(AC51,AK51,AS51)</f>
        <v>0.13221013531699086</v>
      </c>
      <c r="AY51" s="142">
        <f>AX51</f>
        <v>0.13221013531699086</v>
      </c>
      <c r="AZ51" s="480" t="s">
        <v>21</v>
      </c>
      <c r="BA51" s="333">
        <f t="shared" si="39"/>
        <v>0.15</v>
      </c>
      <c r="BB51" s="348">
        <v>7398647607</v>
      </c>
      <c r="BC51" s="349">
        <v>52325447096</v>
      </c>
      <c r="BD51" s="350">
        <f>+BB51/BC51</f>
        <v>0.14139673939958722</v>
      </c>
      <c r="BE51" s="36" t="s">
        <v>438</v>
      </c>
      <c r="BF51" s="214" t="s">
        <v>21</v>
      </c>
      <c r="BG51" s="364" t="s">
        <v>927</v>
      </c>
      <c r="BH51" s="327"/>
      <c r="BI51" s="333">
        <f t="shared" si="40"/>
        <v>0.15</v>
      </c>
      <c r="BJ51" s="348">
        <v>9459971125</v>
      </c>
      <c r="BK51" s="349">
        <v>62296452560</v>
      </c>
      <c r="BL51" s="350">
        <f>+BJ51/BK51</f>
        <v>0.1518540901809578</v>
      </c>
      <c r="BM51" s="36" t="s">
        <v>438</v>
      </c>
      <c r="BN51" s="214" t="s">
        <v>21</v>
      </c>
      <c r="BO51" s="364" t="s">
        <v>928</v>
      </c>
      <c r="BP51" s="327"/>
      <c r="BQ51" s="333">
        <f t="shared" si="41"/>
        <v>0.15</v>
      </c>
      <c r="BR51" s="348">
        <v>6933721411</v>
      </c>
      <c r="BS51" s="349">
        <v>67022215941</v>
      </c>
      <c r="BT51" s="350">
        <f t="shared" si="44"/>
        <v>0.10345407584111797</v>
      </c>
      <c r="BU51" s="36" t="s">
        <v>438</v>
      </c>
      <c r="BV51" s="214" t="s">
        <v>21</v>
      </c>
      <c r="BW51" s="351" t="s">
        <v>929</v>
      </c>
      <c r="BX51" s="327"/>
      <c r="BY51" s="131">
        <f>AVERAGE(BD51,BL51,BT51)</f>
        <v>0.13223496847388769</v>
      </c>
      <c r="BZ51" s="402">
        <f>BY51</f>
        <v>0.13223496847388769</v>
      </c>
      <c r="CA51" s="327" t="s">
        <v>21</v>
      </c>
      <c r="CB51" s="231">
        <v>0.15</v>
      </c>
      <c r="CC51" s="232">
        <v>5088283019</v>
      </c>
      <c r="CD51" s="232">
        <v>28797039623</v>
      </c>
      <c r="CE51" s="233">
        <f>+CC51/CD51</f>
        <v>0.1766946563123809</v>
      </c>
      <c r="CF51" s="213" t="s">
        <v>736</v>
      </c>
      <c r="CG51" s="214" t="s">
        <v>21</v>
      </c>
      <c r="CH51" s="218" t="s">
        <v>888</v>
      </c>
      <c r="CI51" s="216"/>
      <c r="CJ51" s="234">
        <v>0.15</v>
      </c>
      <c r="CK51" s="232">
        <v>5951177397</v>
      </c>
      <c r="CL51" s="232">
        <v>34397730545</v>
      </c>
      <c r="CM51" s="233">
        <f>+CK51/CL51</f>
        <v>0.17301075689323503</v>
      </c>
      <c r="CN51" s="213" t="s">
        <v>736</v>
      </c>
      <c r="CO51" s="214" t="s">
        <v>21</v>
      </c>
      <c r="CP51" s="218" t="s">
        <v>889</v>
      </c>
      <c r="CQ51" s="216"/>
      <c r="CR51" s="234">
        <v>0.15</v>
      </c>
      <c r="CS51" s="232">
        <v>5176844010</v>
      </c>
      <c r="CT51" s="232">
        <v>44000607557</v>
      </c>
      <c r="CU51" s="233">
        <f t="shared" si="45"/>
        <v>0.11765392110310582</v>
      </c>
      <c r="CV51" s="213" t="s">
        <v>736</v>
      </c>
      <c r="CW51" s="214" t="s">
        <v>21</v>
      </c>
      <c r="CX51" s="216" t="s">
        <v>890</v>
      </c>
      <c r="CY51" s="220"/>
      <c r="CZ51" s="131">
        <f>AVERAGE(CE51,CM51,CU51)</f>
        <v>0.15578644476957393</v>
      </c>
      <c r="DA51" s="142">
        <f>CZ51</f>
        <v>0.15578644476957393</v>
      </c>
      <c r="DB51" s="132" t="s">
        <v>20</v>
      </c>
      <c r="DC51" s="84">
        <v>0.15</v>
      </c>
      <c r="DD51" s="103">
        <v>1480297463</v>
      </c>
      <c r="DE51" s="103">
        <v>10745600297</v>
      </c>
      <c r="DF51" s="110">
        <f>+DD51/DE51</f>
        <v>0.13775847063781774</v>
      </c>
      <c r="DG51" s="95" t="s">
        <v>736</v>
      </c>
      <c r="DH51" s="78" t="s">
        <v>21</v>
      </c>
      <c r="DI51" s="96" t="s">
        <v>737</v>
      </c>
      <c r="DJ51" s="80"/>
      <c r="DK51" s="95">
        <v>0.15</v>
      </c>
      <c r="DL51" s="103">
        <v>1814822990</v>
      </c>
      <c r="DM51" s="103">
        <v>15918086821</v>
      </c>
      <c r="DN51" s="110">
        <f>+DL51/DM51</f>
        <v>0.11401012008590049</v>
      </c>
      <c r="DO51" s="95" t="s">
        <v>736</v>
      </c>
      <c r="DP51" s="78" t="s">
        <v>21</v>
      </c>
      <c r="DQ51" s="83" t="s">
        <v>738</v>
      </c>
      <c r="DR51" s="80"/>
      <c r="DS51" s="95">
        <v>0.15</v>
      </c>
      <c r="DT51" s="103">
        <v>6107008117</v>
      </c>
      <c r="DU51" s="104">
        <v>24031195319</v>
      </c>
      <c r="DV51" s="110">
        <f t="shared" si="46"/>
        <v>0.25412835424676361</v>
      </c>
      <c r="DW51" s="95" t="s">
        <v>739</v>
      </c>
      <c r="DX51" s="78" t="s">
        <v>19</v>
      </c>
      <c r="DY51" s="83" t="s">
        <v>740</v>
      </c>
      <c r="DZ51" s="80" t="s">
        <v>741</v>
      </c>
      <c r="EA51" s="131">
        <f>AVERAGE(DF51,DN51,DV51)</f>
        <v>0.1686323149901606</v>
      </c>
      <c r="EB51" s="142">
        <f>EA51</f>
        <v>0.1686323149901606</v>
      </c>
      <c r="EC51" s="413" t="s">
        <v>20</v>
      </c>
    </row>
    <row r="52" spans="1:133" ht="200.25" thickBot="1" x14ac:dyDescent="0.3">
      <c r="A52" s="11">
        <v>45</v>
      </c>
      <c r="B52" s="12" t="s">
        <v>26</v>
      </c>
      <c r="C52" s="13" t="s">
        <v>399</v>
      </c>
      <c r="D52" s="170" t="s">
        <v>311</v>
      </c>
      <c r="E52" s="10" t="s">
        <v>71</v>
      </c>
      <c r="F52" s="24" t="s">
        <v>440</v>
      </c>
      <c r="G52" s="20" t="s">
        <v>441</v>
      </c>
      <c r="H52" s="20" t="s">
        <v>39</v>
      </c>
      <c r="I52" s="20" t="s">
        <v>418</v>
      </c>
      <c r="J52" s="26">
        <v>1</v>
      </c>
      <c r="K52" s="20" t="s">
        <v>430</v>
      </c>
      <c r="L52" s="20" t="s">
        <v>35</v>
      </c>
      <c r="M52" s="24" t="s">
        <v>442</v>
      </c>
      <c r="N52" s="20" t="s">
        <v>37</v>
      </c>
      <c r="O52" s="20" t="s">
        <v>421</v>
      </c>
      <c r="P52" s="20" t="s">
        <v>39</v>
      </c>
      <c r="Q52" s="19" t="s">
        <v>32</v>
      </c>
      <c r="R52" s="35" t="s">
        <v>422</v>
      </c>
      <c r="S52" s="35" t="s">
        <v>423</v>
      </c>
      <c r="T52" s="40" t="s">
        <v>443</v>
      </c>
      <c r="U52" s="40">
        <v>1</v>
      </c>
      <c r="V52" s="20" t="s">
        <v>426</v>
      </c>
      <c r="W52" s="20" t="s">
        <v>409</v>
      </c>
      <c r="X52" s="20" t="s">
        <v>409</v>
      </c>
      <c r="Y52" s="20" t="s">
        <v>427</v>
      </c>
      <c r="Z52" s="333">
        <f t="shared" si="0"/>
        <v>1</v>
      </c>
      <c r="AA52" s="486">
        <v>65997228515</v>
      </c>
      <c r="AB52" s="484">
        <v>107117393000</v>
      </c>
      <c r="AC52" s="485">
        <f>+AA52/AB52</f>
        <v>0.61612056330571829</v>
      </c>
      <c r="AD52" s="35" t="s">
        <v>423</v>
      </c>
      <c r="AE52" s="487" t="s">
        <v>19</v>
      </c>
      <c r="AF52" s="490" t="s">
        <v>1141</v>
      </c>
      <c r="AG52" s="328"/>
      <c r="AH52" s="333">
        <f t="shared" si="1"/>
        <v>1</v>
      </c>
      <c r="AI52" s="486">
        <v>71918839584</v>
      </c>
      <c r="AJ52" s="484">
        <v>107117393000</v>
      </c>
      <c r="AK52" s="485">
        <f>+AI52/AJ52</f>
        <v>0.6714020717811906</v>
      </c>
      <c r="AL52" s="35" t="s">
        <v>423</v>
      </c>
      <c r="AM52" s="487" t="s">
        <v>19</v>
      </c>
      <c r="AN52" s="490" t="s">
        <v>1142</v>
      </c>
      <c r="AO52" s="328"/>
      <c r="AP52" s="333">
        <f t="shared" si="2"/>
        <v>1</v>
      </c>
      <c r="AQ52" s="484">
        <v>98294768039</v>
      </c>
      <c r="AR52" s="484">
        <v>107117393000</v>
      </c>
      <c r="AS52" s="485">
        <f>+AQ52/AR52</f>
        <v>0.91763592527872673</v>
      </c>
      <c r="AT52" s="40" t="s">
        <v>443</v>
      </c>
      <c r="AU52" s="479" t="s">
        <v>20</v>
      </c>
      <c r="AV52" s="491" t="s">
        <v>1143</v>
      </c>
      <c r="AW52" s="328"/>
      <c r="AX52" s="459">
        <f>AVERAGE(AC52,AK52,AS52)</f>
        <v>0.73505285345521187</v>
      </c>
      <c r="AY52" s="142">
        <f>AX52</f>
        <v>0.73505285345521187</v>
      </c>
      <c r="AZ52" s="483" t="s">
        <v>19</v>
      </c>
      <c r="BA52" s="333">
        <f t="shared" si="39"/>
        <v>1</v>
      </c>
      <c r="BB52" s="348">
        <v>44926799489</v>
      </c>
      <c r="BC52" s="349">
        <v>107117393000</v>
      </c>
      <c r="BD52" s="350">
        <f>+BB52/BC52</f>
        <v>0.41941647598723769</v>
      </c>
      <c r="BE52" s="35" t="s">
        <v>422</v>
      </c>
      <c r="BF52" s="5" t="s">
        <v>18</v>
      </c>
      <c r="BG52" s="365" t="s">
        <v>930</v>
      </c>
      <c r="BH52" s="328"/>
      <c r="BI52" s="333">
        <f t="shared" si="40"/>
        <v>1</v>
      </c>
      <c r="BJ52" s="348">
        <v>52836481435</v>
      </c>
      <c r="BK52" s="349">
        <v>107117393000</v>
      </c>
      <c r="BL52" s="350">
        <f>+BJ52/BK52</f>
        <v>0.49325772365464493</v>
      </c>
      <c r="BM52" s="35" t="s">
        <v>422</v>
      </c>
      <c r="BN52" s="5" t="s">
        <v>18</v>
      </c>
      <c r="BO52" s="365" t="s">
        <v>931</v>
      </c>
      <c r="BP52" s="328"/>
      <c r="BQ52" s="333">
        <f t="shared" si="41"/>
        <v>1</v>
      </c>
      <c r="BR52" s="348">
        <v>60088494530</v>
      </c>
      <c r="BS52" s="349">
        <v>107117393000</v>
      </c>
      <c r="BT52" s="350">
        <f t="shared" si="44"/>
        <v>0.56095926951844322</v>
      </c>
      <c r="BU52" s="35" t="s">
        <v>423</v>
      </c>
      <c r="BV52" s="6" t="s">
        <v>19</v>
      </c>
      <c r="BW52" s="366" t="s">
        <v>932</v>
      </c>
      <c r="BX52" s="328"/>
      <c r="BY52" s="131">
        <f>AVERAGE(BD52,BL52,BT52)</f>
        <v>0.49121115638677521</v>
      </c>
      <c r="BZ52" s="402">
        <f>BY52</f>
        <v>0.49121115638677521</v>
      </c>
      <c r="CA52" s="328" t="s">
        <v>18</v>
      </c>
      <c r="CB52" s="235">
        <v>1</v>
      </c>
      <c r="CC52" s="236">
        <v>23708756604</v>
      </c>
      <c r="CD52" s="236">
        <v>107117393000</v>
      </c>
      <c r="CE52" s="237">
        <f>+CC52/CD52</f>
        <v>0.22133433180174578</v>
      </c>
      <c r="CF52" s="238" t="s">
        <v>891</v>
      </c>
      <c r="CG52" s="239" t="s">
        <v>18</v>
      </c>
      <c r="CH52" s="229" t="s">
        <v>892</v>
      </c>
      <c r="CI52" s="227"/>
      <c r="CJ52" s="240">
        <v>1</v>
      </c>
      <c r="CK52" s="236">
        <v>28446553148</v>
      </c>
      <c r="CL52" s="236">
        <v>107117393000</v>
      </c>
      <c r="CM52" s="237">
        <f>+CK52/CL52</f>
        <v>0.26556427813735162</v>
      </c>
      <c r="CN52" s="238" t="s">
        <v>891</v>
      </c>
      <c r="CO52" s="239" t="s">
        <v>18</v>
      </c>
      <c r="CP52" s="229" t="s">
        <v>893</v>
      </c>
      <c r="CQ52" s="227"/>
      <c r="CR52" s="240">
        <v>1</v>
      </c>
      <c r="CS52" s="236">
        <v>38823763547</v>
      </c>
      <c r="CT52" s="236">
        <v>107117393000</v>
      </c>
      <c r="CU52" s="237">
        <f t="shared" si="45"/>
        <v>0.36244126616300304</v>
      </c>
      <c r="CV52" s="238" t="s">
        <v>891</v>
      </c>
      <c r="CW52" s="239" t="s">
        <v>18</v>
      </c>
      <c r="CX52" s="241" t="s">
        <v>894</v>
      </c>
      <c r="CY52" s="230"/>
      <c r="CZ52" s="131">
        <f>AVERAGE(CE52,CM52,CU52)</f>
        <v>0.28311329203403351</v>
      </c>
      <c r="DA52" s="142">
        <f>CZ52</f>
        <v>0.28311329203403351</v>
      </c>
      <c r="DB52" s="132" t="s">
        <v>18</v>
      </c>
      <c r="DC52" s="84">
        <v>1</v>
      </c>
      <c r="DD52" s="103">
        <v>9265302834</v>
      </c>
      <c r="DE52" s="103">
        <v>108525393000</v>
      </c>
      <c r="DF52" s="110">
        <f>+DD52/DE52</f>
        <v>8.5374515381851687E-2</v>
      </c>
      <c r="DG52" s="95" t="s">
        <v>329</v>
      </c>
      <c r="DH52" s="78" t="s">
        <v>18</v>
      </c>
      <c r="DI52" s="96" t="s">
        <v>742</v>
      </c>
      <c r="DJ52" s="80"/>
      <c r="DK52" s="95">
        <v>1</v>
      </c>
      <c r="DL52" s="103">
        <v>14103263831</v>
      </c>
      <c r="DM52" s="103">
        <v>108525393000</v>
      </c>
      <c r="DN52" s="110">
        <f>+DL52/DM52</f>
        <v>0.12995358451270478</v>
      </c>
      <c r="DO52" s="95" t="s">
        <v>329</v>
      </c>
      <c r="DP52" s="78" t="s">
        <v>18</v>
      </c>
      <c r="DQ52" s="83" t="s">
        <v>743</v>
      </c>
      <c r="DR52" s="80"/>
      <c r="DS52" s="95">
        <v>1</v>
      </c>
      <c r="DT52" s="103">
        <v>18208798132</v>
      </c>
      <c r="DU52" s="104">
        <v>108525393000</v>
      </c>
      <c r="DV52" s="110">
        <f t="shared" si="46"/>
        <v>0.16778375667342665</v>
      </c>
      <c r="DW52" s="95" t="s">
        <v>329</v>
      </c>
      <c r="DX52" s="78" t="s">
        <v>18</v>
      </c>
      <c r="DY52" s="83" t="s">
        <v>744</v>
      </c>
      <c r="DZ52" s="80" t="s">
        <v>745</v>
      </c>
      <c r="EA52" s="131">
        <f>AVERAGE(DF52,DN52,DV52)</f>
        <v>0.1277039521893277</v>
      </c>
      <c r="EB52" s="142">
        <f>EA52</f>
        <v>0.1277039521893277</v>
      </c>
      <c r="EC52" s="413" t="s">
        <v>18</v>
      </c>
    </row>
    <row r="53" spans="1:133" ht="135.75" thickBot="1" x14ac:dyDescent="0.3">
      <c r="A53" s="11">
        <v>46</v>
      </c>
      <c r="B53" s="12" t="s">
        <v>26</v>
      </c>
      <c r="C53" s="289" t="s">
        <v>379</v>
      </c>
      <c r="D53" s="170" t="s">
        <v>311</v>
      </c>
      <c r="E53" s="10" t="s">
        <v>29</v>
      </c>
      <c r="F53" s="20" t="s">
        <v>444</v>
      </c>
      <c r="G53" s="289" t="s">
        <v>445</v>
      </c>
      <c r="H53" s="289" t="s">
        <v>446</v>
      </c>
      <c r="I53" s="289" t="s">
        <v>447</v>
      </c>
      <c r="J53" s="20" t="s">
        <v>448</v>
      </c>
      <c r="K53" s="289" t="s">
        <v>449</v>
      </c>
      <c r="L53" s="10" t="s">
        <v>35</v>
      </c>
      <c r="M53" s="289" t="s">
        <v>450</v>
      </c>
      <c r="N53" s="289" t="s">
        <v>37</v>
      </c>
      <c r="O53" s="289" t="s">
        <v>451</v>
      </c>
      <c r="P53" s="10" t="s">
        <v>446</v>
      </c>
      <c r="Q53" s="289" t="s">
        <v>452</v>
      </c>
      <c r="R53" s="35" t="s">
        <v>453</v>
      </c>
      <c r="S53" s="21" t="s">
        <v>454</v>
      </c>
      <c r="T53" s="41" t="s">
        <v>455</v>
      </c>
      <c r="U53" s="42">
        <v>1</v>
      </c>
      <c r="V53" s="46" t="s">
        <v>456</v>
      </c>
      <c r="W53" s="18" t="s">
        <v>457</v>
      </c>
      <c r="X53" s="43" t="s">
        <v>458</v>
      </c>
      <c r="Y53" s="43" t="s">
        <v>459</v>
      </c>
      <c r="Z53" s="333" t="str">
        <f t="shared" si="0"/>
        <v>Por Demanda</v>
      </c>
      <c r="AA53" s="329"/>
      <c r="AB53" s="329"/>
      <c r="AC53" s="329"/>
      <c r="AD53" s="329"/>
      <c r="AE53" s="329"/>
      <c r="AF53" s="329"/>
      <c r="AG53" s="329"/>
      <c r="AH53" s="333" t="str">
        <f t="shared" si="1"/>
        <v>Por Demanda</v>
      </c>
      <c r="AI53" s="329"/>
      <c r="AJ53" s="329"/>
      <c r="AK53" s="329"/>
      <c r="AL53" s="329"/>
      <c r="AM53" s="329"/>
      <c r="AN53" s="329"/>
      <c r="AO53" s="329"/>
      <c r="AP53" s="333" t="str">
        <f t="shared" si="2"/>
        <v>Por Demanda</v>
      </c>
      <c r="AQ53" s="492" t="s">
        <v>1144</v>
      </c>
      <c r="AR53" s="492" t="s">
        <v>1144</v>
      </c>
      <c r="AS53" s="375">
        <f>+AQ53/AR53</f>
        <v>1</v>
      </c>
      <c r="AT53" s="375" t="s">
        <v>650</v>
      </c>
      <c r="AU53" s="479" t="s">
        <v>21</v>
      </c>
      <c r="AV53" s="493" t="s">
        <v>1145</v>
      </c>
      <c r="AW53" s="329"/>
      <c r="AX53" s="457"/>
      <c r="AY53" s="135">
        <f>AS53</f>
        <v>1</v>
      </c>
      <c r="AZ53" s="148" t="s">
        <v>21</v>
      </c>
      <c r="BA53" s="333" t="str">
        <f t="shared" si="39"/>
        <v>Por Demanda</v>
      </c>
      <c r="BB53" s="329"/>
      <c r="BC53" s="329"/>
      <c r="BD53" s="329"/>
      <c r="BE53" s="329"/>
      <c r="BF53" s="329"/>
      <c r="BG53" s="329"/>
      <c r="BH53" s="329"/>
      <c r="BI53" s="333" t="str">
        <f t="shared" si="40"/>
        <v>Por Demanda</v>
      </c>
      <c r="BJ53" s="329"/>
      <c r="BK53" s="329"/>
      <c r="BL53" s="329"/>
      <c r="BM53" s="329"/>
      <c r="BN53" s="329"/>
      <c r="BO53" s="329"/>
      <c r="BP53" s="329"/>
      <c r="BQ53" s="333" t="str">
        <f t="shared" si="41"/>
        <v>Por Demanda</v>
      </c>
      <c r="BR53" s="329"/>
      <c r="BS53" s="329"/>
      <c r="BT53" s="329"/>
      <c r="BU53" s="329"/>
      <c r="BV53" s="329"/>
      <c r="BW53" s="329"/>
      <c r="BX53" s="329"/>
      <c r="BY53" s="329"/>
      <c r="BZ53" s="322" t="s">
        <v>649</v>
      </c>
      <c r="CA53" s="322" t="s">
        <v>649</v>
      </c>
      <c r="CB53" s="151"/>
      <c r="CC53" s="151"/>
      <c r="CD53" s="151"/>
      <c r="CE53" s="151"/>
      <c r="CF53" s="151"/>
      <c r="CG53" s="151"/>
      <c r="CH53" s="151"/>
      <c r="CI53" s="151"/>
      <c r="CJ53" s="151"/>
      <c r="CK53" s="151"/>
      <c r="CL53" s="151"/>
      <c r="CM53" s="151"/>
      <c r="CN53" s="151"/>
      <c r="CO53" s="151"/>
      <c r="CP53" s="151"/>
      <c r="CQ53" s="151"/>
      <c r="CR53" s="47" t="s">
        <v>649</v>
      </c>
      <c r="CS53" s="47" t="s">
        <v>649</v>
      </c>
      <c r="CT53" s="47" t="s">
        <v>649</v>
      </c>
      <c r="CU53" s="47" t="s">
        <v>649</v>
      </c>
      <c r="CV53" s="47" t="s">
        <v>649</v>
      </c>
      <c r="CW53" s="47" t="s">
        <v>649</v>
      </c>
      <c r="CX53" s="47" t="s">
        <v>649</v>
      </c>
      <c r="CY53" s="151"/>
      <c r="CZ53" s="132"/>
      <c r="DA53" s="135" t="str">
        <f>CU53</f>
        <v>No aplica</v>
      </c>
      <c r="DB53" s="135" t="str">
        <f>CV53</f>
        <v>No aplica</v>
      </c>
      <c r="DC53" s="47"/>
      <c r="DD53" s="48"/>
      <c r="DE53" s="48"/>
      <c r="DF53" s="47"/>
      <c r="DG53" s="49"/>
      <c r="DH53" s="50"/>
      <c r="DI53" s="62"/>
      <c r="DJ53" s="62"/>
      <c r="DK53" s="47"/>
      <c r="DL53" s="48"/>
      <c r="DM53" s="48"/>
      <c r="DN53" s="47"/>
      <c r="DO53" s="49"/>
      <c r="DP53" s="50"/>
      <c r="DQ53" s="62"/>
      <c r="DR53" s="62"/>
      <c r="DS53" s="47" t="s">
        <v>649</v>
      </c>
      <c r="DT53" s="47" t="s">
        <v>649</v>
      </c>
      <c r="DU53" s="47" t="s">
        <v>649</v>
      </c>
      <c r="DV53" s="47" t="s">
        <v>649</v>
      </c>
      <c r="DW53" s="47" t="s">
        <v>649</v>
      </c>
      <c r="DX53" s="47" t="s">
        <v>649</v>
      </c>
      <c r="DY53" s="47" t="s">
        <v>649</v>
      </c>
      <c r="DZ53" s="62"/>
      <c r="EA53" s="132"/>
      <c r="EB53" s="135" t="str">
        <f>DV53</f>
        <v>No aplica</v>
      </c>
      <c r="EC53" s="412" t="str">
        <f>DW53</f>
        <v>No aplica</v>
      </c>
    </row>
    <row r="54" spans="1:133" ht="105" x14ac:dyDescent="0.25">
      <c r="A54" s="11">
        <v>47</v>
      </c>
      <c r="B54" s="12" t="s">
        <v>26</v>
      </c>
      <c r="C54" s="13" t="s">
        <v>460</v>
      </c>
      <c r="D54" s="170" t="s">
        <v>311</v>
      </c>
      <c r="E54" s="10" t="s">
        <v>29</v>
      </c>
      <c r="F54" s="12" t="s">
        <v>461</v>
      </c>
      <c r="G54" s="44" t="s">
        <v>462</v>
      </c>
      <c r="H54" s="18" t="s">
        <v>39</v>
      </c>
      <c r="I54" s="18" t="s">
        <v>463</v>
      </c>
      <c r="J54" s="26">
        <v>0.8</v>
      </c>
      <c r="K54" s="18" t="s">
        <v>464</v>
      </c>
      <c r="L54" s="22" t="s">
        <v>35</v>
      </c>
      <c r="M54" s="44" t="s">
        <v>465</v>
      </c>
      <c r="N54" s="18" t="s">
        <v>37</v>
      </c>
      <c r="O54" s="44" t="s">
        <v>466</v>
      </c>
      <c r="P54" s="22" t="s">
        <v>39</v>
      </c>
      <c r="Q54" s="22" t="s">
        <v>39</v>
      </c>
      <c r="R54" s="35" t="s">
        <v>329</v>
      </c>
      <c r="S54" s="21" t="s">
        <v>467</v>
      </c>
      <c r="T54" s="21" t="s">
        <v>468</v>
      </c>
      <c r="U54" s="45" t="s">
        <v>469</v>
      </c>
      <c r="V54" s="18" t="s">
        <v>470</v>
      </c>
      <c r="W54" s="18" t="s">
        <v>471</v>
      </c>
      <c r="X54" s="18" t="s">
        <v>472</v>
      </c>
      <c r="Y54" s="18" t="s">
        <v>473</v>
      </c>
      <c r="Z54" s="333">
        <f t="shared" si="0"/>
        <v>0.8</v>
      </c>
      <c r="AA54" s="324">
        <v>36</v>
      </c>
      <c r="AB54" s="324">
        <v>41</v>
      </c>
      <c r="AC54" s="494">
        <f>AA54/AB54</f>
        <v>0.87804878048780488</v>
      </c>
      <c r="AD54" s="45" t="s">
        <v>469</v>
      </c>
      <c r="AE54" s="324" t="s">
        <v>21</v>
      </c>
      <c r="AF54" s="495" t="s">
        <v>1146</v>
      </c>
      <c r="AG54" s="324" t="s">
        <v>1147</v>
      </c>
      <c r="AH54" s="333">
        <f t="shared" si="1"/>
        <v>0.8</v>
      </c>
      <c r="AI54" s="324">
        <v>28</v>
      </c>
      <c r="AJ54" s="324">
        <v>47</v>
      </c>
      <c r="AK54" s="494">
        <f>AI54/AJ54</f>
        <v>0.5957446808510638</v>
      </c>
      <c r="AL54" s="21" t="s">
        <v>467</v>
      </c>
      <c r="AM54" s="324" t="s">
        <v>19</v>
      </c>
      <c r="AN54" s="324" t="s">
        <v>1148</v>
      </c>
      <c r="AO54" s="324" t="s">
        <v>1149</v>
      </c>
      <c r="AP54" s="333">
        <f t="shared" si="2"/>
        <v>0.8</v>
      </c>
      <c r="AQ54" s="18">
        <v>22</v>
      </c>
      <c r="AR54" s="18">
        <v>28</v>
      </c>
      <c r="AS54" s="496">
        <f>AQ54/AR54</f>
        <v>0.7857142857142857</v>
      </c>
      <c r="AT54" s="21" t="s">
        <v>468</v>
      </c>
      <c r="AU54" s="18" t="s">
        <v>20</v>
      </c>
      <c r="AV54" s="18" t="s">
        <v>1150</v>
      </c>
      <c r="AW54" s="18" t="s">
        <v>1151</v>
      </c>
      <c r="AX54" s="459">
        <f>AVERAGE(AC54,AK54,AS54)</f>
        <v>0.75316924901771809</v>
      </c>
      <c r="AY54" s="142">
        <f>AX54</f>
        <v>0.75316924901771809</v>
      </c>
      <c r="AZ54" s="148" t="s">
        <v>20</v>
      </c>
      <c r="BA54" s="333">
        <f t="shared" si="39"/>
        <v>0.8</v>
      </c>
      <c r="BB54" s="324">
        <v>11</v>
      </c>
      <c r="BC54" s="324">
        <v>24</v>
      </c>
      <c r="BD54" s="367">
        <f>BB54/BC54</f>
        <v>0.45833333333333331</v>
      </c>
      <c r="BE54" s="35" t="s">
        <v>329</v>
      </c>
      <c r="BF54" s="5" t="s">
        <v>18</v>
      </c>
      <c r="BG54" s="368" t="s">
        <v>933</v>
      </c>
      <c r="BH54" s="368" t="s">
        <v>934</v>
      </c>
      <c r="BI54" s="333">
        <f t="shared" si="40"/>
        <v>0.8</v>
      </c>
      <c r="BJ54" s="324">
        <v>13</v>
      </c>
      <c r="BK54" s="324">
        <v>22</v>
      </c>
      <c r="BL54" s="367">
        <f>BJ54/BK54</f>
        <v>0.59090909090909094</v>
      </c>
      <c r="BM54" s="21" t="s">
        <v>467</v>
      </c>
      <c r="BN54" s="6" t="s">
        <v>19</v>
      </c>
      <c r="BO54" s="368" t="s">
        <v>937</v>
      </c>
      <c r="BP54" s="368" t="s">
        <v>938</v>
      </c>
      <c r="BQ54" s="333">
        <f t="shared" si="41"/>
        <v>0.8</v>
      </c>
      <c r="BR54" s="324">
        <v>18</v>
      </c>
      <c r="BS54" s="324">
        <v>29</v>
      </c>
      <c r="BT54" s="374">
        <f>BR54/BS54</f>
        <v>0.62068965517241381</v>
      </c>
      <c r="BU54" s="21" t="s">
        <v>467</v>
      </c>
      <c r="BV54" s="6" t="s">
        <v>19</v>
      </c>
      <c r="BW54" s="368" t="s">
        <v>941</v>
      </c>
      <c r="BX54" s="368" t="s">
        <v>938</v>
      </c>
      <c r="BY54" s="131">
        <f>AVERAGE(BD54,BL54,BT54)</f>
        <v>0.55664402647161271</v>
      </c>
      <c r="BZ54" s="402">
        <f>BY54</f>
        <v>0.55664402647161271</v>
      </c>
      <c r="CA54" s="368" t="s">
        <v>19</v>
      </c>
      <c r="CB54" s="242">
        <v>0.8</v>
      </c>
      <c r="CC54" s="243">
        <v>23</v>
      </c>
      <c r="CD54" s="243">
        <v>31</v>
      </c>
      <c r="CE54" s="244">
        <f>CC54/CD54</f>
        <v>0.74193548387096775</v>
      </c>
      <c r="CF54" s="245" t="s">
        <v>895</v>
      </c>
      <c r="CG54" s="246" t="s">
        <v>20</v>
      </c>
      <c r="CH54" s="216" t="s">
        <v>746</v>
      </c>
      <c r="CI54" s="216" t="s">
        <v>896</v>
      </c>
      <c r="CJ54" s="244">
        <v>0.8</v>
      </c>
      <c r="CK54" s="243">
        <v>27</v>
      </c>
      <c r="CL54" s="243">
        <v>32</v>
      </c>
      <c r="CM54" s="244">
        <f>CK54/CL54</f>
        <v>0.84375</v>
      </c>
      <c r="CN54" s="213" t="s">
        <v>469</v>
      </c>
      <c r="CO54" s="214" t="s">
        <v>21</v>
      </c>
      <c r="CP54" s="216" t="s">
        <v>747</v>
      </c>
      <c r="CQ54" s="216" t="s">
        <v>896</v>
      </c>
      <c r="CR54" s="244">
        <v>0.8</v>
      </c>
      <c r="CS54" s="243">
        <v>11</v>
      </c>
      <c r="CT54" s="243">
        <v>15</v>
      </c>
      <c r="CU54" s="244">
        <f>CS54/CT54</f>
        <v>0.73333333333333328</v>
      </c>
      <c r="CV54" s="245" t="s">
        <v>895</v>
      </c>
      <c r="CW54" s="246" t="s">
        <v>20</v>
      </c>
      <c r="CX54" s="247" t="s">
        <v>746</v>
      </c>
      <c r="CY54" s="220" t="s">
        <v>897</v>
      </c>
      <c r="CZ54" s="131">
        <f>AVERAGE(CE54,CM54,CU54)</f>
        <v>0.7730062724014336</v>
      </c>
      <c r="DA54" s="142">
        <f>CZ54</f>
        <v>0.7730062724014336</v>
      </c>
      <c r="DB54" s="132" t="s">
        <v>20</v>
      </c>
      <c r="DC54" s="84">
        <v>0.8</v>
      </c>
      <c r="DD54" s="86">
        <v>13</v>
      </c>
      <c r="DE54" s="86">
        <v>13</v>
      </c>
      <c r="DF54" s="93">
        <f>DD54/DE54</f>
        <v>1</v>
      </c>
      <c r="DG54" s="88" t="s">
        <v>469</v>
      </c>
      <c r="DH54" s="78" t="s">
        <v>21</v>
      </c>
      <c r="DI54" s="83" t="s">
        <v>746</v>
      </c>
      <c r="DJ54" s="80"/>
      <c r="DK54" s="93">
        <v>0.8</v>
      </c>
      <c r="DL54" s="94">
        <v>22</v>
      </c>
      <c r="DM54" s="94">
        <v>24</v>
      </c>
      <c r="DN54" s="93">
        <f>DL54/DM54</f>
        <v>0.91666666666666663</v>
      </c>
      <c r="DO54" s="88" t="s">
        <v>469</v>
      </c>
      <c r="DP54" s="78" t="s">
        <v>21</v>
      </c>
      <c r="DQ54" s="83" t="s">
        <v>747</v>
      </c>
      <c r="DR54" s="80" t="s">
        <v>748</v>
      </c>
      <c r="DS54" s="93">
        <v>0.8</v>
      </c>
      <c r="DT54" s="94">
        <v>12</v>
      </c>
      <c r="DU54" s="94">
        <v>24</v>
      </c>
      <c r="DV54" s="93">
        <f>DT54/DU54</f>
        <v>0.5</v>
      </c>
      <c r="DW54" s="89" t="s">
        <v>749</v>
      </c>
      <c r="DX54" s="78" t="s">
        <v>19</v>
      </c>
      <c r="DY54" s="83" t="s">
        <v>750</v>
      </c>
      <c r="DZ54" s="80" t="s">
        <v>751</v>
      </c>
      <c r="EA54" s="131">
        <f>AVERAGE(DF54,DN54,DV54)</f>
        <v>0.80555555555555547</v>
      </c>
      <c r="EB54" s="142">
        <f>EA54</f>
        <v>0.80555555555555547</v>
      </c>
      <c r="EC54" s="413" t="s">
        <v>21</v>
      </c>
    </row>
    <row r="55" spans="1:133" ht="106.5" customHeight="1" thickBot="1" x14ac:dyDescent="0.3">
      <c r="A55" s="11">
        <v>48</v>
      </c>
      <c r="B55" s="12" t="s">
        <v>26</v>
      </c>
      <c r="C55" s="289" t="s">
        <v>379</v>
      </c>
      <c r="D55" s="170" t="s">
        <v>311</v>
      </c>
      <c r="E55" s="10" t="s">
        <v>29</v>
      </c>
      <c r="F55" s="20" t="s">
        <v>474</v>
      </c>
      <c r="G55" s="289" t="s">
        <v>475</v>
      </c>
      <c r="H55" s="289" t="s">
        <v>365</v>
      </c>
      <c r="I55" s="289" t="s">
        <v>476</v>
      </c>
      <c r="J55" s="26">
        <v>1</v>
      </c>
      <c r="K55" s="289" t="s">
        <v>477</v>
      </c>
      <c r="L55" s="10" t="s">
        <v>35</v>
      </c>
      <c r="M55" s="289" t="s">
        <v>478</v>
      </c>
      <c r="N55" s="289" t="s">
        <v>37</v>
      </c>
      <c r="O55" s="289" t="s">
        <v>479</v>
      </c>
      <c r="P55" s="10" t="s">
        <v>39</v>
      </c>
      <c r="Q55" s="10" t="s">
        <v>39</v>
      </c>
      <c r="R55" s="35" t="s">
        <v>329</v>
      </c>
      <c r="S55" s="21" t="s">
        <v>480</v>
      </c>
      <c r="T55" s="35" t="s">
        <v>319</v>
      </c>
      <c r="U55" s="45" t="s">
        <v>182</v>
      </c>
      <c r="V55" s="18" t="s">
        <v>481</v>
      </c>
      <c r="W55" s="18" t="s">
        <v>482</v>
      </c>
      <c r="X55" s="18" t="s">
        <v>483</v>
      </c>
      <c r="Y55" s="18" t="s">
        <v>484</v>
      </c>
      <c r="Z55" s="333">
        <f t="shared" si="0"/>
        <v>1</v>
      </c>
      <c r="AA55" s="328">
        <v>1117</v>
      </c>
      <c r="AB55" s="328">
        <v>1204</v>
      </c>
      <c r="AC55" s="497">
        <f>+AA55/AB55</f>
        <v>0.92774086378737541</v>
      </c>
      <c r="AD55" s="35" t="s">
        <v>319</v>
      </c>
      <c r="AE55" s="479" t="s">
        <v>20</v>
      </c>
      <c r="AF55" s="498" t="s">
        <v>1152</v>
      </c>
      <c r="AG55" s="498" t="s">
        <v>1153</v>
      </c>
      <c r="AH55" s="333">
        <f t="shared" si="1"/>
        <v>1</v>
      </c>
      <c r="AI55" s="328">
        <v>1061</v>
      </c>
      <c r="AJ55" s="328">
        <v>1207</v>
      </c>
      <c r="AK55" s="497">
        <f>+AI55/AJ55</f>
        <v>0.87903893951946976</v>
      </c>
      <c r="AL55" s="35" t="s">
        <v>319</v>
      </c>
      <c r="AM55" s="479" t="s">
        <v>20</v>
      </c>
      <c r="AN55" s="498" t="s">
        <v>1154</v>
      </c>
      <c r="AO55" s="498" t="s">
        <v>1153</v>
      </c>
      <c r="AP55" s="333">
        <f t="shared" si="2"/>
        <v>1</v>
      </c>
      <c r="AQ55" s="20">
        <v>1103</v>
      </c>
      <c r="AR55" s="20">
        <v>1221</v>
      </c>
      <c r="AS55" s="375">
        <f>+AQ55/AR55</f>
        <v>0.90335790335790334</v>
      </c>
      <c r="AT55" s="35" t="s">
        <v>319</v>
      </c>
      <c r="AU55" s="479" t="s">
        <v>20</v>
      </c>
      <c r="AV55" s="499" t="s">
        <v>1155</v>
      </c>
      <c r="AW55" s="20"/>
      <c r="AX55" s="459">
        <f>AVERAGE(AC55,AK55,AS55)</f>
        <v>0.90337923555491617</v>
      </c>
      <c r="AY55" s="142">
        <f>AX55</f>
        <v>0.90337923555491617</v>
      </c>
      <c r="AZ55" s="148" t="s">
        <v>20</v>
      </c>
      <c r="BA55" s="333">
        <f t="shared" si="39"/>
        <v>1</v>
      </c>
      <c r="BB55" s="20">
        <v>664</v>
      </c>
      <c r="BC55" s="20">
        <v>800</v>
      </c>
      <c r="BD55" s="369">
        <f>+BB55/BC55</f>
        <v>0.83</v>
      </c>
      <c r="BE55" s="20" t="s">
        <v>319</v>
      </c>
      <c r="BF55" s="7" t="s">
        <v>20</v>
      </c>
      <c r="BG55" s="370" t="s">
        <v>935</v>
      </c>
      <c r="BH55" s="342" t="s">
        <v>936</v>
      </c>
      <c r="BI55" s="333">
        <f t="shared" si="40"/>
        <v>1</v>
      </c>
      <c r="BJ55" s="371">
        <v>553</v>
      </c>
      <c r="BK55" s="371">
        <v>610</v>
      </c>
      <c r="BL55" s="372">
        <f>BJ55/BK55</f>
        <v>0.90655737704918038</v>
      </c>
      <c r="BM55" s="20" t="s">
        <v>319</v>
      </c>
      <c r="BN55" s="7" t="s">
        <v>20</v>
      </c>
      <c r="BO55" s="373" t="s">
        <v>939</v>
      </c>
      <c r="BP55" s="373" t="s">
        <v>940</v>
      </c>
      <c r="BQ55" s="333">
        <f t="shared" si="41"/>
        <v>1</v>
      </c>
      <c r="BR55" s="371">
        <v>706</v>
      </c>
      <c r="BS55" s="371">
        <v>782</v>
      </c>
      <c r="BT55" s="375">
        <f>BR55/BS55</f>
        <v>0.90281329923273657</v>
      </c>
      <c r="BU55" s="20" t="s">
        <v>319</v>
      </c>
      <c r="BV55" s="7" t="s">
        <v>20</v>
      </c>
      <c r="BW55" s="370" t="s">
        <v>942</v>
      </c>
      <c r="BX55" s="342" t="s">
        <v>754</v>
      </c>
      <c r="BY55" s="131">
        <f>AVERAGE(BD55,BL55,BT55)</f>
        <v>0.87979022542730556</v>
      </c>
      <c r="BZ55" s="402">
        <f>BY55</f>
        <v>0.87979022542730556</v>
      </c>
      <c r="CA55" s="407" t="s">
        <v>20</v>
      </c>
      <c r="CB55" s="235">
        <v>1</v>
      </c>
      <c r="CC55" s="248">
        <v>1380</v>
      </c>
      <c r="CD55" s="248">
        <v>2263</v>
      </c>
      <c r="CE55" s="249">
        <f>+CC55/CD55</f>
        <v>0.60980998674326115</v>
      </c>
      <c r="CF55" s="249" t="s">
        <v>752</v>
      </c>
      <c r="CG55" s="250" t="s">
        <v>19</v>
      </c>
      <c r="CH55" s="226" t="s">
        <v>753</v>
      </c>
      <c r="CI55" s="226" t="s">
        <v>754</v>
      </c>
      <c r="CJ55" s="249">
        <v>0.95</v>
      </c>
      <c r="CK55" s="248">
        <v>810</v>
      </c>
      <c r="CL55" s="248">
        <v>934</v>
      </c>
      <c r="CM55" s="249">
        <f>+CK55/CL55</f>
        <v>0.86723768736616702</v>
      </c>
      <c r="CN55" s="249" t="s">
        <v>755</v>
      </c>
      <c r="CO55" s="251" t="s">
        <v>20</v>
      </c>
      <c r="CP55" s="226" t="s">
        <v>756</v>
      </c>
      <c r="CQ55" s="226" t="s">
        <v>754</v>
      </c>
      <c r="CR55" s="249">
        <v>0.95</v>
      </c>
      <c r="CS55" s="248">
        <v>1025</v>
      </c>
      <c r="CT55" s="248">
        <v>1116</v>
      </c>
      <c r="CU55" s="249">
        <v>0.91800000000000004</v>
      </c>
      <c r="CV55" s="249" t="s">
        <v>755</v>
      </c>
      <c r="CW55" s="251" t="s">
        <v>20</v>
      </c>
      <c r="CX55" s="226" t="s">
        <v>757</v>
      </c>
      <c r="CY55" s="252" t="s">
        <v>754</v>
      </c>
      <c r="CZ55" s="131">
        <f>AVERAGE(CE55,CM55,CU55)</f>
        <v>0.79834922470314273</v>
      </c>
      <c r="DA55" s="142">
        <f>CZ55</f>
        <v>0.79834922470314273</v>
      </c>
      <c r="DB55" s="132" t="s">
        <v>20</v>
      </c>
      <c r="DC55" s="93">
        <v>0.95</v>
      </c>
      <c r="DD55" s="94">
        <v>1380</v>
      </c>
      <c r="DE55" s="94">
        <v>2263</v>
      </c>
      <c r="DF55" s="93">
        <f>+DD55/DE55</f>
        <v>0.60980998674326115</v>
      </c>
      <c r="DG55" s="95" t="s">
        <v>752</v>
      </c>
      <c r="DH55" s="78" t="s">
        <v>19</v>
      </c>
      <c r="DI55" s="83" t="s">
        <v>753</v>
      </c>
      <c r="DJ55" s="80" t="s">
        <v>754</v>
      </c>
      <c r="DK55" s="93">
        <v>0.95</v>
      </c>
      <c r="DL55" s="94">
        <v>810</v>
      </c>
      <c r="DM55" s="94">
        <v>934</v>
      </c>
      <c r="DN55" s="93">
        <f>+DL55/DM55</f>
        <v>0.86723768736616702</v>
      </c>
      <c r="DO55" s="95" t="s">
        <v>755</v>
      </c>
      <c r="DP55" s="78" t="s">
        <v>20</v>
      </c>
      <c r="DQ55" s="83" t="s">
        <v>756</v>
      </c>
      <c r="DR55" s="80" t="s">
        <v>754</v>
      </c>
      <c r="DS55" s="93">
        <v>0.95</v>
      </c>
      <c r="DT55" s="94">
        <v>1025</v>
      </c>
      <c r="DU55" s="94">
        <v>1116</v>
      </c>
      <c r="DV55" s="93">
        <v>0.91800000000000004</v>
      </c>
      <c r="DW55" s="95" t="s">
        <v>755</v>
      </c>
      <c r="DX55" s="78" t="s">
        <v>20</v>
      </c>
      <c r="DY55" s="83" t="s">
        <v>757</v>
      </c>
      <c r="DZ55" s="80" t="s">
        <v>754</v>
      </c>
      <c r="EA55" s="131">
        <f>AVERAGE(DF55,DN55,DV55)</f>
        <v>0.79834922470314273</v>
      </c>
      <c r="EB55" s="142">
        <f>EA55</f>
        <v>0.79834922470314273</v>
      </c>
      <c r="EC55" s="413" t="s">
        <v>19</v>
      </c>
    </row>
    <row r="56" spans="1:133" ht="63.75" customHeight="1" x14ac:dyDescent="0.25">
      <c r="A56" s="11">
        <v>49</v>
      </c>
      <c r="B56" s="12" t="s">
        <v>26</v>
      </c>
      <c r="C56" s="289" t="s">
        <v>379</v>
      </c>
      <c r="D56" s="170" t="s">
        <v>311</v>
      </c>
      <c r="E56" s="10" t="s">
        <v>29</v>
      </c>
      <c r="F56" s="12" t="s">
        <v>486</v>
      </c>
      <c r="G56" s="12" t="s">
        <v>485</v>
      </c>
      <c r="H56" s="20" t="s">
        <v>32</v>
      </c>
      <c r="I56" s="20" t="s">
        <v>487</v>
      </c>
      <c r="J56" s="26">
        <v>1</v>
      </c>
      <c r="K56" s="20" t="s">
        <v>488</v>
      </c>
      <c r="L56" s="19" t="s">
        <v>35</v>
      </c>
      <c r="M56" s="12" t="s">
        <v>489</v>
      </c>
      <c r="N56" s="20" t="s">
        <v>37</v>
      </c>
      <c r="O56" s="12" t="s">
        <v>490</v>
      </c>
      <c r="P56" s="12" t="s">
        <v>32</v>
      </c>
      <c r="Q56" s="12" t="s">
        <v>32</v>
      </c>
      <c r="R56" s="35" t="s">
        <v>422</v>
      </c>
      <c r="S56" s="35" t="s">
        <v>423</v>
      </c>
      <c r="T56" s="40" t="s">
        <v>424</v>
      </c>
      <c r="U56" s="36" t="s">
        <v>425</v>
      </c>
      <c r="V56" s="20" t="s">
        <v>491</v>
      </c>
      <c r="W56" s="20" t="s">
        <v>492</v>
      </c>
      <c r="X56" s="20" t="s">
        <v>493</v>
      </c>
      <c r="Y56" s="20" t="s">
        <v>494</v>
      </c>
      <c r="Z56" s="333">
        <f t="shared" si="0"/>
        <v>1</v>
      </c>
      <c r="AA56" s="323"/>
      <c r="AB56" s="323"/>
      <c r="AC56" s="323"/>
      <c r="AD56" s="323"/>
      <c r="AE56" s="323"/>
      <c r="AF56" s="323"/>
      <c r="AG56" s="323"/>
      <c r="AH56" s="333">
        <f t="shared" si="1"/>
        <v>1</v>
      </c>
      <c r="AI56" s="323"/>
      <c r="AJ56" s="323"/>
      <c r="AK56" s="323"/>
      <c r="AL56" s="323"/>
      <c r="AM56" s="323"/>
      <c r="AN56" s="323"/>
      <c r="AO56" s="323"/>
      <c r="AP56" s="333">
        <f t="shared" si="2"/>
        <v>1</v>
      </c>
      <c r="AQ56" s="20">
        <v>22</v>
      </c>
      <c r="AR56" s="20">
        <v>22</v>
      </c>
      <c r="AS56" s="26">
        <f>+AQ56/AR56</f>
        <v>1</v>
      </c>
      <c r="AT56" s="36" t="s">
        <v>425</v>
      </c>
      <c r="AU56" s="20" t="s">
        <v>21</v>
      </c>
      <c r="AV56" s="20" t="s">
        <v>1156</v>
      </c>
      <c r="AW56" s="323"/>
      <c r="AX56" s="457"/>
      <c r="AY56" s="142">
        <f>AS56</f>
        <v>1</v>
      </c>
      <c r="AZ56" s="148" t="s">
        <v>21</v>
      </c>
      <c r="BA56" s="333">
        <f t="shared" si="39"/>
        <v>1</v>
      </c>
      <c r="BB56" s="323"/>
      <c r="BC56" s="323"/>
      <c r="BD56" s="323"/>
      <c r="BE56" s="323"/>
      <c r="BF56" s="323"/>
      <c r="BG56" s="323"/>
      <c r="BH56" s="323"/>
      <c r="BI56" s="333">
        <f t="shared" si="40"/>
        <v>1</v>
      </c>
      <c r="BJ56" s="323"/>
      <c r="BK56" s="323"/>
      <c r="BL56" s="323"/>
      <c r="BM56" s="323"/>
      <c r="BN56" s="323"/>
      <c r="BO56" s="323"/>
      <c r="BP56" s="323"/>
      <c r="BQ56" s="333">
        <f t="shared" si="41"/>
        <v>1</v>
      </c>
      <c r="BR56" s="20">
        <v>12</v>
      </c>
      <c r="BS56" s="20">
        <v>12</v>
      </c>
      <c r="BT56" s="353">
        <f>BR56/BS56</f>
        <v>1</v>
      </c>
      <c r="BU56" s="354" t="s">
        <v>425</v>
      </c>
      <c r="BV56" s="8" t="s">
        <v>21</v>
      </c>
      <c r="BW56" s="355" t="s">
        <v>906</v>
      </c>
      <c r="BX56" s="323"/>
      <c r="BY56" s="323"/>
      <c r="BZ56" s="152">
        <f>BT56</f>
        <v>1</v>
      </c>
      <c r="CA56" s="162" t="str">
        <f>BV56</f>
        <v>EXCELENTE</v>
      </c>
      <c r="CB56" s="148"/>
      <c r="CC56" s="148"/>
      <c r="CD56" s="148"/>
      <c r="CE56" s="148"/>
      <c r="CF56" s="148"/>
      <c r="CG56" s="148"/>
      <c r="CH56" s="148"/>
      <c r="CI56" s="148"/>
      <c r="CJ56" s="148"/>
      <c r="CK56" s="148"/>
      <c r="CL56" s="148"/>
      <c r="CM56" s="148"/>
      <c r="CN56" s="148"/>
      <c r="CO56" s="148"/>
      <c r="CP56" s="148"/>
      <c r="CQ56" s="148"/>
      <c r="CR56" s="263">
        <v>1</v>
      </c>
      <c r="CS56" s="275">
        <v>73</v>
      </c>
      <c r="CT56" s="275">
        <v>73</v>
      </c>
      <c r="CU56" s="276">
        <f>CS56/CT56</f>
        <v>1</v>
      </c>
      <c r="CV56" s="266" t="s">
        <v>425</v>
      </c>
      <c r="CW56" s="277" t="s">
        <v>21</v>
      </c>
      <c r="CX56" s="278" t="s">
        <v>906</v>
      </c>
      <c r="CY56" s="275"/>
      <c r="CZ56" s="132"/>
      <c r="DA56" s="142">
        <f>CU56</f>
        <v>1</v>
      </c>
      <c r="DB56" s="133" t="str">
        <f>CW56</f>
        <v>EXCELENTE</v>
      </c>
      <c r="DC56" s="93"/>
      <c r="DD56" s="94"/>
      <c r="DE56" s="86"/>
      <c r="DF56" s="84"/>
      <c r="DG56" s="88"/>
      <c r="DH56" s="111"/>
      <c r="DI56" s="91"/>
      <c r="DJ56" s="91"/>
      <c r="DK56" s="84"/>
      <c r="DL56" s="86"/>
      <c r="DM56" s="86"/>
      <c r="DN56" s="84"/>
      <c r="DO56" s="88"/>
      <c r="DP56" s="111"/>
      <c r="DQ56" s="91"/>
      <c r="DR56" s="91"/>
      <c r="DS56" s="84">
        <v>1</v>
      </c>
      <c r="DT56" s="86">
        <v>130</v>
      </c>
      <c r="DU56" s="86">
        <v>130</v>
      </c>
      <c r="DV56" s="84">
        <f>+DT56/DU56</f>
        <v>1</v>
      </c>
      <c r="DW56" s="88" t="s">
        <v>758</v>
      </c>
      <c r="DX56" s="90" t="s">
        <v>21</v>
      </c>
      <c r="DY56" s="91" t="s">
        <v>759</v>
      </c>
      <c r="DZ56" s="91"/>
      <c r="EA56" s="132"/>
      <c r="EB56" s="142">
        <f>DV56</f>
        <v>1</v>
      </c>
      <c r="EC56" s="411" t="str">
        <f>DX56</f>
        <v>EXCELENTE</v>
      </c>
    </row>
    <row r="57" spans="1:133" ht="186" customHeight="1" x14ac:dyDescent="0.25">
      <c r="A57" s="11">
        <v>50</v>
      </c>
      <c r="B57" s="12" t="s">
        <v>275</v>
      </c>
      <c r="C57" s="13" t="s">
        <v>495</v>
      </c>
      <c r="D57" s="170" t="s">
        <v>496</v>
      </c>
      <c r="E57" s="20" t="s">
        <v>29</v>
      </c>
      <c r="F57" s="12" t="s">
        <v>497</v>
      </c>
      <c r="G57" s="289" t="s">
        <v>498</v>
      </c>
      <c r="H57" s="289" t="s">
        <v>39</v>
      </c>
      <c r="I57" s="289" t="s">
        <v>122</v>
      </c>
      <c r="J57" s="26">
        <v>0.75</v>
      </c>
      <c r="K57" s="289" t="s">
        <v>499</v>
      </c>
      <c r="L57" s="10" t="s">
        <v>66</v>
      </c>
      <c r="M57" s="289" t="s">
        <v>500</v>
      </c>
      <c r="N57" s="289" t="s">
        <v>37</v>
      </c>
      <c r="O57" s="289" t="s">
        <v>501</v>
      </c>
      <c r="P57" s="289" t="s">
        <v>502</v>
      </c>
      <c r="Q57" s="10" t="s">
        <v>39</v>
      </c>
      <c r="R57" s="35" t="s">
        <v>503</v>
      </c>
      <c r="S57" s="21" t="s">
        <v>504</v>
      </c>
      <c r="T57" s="21" t="s">
        <v>505</v>
      </c>
      <c r="U57" s="28" t="s">
        <v>506</v>
      </c>
      <c r="V57" s="18" t="s">
        <v>507</v>
      </c>
      <c r="W57" s="18" t="s">
        <v>508</v>
      </c>
      <c r="X57" s="18" t="s">
        <v>509</v>
      </c>
      <c r="Y57" s="18" t="s">
        <v>510</v>
      </c>
      <c r="Z57" s="333">
        <f t="shared" si="0"/>
        <v>0.75</v>
      </c>
      <c r="AA57" s="153">
        <v>37.78</v>
      </c>
      <c r="AB57" s="153">
        <v>52</v>
      </c>
      <c r="AC57" s="383">
        <f>+AA57/AB57</f>
        <v>0.72653846153846158</v>
      </c>
      <c r="AD57" s="155" t="s">
        <v>646</v>
      </c>
      <c r="AE57" s="156" t="s">
        <v>20</v>
      </c>
      <c r="AF57" s="159" t="s">
        <v>1157</v>
      </c>
      <c r="AG57" s="162"/>
      <c r="AH57" s="333">
        <f t="shared" si="1"/>
        <v>0.75</v>
      </c>
      <c r="AI57" s="153">
        <v>34.83</v>
      </c>
      <c r="AJ57" s="153">
        <v>55</v>
      </c>
      <c r="AK57" s="383">
        <f>+AI57/AJ57</f>
        <v>0.63327272727272721</v>
      </c>
      <c r="AL57" s="155" t="s">
        <v>646</v>
      </c>
      <c r="AM57" s="156" t="s">
        <v>20</v>
      </c>
      <c r="AN57" s="159" t="s">
        <v>1158</v>
      </c>
      <c r="AO57" s="162"/>
      <c r="AP57" s="333">
        <f t="shared" si="2"/>
        <v>0.75</v>
      </c>
      <c r="AQ57" s="153">
        <v>36.5</v>
      </c>
      <c r="AR57" s="153">
        <v>54</v>
      </c>
      <c r="AS57" s="383">
        <f>+AQ57/AR57</f>
        <v>0.67592592592592593</v>
      </c>
      <c r="AT57" s="155" t="s">
        <v>646</v>
      </c>
      <c r="AU57" s="156" t="s">
        <v>20</v>
      </c>
      <c r="AV57" s="500" t="s">
        <v>1159</v>
      </c>
      <c r="AW57" s="162"/>
      <c r="AX57" s="459">
        <f>AVERAGE(AC57,AK57,AS57)</f>
        <v>0.67857903824570487</v>
      </c>
      <c r="AY57" s="142">
        <f>AX57</f>
        <v>0.67857903824570487</v>
      </c>
      <c r="AZ57" s="148" t="s">
        <v>20</v>
      </c>
      <c r="BA57" s="333">
        <f t="shared" si="39"/>
        <v>0.75</v>
      </c>
      <c r="BB57" s="153">
        <v>37.700000000000003</v>
      </c>
      <c r="BC57" s="153">
        <v>50</v>
      </c>
      <c r="BD57" s="383">
        <f>+BB57/BC57</f>
        <v>0.754</v>
      </c>
      <c r="BE57" s="155" t="s">
        <v>646</v>
      </c>
      <c r="BF57" s="156" t="s">
        <v>20</v>
      </c>
      <c r="BG57" s="157" t="s">
        <v>978</v>
      </c>
      <c r="BH57" s="162"/>
      <c r="BI57" s="333">
        <f t="shared" si="40"/>
        <v>0.75</v>
      </c>
      <c r="BJ57" s="153">
        <v>38.159999999999997</v>
      </c>
      <c r="BK57" s="153">
        <v>52</v>
      </c>
      <c r="BL57" s="383">
        <f>+BJ57/BK57</f>
        <v>0.73384615384615381</v>
      </c>
      <c r="BM57" s="155" t="s">
        <v>646</v>
      </c>
      <c r="BN57" s="156" t="s">
        <v>20</v>
      </c>
      <c r="BO57" s="159" t="s">
        <v>983</v>
      </c>
      <c r="BP57" s="162"/>
      <c r="BQ57" s="333">
        <f t="shared" si="41"/>
        <v>0.75</v>
      </c>
      <c r="BR57" s="153">
        <v>38.9</v>
      </c>
      <c r="BS57" s="153">
        <v>52</v>
      </c>
      <c r="BT57" s="383">
        <f>+BR57/BS57</f>
        <v>0.74807692307692308</v>
      </c>
      <c r="BU57" s="155" t="s">
        <v>646</v>
      </c>
      <c r="BV57" s="156" t="s">
        <v>20</v>
      </c>
      <c r="BW57" s="159" t="s">
        <v>988</v>
      </c>
      <c r="BX57" s="162"/>
      <c r="BY57" s="131">
        <f>AVERAGE(BD57,BL57,BT57)</f>
        <v>0.74530769230769234</v>
      </c>
      <c r="BZ57" s="402">
        <f>BY57</f>
        <v>0.74530769230769234</v>
      </c>
      <c r="CA57" s="162" t="s">
        <v>20</v>
      </c>
      <c r="CB57" s="152">
        <v>0.75</v>
      </c>
      <c r="CC57" s="153">
        <v>32.200000000000003</v>
      </c>
      <c r="CD57" s="153">
        <v>51</v>
      </c>
      <c r="CE57" s="154">
        <f>+CC57/CD57</f>
        <v>0.63137254901960793</v>
      </c>
      <c r="CF57" s="155" t="s">
        <v>646</v>
      </c>
      <c r="CG57" s="156" t="s">
        <v>20</v>
      </c>
      <c r="CH57" s="157" t="s">
        <v>801</v>
      </c>
      <c r="CI57" s="158" t="s">
        <v>761</v>
      </c>
      <c r="CJ57" s="154">
        <v>0.75</v>
      </c>
      <c r="CK57" s="153">
        <v>33</v>
      </c>
      <c r="CL57" s="153">
        <v>51</v>
      </c>
      <c r="CM57" s="154">
        <f>+CK57/CL57</f>
        <v>0.6470588235294118</v>
      </c>
      <c r="CN57" s="155" t="s">
        <v>646</v>
      </c>
      <c r="CO57" s="156" t="s">
        <v>20</v>
      </c>
      <c r="CP57" s="159" t="s">
        <v>802</v>
      </c>
      <c r="CQ57" s="158" t="s">
        <v>761</v>
      </c>
      <c r="CR57" s="154">
        <v>0.75</v>
      </c>
      <c r="CS57" s="153">
        <v>39</v>
      </c>
      <c r="CT57" s="153">
        <v>50</v>
      </c>
      <c r="CU57" s="154">
        <f>+CS57/CT57</f>
        <v>0.78</v>
      </c>
      <c r="CV57" s="155" t="s">
        <v>646</v>
      </c>
      <c r="CW57" s="156" t="s">
        <v>20</v>
      </c>
      <c r="CX57" s="159" t="s">
        <v>803</v>
      </c>
      <c r="CY57" s="148"/>
      <c r="CZ57" s="131">
        <f>AVERAGE(CE57,CM57,CU57)</f>
        <v>0.68614379084967325</v>
      </c>
      <c r="DA57" s="142">
        <f>CZ57</f>
        <v>0.68614379084967325</v>
      </c>
      <c r="DB57" s="132" t="s">
        <v>20</v>
      </c>
      <c r="DC57" s="112">
        <v>0.75</v>
      </c>
      <c r="DD57" s="113">
        <v>33.1</v>
      </c>
      <c r="DE57" s="113">
        <v>49</v>
      </c>
      <c r="DF57" s="112">
        <f>+DD57/DE57</f>
        <v>0.67551020408163265</v>
      </c>
      <c r="DG57" s="114" t="s">
        <v>646</v>
      </c>
      <c r="DH57" s="115" t="s">
        <v>20</v>
      </c>
      <c r="DI57" s="116" t="s">
        <v>760</v>
      </c>
      <c r="DJ57" s="117" t="s">
        <v>761</v>
      </c>
      <c r="DK57" s="112">
        <v>0.75</v>
      </c>
      <c r="DL57" s="113">
        <v>35.9</v>
      </c>
      <c r="DM57" s="113">
        <v>57</v>
      </c>
      <c r="DN57" s="112">
        <f>+DL57/DM57</f>
        <v>0.62982456140350873</v>
      </c>
      <c r="DO57" s="114" t="s">
        <v>646</v>
      </c>
      <c r="DP57" s="115" t="s">
        <v>20</v>
      </c>
      <c r="DQ57" s="118" t="s">
        <v>762</v>
      </c>
      <c r="DR57" s="117" t="s">
        <v>761</v>
      </c>
      <c r="DS57" s="112">
        <v>0.75</v>
      </c>
      <c r="DT57" s="113">
        <v>31.7</v>
      </c>
      <c r="DU57" s="113">
        <v>57</v>
      </c>
      <c r="DV57" s="112">
        <f>+DT57/DU57</f>
        <v>0.55614035087719293</v>
      </c>
      <c r="DW57" s="114" t="s">
        <v>646</v>
      </c>
      <c r="DX57" s="115" t="s">
        <v>19</v>
      </c>
      <c r="DY57" s="118" t="s">
        <v>763</v>
      </c>
      <c r="DZ57" s="117" t="s">
        <v>761</v>
      </c>
      <c r="EA57" s="131">
        <f>AVERAGE(DF57,DN57,DV57)</f>
        <v>0.62049170545411136</v>
      </c>
      <c r="EB57" s="142">
        <f>EA57</f>
        <v>0.62049170545411136</v>
      </c>
      <c r="EC57" s="413" t="s">
        <v>20</v>
      </c>
    </row>
    <row r="58" spans="1:133" ht="409.5" x14ac:dyDescent="0.25">
      <c r="A58" s="11">
        <v>51</v>
      </c>
      <c r="B58" s="12" t="s">
        <v>275</v>
      </c>
      <c r="C58" s="13" t="s">
        <v>495</v>
      </c>
      <c r="D58" s="170" t="s">
        <v>496</v>
      </c>
      <c r="E58" s="20" t="s">
        <v>29</v>
      </c>
      <c r="F58" s="20" t="s">
        <v>511</v>
      </c>
      <c r="G58" s="289" t="s">
        <v>512</v>
      </c>
      <c r="H58" s="289" t="s">
        <v>39</v>
      </c>
      <c r="I58" s="289" t="s">
        <v>513</v>
      </c>
      <c r="J58" s="20">
        <v>15</v>
      </c>
      <c r="K58" s="289" t="s">
        <v>514</v>
      </c>
      <c r="L58" s="289" t="s">
        <v>66</v>
      </c>
      <c r="M58" s="289" t="s">
        <v>515</v>
      </c>
      <c r="N58" s="289" t="s">
        <v>516</v>
      </c>
      <c r="O58" s="289" t="s">
        <v>517</v>
      </c>
      <c r="P58" s="289" t="s">
        <v>502</v>
      </c>
      <c r="Q58" s="10" t="s">
        <v>39</v>
      </c>
      <c r="R58" s="19" t="s">
        <v>518</v>
      </c>
      <c r="S58" s="10" t="s">
        <v>519</v>
      </c>
      <c r="T58" s="10" t="s">
        <v>520</v>
      </c>
      <c r="U58" s="10" t="s">
        <v>521</v>
      </c>
      <c r="V58" s="18" t="s">
        <v>507</v>
      </c>
      <c r="W58" s="18" t="s">
        <v>508</v>
      </c>
      <c r="X58" s="18" t="s">
        <v>509</v>
      </c>
      <c r="Y58" s="18" t="s">
        <v>510</v>
      </c>
      <c r="Z58" s="333">
        <f t="shared" si="0"/>
        <v>15</v>
      </c>
      <c r="AA58" s="153">
        <v>192.35</v>
      </c>
      <c r="AB58" s="153">
        <v>72</v>
      </c>
      <c r="AC58" s="384">
        <f>AA58/AB58</f>
        <v>2.6715277777777775</v>
      </c>
      <c r="AD58" s="155" t="s">
        <v>646</v>
      </c>
      <c r="AE58" s="156" t="s">
        <v>21</v>
      </c>
      <c r="AF58" s="161" t="s">
        <v>1160</v>
      </c>
      <c r="AG58" s="162"/>
      <c r="AH58" s="333">
        <f t="shared" si="1"/>
        <v>15</v>
      </c>
      <c r="AI58" s="162">
        <v>229</v>
      </c>
      <c r="AJ58" s="162">
        <v>34</v>
      </c>
      <c r="AK58" s="384">
        <f>AI58/AJ58</f>
        <v>6.7352941176470589</v>
      </c>
      <c r="AL58" s="155" t="s">
        <v>646</v>
      </c>
      <c r="AM58" s="156" t="s">
        <v>20</v>
      </c>
      <c r="AN58" s="161" t="s">
        <v>1161</v>
      </c>
      <c r="AO58" s="162"/>
      <c r="AP58" s="333">
        <f t="shared" si="2"/>
        <v>15</v>
      </c>
      <c r="AQ58" s="162">
        <v>333</v>
      </c>
      <c r="AR58" s="162">
        <v>33</v>
      </c>
      <c r="AS58" s="384">
        <f t="shared" ref="AS58:AS63" si="47">AQ58/AR58</f>
        <v>10.090909090909092</v>
      </c>
      <c r="AT58" s="155" t="s">
        <v>646</v>
      </c>
      <c r="AU58" s="156" t="s">
        <v>20</v>
      </c>
      <c r="AV58" s="161" t="s">
        <v>1162</v>
      </c>
      <c r="AW58" s="162"/>
      <c r="AX58" s="461">
        <f>AVERAGE(AC58,AK58,AS58)</f>
        <v>6.4992436621113088</v>
      </c>
      <c r="AY58" s="136">
        <f>AX58</f>
        <v>6.4992436621113088</v>
      </c>
      <c r="AZ58" s="148" t="s">
        <v>20</v>
      </c>
      <c r="BA58" s="338">
        <f t="shared" si="39"/>
        <v>15</v>
      </c>
      <c r="BB58" s="153">
        <v>397</v>
      </c>
      <c r="BC58" s="153">
        <v>86</v>
      </c>
      <c r="BD58" s="384">
        <f>BB58/BC58</f>
        <v>4.6162790697674421</v>
      </c>
      <c r="BE58" s="155" t="s">
        <v>646</v>
      </c>
      <c r="BF58" s="156" t="s">
        <v>21</v>
      </c>
      <c r="BG58" s="161" t="s">
        <v>979</v>
      </c>
      <c r="BH58" s="162"/>
      <c r="BI58" s="334">
        <f t="shared" si="40"/>
        <v>15</v>
      </c>
      <c r="BJ58" s="162">
        <v>316</v>
      </c>
      <c r="BK58" s="162">
        <v>73</v>
      </c>
      <c r="BL58" s="384">
        <f>BJ58/BK58</f>
        <v>4.3287671232876717</v>
      </c>
      <c r="BM58" s="155" t="s">
        <v>646</v>
      </c>
      <c r="BN58" s="156" t="s">
        <v>21</v>
      </c>
      <c r="BO58" s="161" t="s">
        <v>984</v>
      </c>
      <c r="BP58" s="162"/>
      <c r="BQ58" s="334">
        <f t="shared" si="41"/>
        <v>15</v>
      </c>
      <c r="BR58" s="162">
        <v>353</v>
      </c>
      <c r="BS58" s="162">
        <v>39</v>
      </c>
      <c r="BT58" s="384">
        <f>BR58/BS58</f>
        <v>9.0512820512820511</v>
      </c>
      <c r="BU58" s="155" t="s">
        <v>646</v>
      </c>
      <c r="BV58" s="156" t="s">
        <v>20</v>
      </c>
      <c r="BW58" s="161" t="s">
        <v>989</v>
      </c>
      <c r="BX58" s="162"/>
      <c r="BY58" s="136">
        <f>AVERAGE(BD58,BL58,BT58)</f>
        <v>5.9987760814457216</v>
      </c>
      <c r="BZ58" s="403">
        <f>BY58</f>
        <v>5.9987760814457216</v>
      </c>
      <c r="CA58" s="162" t="s">
        <v>20</v>
      </c>
      <c r="CB58" s="154" t="s">
        <v>764</v>
      </c>
      <c r="CC58" s="153">
        <v>405</v>
      </c>
      <c r="CD58" s="153">
        <v>59</v>
      </c>
      <c r="CE58" s="160">
        <f>CC58/CD58</f>
        <v>6.8644067796610173</v>
      </c>
      <c r="CF58" s="155" t="s">
        <v>646</v>
      </c>
      <c r="CG58" s="156" t="s">
        <v>20</v>
      </c>
      <c r="CH58" s="161" t="s">
        <v>804</v>
      </c>
      <c r="CI58" s="162"/>
      <c r="CJ58" s="162" t="s">
        <v>764</v>
      </c>
      <c r="CK58" s="162">
        <v>417</v>
      </c>
      <c r="CL58" s="162">
        <v>59</v>
      </c>
      <c r="CM58" s="160">
        <f>CK58/CL58</f>
        <v>7.0677966101694913</v>
      </c>
      <c r="CN58" s="155" t="s">
        <v>646</v>
      </c>
      <c r="CO58" s="156" t="s">
        <v>20</v>
      </c>
      <c r="CP58" s="161" t="s">
        <v>805</v>
      </c>
      <c r="CQ58" s="162"/>
      <c r="CR58" s="162" t="s">
        <v>764</v>
      </c>
      <c r="CS58" s="162">
        <v>990</v>
      </c>
      <c r="CT58" s="162">
        <v>83</v>
      </c>
      <c r="CU58" s="160">
        <f>CS58/CT58</f>
        <v>11.927710843373495</v>
      </c>
      <c r="CV58" s="155" t="s">
        <v>646</v>
      </c>
      <c r="CW58" s="156" t="s">
        <v>20</v>
      </c>
      <c r="CX58" s="161" t="s">
        <v>806</v>
      </c>
      <c r="CY58" s="148"/>
      <c r="CZ58" s="136">
        <f>AVERAGE(CE58,CM58,CU58)</f>
        <v>8.6199714110680006</v>
      </c>
      <c r="DA58" s="136">
        <f>CZ58</f>
        <v>8.6199714110680006</v>
      </c>
      <c r="DB58" s="132" t="s">
        <v>20</v>
      </c>
      <c r="DC58" s="112" t="s">
        <v>764</v>
      </c>
      <c r="DD58" s="113">
        <v>395</v>
      </c>
      <c r="DE58" s="113">
        <v>73</v>
      </c>
      <c r="DF58" s="119">
        <f>DD58/DE58</f>
        <v>5.4109589041095889</v>
      </c>
      <c r="DG58" s="114" t="s">
        <v>646</v>
      </c>
      <c r="DH58" s="115" t="s">
        <v>21</v>
      </c>
      <c r="DI58" s="118" t="s">
        <v>765</v>
      </c>
      <c r="DJ58" s="117"/>
      <c r="DK58" s="112" t="s">
        <v>764</v>
      </c>
      <c r="DL58" s="113">
        <v>350</v>
      </c>
      <c r="DM58" s="113">
        <v>75</v>
      </c>
      <c r="DN58" s="119">
        <f>DL58/DM58</f>
        <v>4.666666666666667</v>
      </c>
      <c r="DO58" s="114" t="s">
        <v>646</v>
      </c>
      <c r="DP58" s="115" t="s">
        <v>21</v>
      </c>
      <c r="DQ58" s="118" t="s">
        <v>766</v>
      </c>
      <c r="DR58" s="117"/>
      <c r="DS58" s="113">
        <v>15</v>
      </c>
      <c r="DT58" s="113">
        <v>356</v>
      </c>
      <c r="DU58" s="113">
        <v>70</v>
      </c>
      <c r="DV58" s="119">
        <f>DT58/DU58</f>
        <v>5.0857142857142854</v>
      </c>
      <c r="DW58" s="114" t="s">
        <v>646</v>
      </c>
      <c r="DX58" s="115" t="s">
        <v>21</v>
      </c>
      <c r="DY58" s="118" t="s">
        <v>767</v>
      </c>
      <c r="DZ58" s="117"/>
      <c r="EA58" s="136">
        <f>AVERAGE(DF58,DN58,DV58)</f>
        <v>5.0544466188301804</v>
      </c>
      <c r="EB58" s="136">
        <f>EA58</f>
        <v>5.0544466188301804</v>
      </c>
      <c r="EC58" s="413" t="s">
        <v>21</v>
      </c>
    </row>
    <row r="59" spans="1:133" ht="180" customHeight="1" x14ac:dyDescent="0.25">
      <c r="A59" s="11">
        <v>52</v>
      </c>
      <c r="B59" s="12" t="s">
        <v>275</v>
      </c>
      <c r="C59" s="13" t="s">
        <v>495</v>
      </c>
      <c r="D59" s="170" t="s">
        <v>496</v>
      </c>
      <c r="E59" s="19" t="s">
        <v>29</v>
      </c>
      <c r="F59" s="12" t="s">
        <v>522</v>
      </c>
      <c r="G59" s="289" t="s">
        <v>523</v>
      </c>
      <c r="H59" s="289" t="s">
        <v>39</v>
      </c>
      <c r="I59" s="289" t="s">
        <v>524</v>
      </c>
      <c r="J59" s="26">
        <v>0.8</v>
      </c>
      <c r="K59" s="289" t="s">
        <v>525</v>
      </c>
      <c r="L59" s="289" t="s">
        <v>66</v>
      </c>
      <c r="M59" s="289" t="s">
        <v>526</v>
      </c>
      <c r="N59" s="289" t="s">
        <v>37</v>
      </c>
      <c r="O59" s="289" t="s">
        <v>527</v>
      </c>
      <c r="P59" s="289" t="s">
        <v>528</v>
      </c>
      <c r="Q59" s="289" t="s">
        <v>39</v>
      </c>
      <c r="R59" s="35" t="s">
        <v>529</v>
      </c>
      <c r="S59" s="21" t="s">
        <v>530</v>
      </c>
      <c r="T59" s="21" t="s">
        <v>531</v>
      </c>
      <c r="U59" s="28" t="s">
        <v>532</v>
      </c>
      <c r="V59" s="18" t="s">
        <v>533</v>
      </c>
      <c r="W59" s="18" t="s">
        <v>534</v>
      </c>
      <c r="X59" s="18" t="s">
        <v>535</v>
      </c>
      <c r="Y59" s="18" t="s">
        <v>536</v>
      </c>
      <c r="Z59" s="333">
        <f t="shared" si="0"/>
        <v>0.8</v>
      </c>
      <c r="AA59" s="162">
        <v>311</v>
      </c>
      <c r="AB59" s="162">
        <v>331</v>
      </c>
      <c r="AC59" s="383">
        <f>AA59/AB59</f>
        <v>0.93957703927492442</v>
      </c>
      <c r="AD59" s="155" t="s">
        <v>650</v>
      </c>
      <c r="AE59" s="156" t="s">
        <v>21</v>
      </c>
      <c r="AF59" s="163" t="s">
        <v>1163</v>
      </c>
      <c r="AG59" s="162"/>
      <c r="AH59" s="333">
        <f t="shared" si="1"/>
        <v>0.8</v>
      </c>
      <c r="AI59" s="162">
        <v>315</v>
      </c>
      <c r="AJ59" s="162">
        <v>331</v>
      </c>
      <c r="AK59" s="383">
        <f>AI59/AJ59</f>
        <v>0.95166163141993954</v>
      </c>
      <c r="AL59" s="155" t="s">
        <v>650</v>
      </c>
      <c r="AM59" s="156" t="s">
        <v>21</v>
      </c>
      <c r="AN59" s="163" t="s">
        <v>1164</v>
      </c>
      <c r="AO59" s="162"/>
      <c r="AP59" s="333">
        <f t="shared" si="2"/>
        <v>0.8</v>
      </c>
      <c r="AQ59" s="162">
        <v>327</v>
      </c>
      <c r="AR59" s="162">
        <v>331</v>
      </c>
      <c r="AS59" s="383">
        <f t="shared" si="47"/>
        <v>0.98791540785498488</v>
      </c>
      <c r="AT59" s="155" t="s">
        <v>650</v>
      </c>
      <c r="AU59" s="156" t="s">
        <v>21</v>
      </c>
      <c r="AV59" s="501" t="s">
        <v>1165</v>
      </c>
      <c r="AW59" s="162"/>
      <c r="AX59" s="459">
        <f>AVERAGE(AC59,AK59,AS59)</f>
        <v>0.95971802618328306</v>
      </c>
      <c r="AY59" s="143">
        <f>AX59</f>
        <v>0.95971802618328306</v>
      </c>
      <c r="AZ59" s="148" t="s">
        <v>21</v>
      </c>
      <c r="BA59" s="333">
        <f t="shared" si="39"/>
        <v>0.8</v>
      </c>
      <c r="BB59" s="162">
        <v>325</v>
      </c>
      <c r="BC59" s="162">
        <v>331</v>
      </c>
      <c r="BD59" s="383">
        <f>BB59/BC59</f>
        <v>0.98187311178247738</v>
      </c>
      <c r="BE59" s="155" t="s">
        <v>650</v>
      </c>
      <c r="BF59" s="156" t="s">
        <v>21</v>
      </c>
      <c r="BG59" s="163" t="s">
        <v>980</v>
      </c>
      <c r="BH59" s="162"/>
      <c r="BI59" s="333">
        <f t="shared" si="40"/>
        <v>0.8</v>
      </c>
      <c r="BJ59" s="162">
        <v>318</v>
      </c>
      <c r="BK59" s="162">
        <v>331</v>
      </c>
      <c r="BL59" s="383">
        <f>BJ59/BK59</f>
        <v>0.9607250755287009</v>
      </c>
      <c r="BM59" s="155" t="s">
        <v>650</v>
      </c>
      <c r="BN59" s="156" t="s">
        <v>21</v>
      </c>
      <c r="BO59" s="163" t="s">
        <v>985</v>
      </c>
      <c r="BP59" s="162"/>
      <c r="BQ59" s="333">
        <f t="shared" si="41"/>
        <v>0.8</v>
      </c>
      <c r="BR59" s="162">
        <v>324</v>
      </c>
      <c r="BS59" s="162">
        <v>331</v>
      </c>
      <c r="BT59" s="383">
        <f>BR59/BS59</f>
        <v>0.97885196374622352</v>
      </c>
      <c r="BU59" s="155" t="s">
        <v>650</v>
      </c>
      <c r="BV59" s="156" t="s">
        <v>21</v>
      </c>
      <c r="BW59" s="163" t="s">
        <v>990</v>
      </c>
      <c r="BX59" s="162"/>
      <c r="BY59" s="131">
        <f>AVERAGE(BD59,BL59,BT59)</f>
        <v>0.97381671701913397</v>
      </c>
      <c r="BZ59" s="404">
        <f>BY59</f>
        <v>0.97381671701913397</v>
      </c>
      <c r="CA59" s="162" t="s">
        <v>21</v>
      </c>
      <c r="CB59" s="152">
        <v>0.8</v>
      </c>
      <c r="CC59" s="162">
        <v>311</v>
      </c>
      <c r="CD59" s="162">
        <v>331</v>
      </c>
      <c r="CE59" s="154">
        <f>CC59/CD59</f>
        <v>0.93957703927492442</v>
      </c>
      <c r="CF59" s="155" t="s">
        <v>650</v>
      </c>
      <c r="CG59" s="156" t="s">
        <v>21</v>
      </c>
      <c r="CH59" s="163" t="s">
        <v>807</v>
      </c>
      <c r="CI59" s="162"/>
      <c r="CJ59" s="152">
        <v>0.8</v>
      </c>
      <c r="CK59" s="162">
        <v>311</v>
      </c>
      <c r="CL59" s="162">
        <v>331</v>
      </c>
      <c r="CM59" s="154">
        <f>CK59/CL59</f>
        <v>0.93957703927492442</v>
      </c>
      <c r="CN59" s="155" t="s">
        <v>650</v>
      </c>
      <c r="CO59" s="156" t="s">
        <v>21</v>
      </c>
      <c r="CP59" s="163" t="s">
        <v>808</v>
      </c>
      <c r="CQ59" s="162"/>
      <c r="CR59" s="152">
        <v>0.8</v>
      </c>
      <c r="CS59" s="162">
        <v>322</v>
      </c>
      <c r="CT59" s="162">
        <v>331</v>
      </c>
      <c r="CU59" s="154">
        <f>CS59/CT59</f>
        <v>0.97280966767371602</v>
      </c>
      <c r="CV59" s="155" t="s">
        <v>650</v>
      </c>
      <c r="CW59" s="156" t="s">
        <v>21</v>
      </c>
      <c r="CX59" s="163" t="s">
        <v>809</v>
      </c>
      <c r="CY59" s="148"/>
      <c r="CZ59" s="131">
        <f>AVERAGE(CE59,CM59,CU59)</f>
        <v>0.95065458207452158</v>
      </c>
      <c r="DA59" s="143">
        <f>CZ59</f>
        <v>0.95065458207452158</v>
      </c>
      <c r="DB59" s="132" t="s">
        <v>21</v>
      </c>
      <c r="DC59" s="112">
        <v>0.8</v>
      </c>
      <c r="DD59" s="113">
        <v>325</v>
      </c>
      <c r="DE59" s="113">
        <v>331</v>
      </c>
      <c r="DF59" s="112">
        <f>DD59/DE59</f>
        <v>0.98187311178247738</v>
      </c>
      <c r="DG59" s="114" t="s">
        <v>650</v>
      </c>
      <c r="DH59" s="115" t="s">
        <v>21</v>
      </c>
      <c r="DI59" s="118" t="s">
        <v>768</v>
      </c>
      <c r="DJ59" s="117"/>
      <c r="DK59" s="112">
        <v>0.8</v>
      </c>
      <c r="DL59" s="113">
        <v>315</v>
      </c>
      <c r="DM59" s="113">
        <v>331</v>
      </c>
      <c r="DN59" s="112">
        <f>DL59/DM59</f>
        <v>0.95166163141993954</v>
      </c>
      <c r="DO59" s="114" t="s">
        <v>650</v>
      </c>
      <c r="DP59" s="115" t="s">
        <v>21</v>
      </c>
      <c r="DQ59" s="118" t="s">
        <v>769</v>
      </c>
      <c r="DR59" s="117"/>
      <c r="DS59" s="112">
        <v>0.8</v>
      </c>
      <c r="DT59" s="113">
        <v>314</v>
      </c>
      <c r="DU59" s="113">
        <v>331</v>
      </c>
      <c r="DV59" s="112">
        <f>DT59/DU59</f>
        <v>0.94864048338368578</v>
      </c>
      <c r="DW59" s="114" t="s">
        <v>650</v>
      </c>
      <c r="DX59" s="115" t="s">
        <v>21</v>
      </c>
      <c r="DY59" s="118" t="s">
        <v>770</v>
      </c>
      <c r="DZ59" s="117"/>
      <c r="EA59" s="131">
        <f>AVERAGE(DF59,DN59,DV59)</f>
        <v>0.96072507552870079</v>
      </c>
      <c r="EB59" s="143">
        <f>EA59</f>
        <v>0.96072507552870079</v>
      </c>
      <c r="EC59" s="413" t="s">
        <v>21</v>
      </c>
    </row>
    <row r="60" spans="1:133" ht="409.5" x14ac:dyDescent="0.25">
      <c r="A60" s="11">
        <v>53</v>
      </c>
      <c r="B60" s="12" t="s">
        <v>275</v>
      </c>
      <c r="C60" s="13" t="s">
        <v>495</v>
      </c>
      <c r="D60" s="170" t="s">
        <v>496</v>
      </c>
      <c r="E60" s="19" t="s">
        <v>29</v>
      </c>
      <c r="F60" s="20" t="s">
        <v>537</v>
      </c>
      <c r="G60" s="289" t="s">
        <v>538</v>
      </c>
      <c r="H60" s="289" t="s">
        <v>39</v>
      </c>
      <c r="I60" s="289" t="s">
        <v>524</v>
      </c>
      <c r="J60" s="20">
        <v>5</v>
      </c>
      <c r="K60" s="289" t="s">
        <v>539</v>
      </c>
      <c r="L60" s="289" t="s">
        <v>66</v>
      </c>
      <c r="M60" s="289" t="s">
        <v>540</v>
      </c>
      <c r="N60" s="289" t="s">
        <v>516</v>
      </c>
      <c r="O60" s="289" t="s">
        <v>541</v>
      </c>
      <c r="P60" s="289" t="s">
        <v>542</v>
      </c>
      <c r="Q60" s="289" t="s">
        <v>39</v>
      </c>
      <c r="R60" s="20" t="s">
        <v>518</v>
      </c>
      <c r="S60" s="289" t="s">
        <v>543</v>
      </c>
      <c r="T60" s="289" t="s">
        <v>544</v>
      </c>
      <c r="U60" s="289" t="s">
        <v>545</v>
      </c>
      <c r="V60" s="18" t="s">
        <v>533</v>
      </c>
      <c r="W60" s="18" t="s">
        <v>534</v>
      </c>
      <c r="X60" s="18" t="s">
        <v>535</v>
      </c>
      <c r="Y60" s="18" t="s">
        <v>536</v>
      </c>
      <c r="Z60" s="333">
        <f t="shared" si="0"/>
        <v>5</v>
      </c>
      <c r="AA60" s="162">
        <v>30</v>
      </c>
      <c r="AB60" s="162">
        <v>20</v>
      </c>
      <c r="AC60" s="385">
        <f>AA60/AB60</f>
        <v>1.5</v>
      </c>
      <c r="AD60" s="155" t="s">
        <v>646</v>
      </c>
      <c r="AE60" s="156" t="s">
        <v>21</v>
      </c>
      <c r="AF60" s="163" t="s">
        <v>1166</v>
      </c>
      <c r="AG60" s="162"/>
      <c r="AH60" s="333">
        <f t="shared" si="1"/>
        <v>5</v>
      </c>
      <c r="AI60" s="162">
        <v>21</v>
      </c>
      <c r="AJ60" s="162">
        <v>16</v>
      </c>
      <c r="AK60" s="387">
        <f>AI60/AJ60</f>
        <v>1.3125</v>
      </c>
      <c r="AL60" s="155" t="s">
        <v>646</v>
      </c>
      <c r="AM60" s="156" t="s">
        <v>21</v>
      </c>
      <c r="AN60" s="163" t="s">
        <v>1167</v>
      </c>
      <c r="AO60" s="162"/>
      <c r="AP60" s="333">
        <f t="shared" si="2"/>
        <v>5</v>
      </c>
      <c r="AQ60" s="162">
        <v>10</v>
      </c>
      <c r="AR60" s="162">
        <v>4</v>
      </c>
      <c r="AS60" s="387">
        <f t="shared" si="47"/>
        <v>2.5</v>
      </c>
      <c r="AT60" s="155" t="s">
        <v>646</v>
      </c>
      <c r="AU60" s="156" t="s">
        <v>21</v>
      </c>
      <c r="AV60" s="163" t="s">
        <v>1168</v>
      </c>
      <c r="AW60" s="162"/>
      <c r="AX60" s="461">
        <f>AVERAGE(AC60,AK60,AS60)</f>
        <v>1.7708333333333333</v>
      </c>
      <c r="AY60" s="137">
        <f>AX60</f>
        <v>1.7708333333333333</v>
      </c>
      <c r="AZ60" s="148" t="s">
        <v>21</v>
      </c>
      <c r="BA60" s="338">
        <f t="shared" si="39"/>
        <v>5</v>
      </c>
      <c r="BB60" s="162">
        <v>24</v>
      </c>
      <c r="BC60" s="162">
        <v>6</v>
      </c>
      <c r="BD60" s="385">
        <f>BB60/BC60</f>
        <v>4</v>
      </c>
      <c r="BE60" s="155" t="s">
        <v>646</v>
      </c>
      <c r="BF60" s="156" t="s">
        <v>21</v>
      </c>
      <c r="BG60" s="163" t="s">
        <v>981</v>
      </c>
      <c r="BH60" s="162"/>
      <c r="BI60" s="334">
        <f t="shared" si="40"/>
        <v>5</v>
      </c>
      <c r="BJ60" s="162">
        <v>36</v>
      </c>
      <c r="BK60" s="162">
        <v>13</v>
      </c>
      <c r="BL60" s="387">
        <f>BJ60/BK60</f>
        <v>2.7692307692307692</v>
      </c>
      <c r="BM60" s="155" t="s">
        <v>646</v>
      </c>
      <c r="BN60" s="156" t="s">
        <v>21</v>
      </c>
      <c r="BO60" s="163" t="s">
        <v>986</v>
      </c>
      <c r="BP60" s="162"/>
      <c r="BQ60" s="334">
        <f t="shared" si="41"/>
        <v>5</v>
      </c>
      <c r="BR60" s="162">
        <v>23</v>
      </c>
      <c r="BS60" s="162">
        <v>7</v>
      </c>
      <c r="BT60" s="387">
        <f>BR60/BS60</f>
        <v>3.2857142857142856</v>
      </c>
      <c r="BU60" s="155" t="s">
        <v>646</v>
      </c>
      <c r="BV60" s="156" t="s">
        <v>21</v>
      </c>
      <c r="BW60" s="163" t="s">
        <v>991</v>
      </c>
      <c r="BX60" s="162"/>
      <c r="BY60" s="136">
        <f>AVERAGE(BD60,BL60,BT60)</f>
        <v>3.3516483516483517</v>
      </c>
      <c r="BZ60" s="405">
        <f>BY60</f>
        <v>3.3516483516483517</v>
      </c>
      <c r="CA60" s="162" t="s">
        <v>21</v>
      </c>
      <c r="CB60" s="162" t="s">
        <v>771</v>
      </c>
      <c r="CC60" s="162">
        <v>90</v>
      </c>
      <c r="CD60" s="162">
        <v>20</v>
      </c>
      <c r="CE60" s="153">
        <f>CC60/CD60</f>
        <v>4.5</v>
      </c>
      <c r="CF60" s="155" t="s">
        <v>646</v>
      </c>
      <c r="CG60" s="156" t="s">
        <v>21</v>
      </c>
      <c r="CH60" s="163" t="s">
        <v>810</v>
      </c>
      <c r="CI60" s="162"/>
      <c r="CJ60" s="162" t="s">
        <v>771</v>
      </c>
      <c r="CK60" s="162">
        <v>33</v>
      </c>
      <c r="CL60" s="162">
        <v>19</v>
      </c>
      <c r="CM60" s="164">
        <f>CK60/CL60</f>
        <v>1.736842105263158</v>
      </c>
      <c r="CN60" s="155" t="s">
        <v>646</v>
      </c>
      <c r="CO60" s="156" t="s">
        <v>21</v>
      </c>
      <c r="CP60" s="163" t="s">
        <v>811</v>
      </c>
      <c r="CQ60" s="162"/>
      <c r="CR60" s="162" t="s">
        <v>771</v>
      </c>
      <c r="CS60" s="162">
        <v>9</v>
      </c>
      <c r="CT60" s="162">
        <v>9</v>
      </c>
      <c r="CU60" s="164">
        <f>CS60/CT60</f>
        <v>1</v>
      </c>
      <c r="CV60" s="155" t="s">
        <v>646</v>
      </c>
      <c r="CW60" s="156" t="s">
        <v>21</v>
      </c>
      <c r="CX60" s="163" t="s">
        <v>812</v>
      </c>
      <c r="CY60" s="148"/>
      <c r="CZ60" s="136">
        <f>AVERAGE(CE60,CM60,CU60)</f>
        <v>2.4122807017543857</v>
      </c>
      <c r="DA60" s="137">
        <f>CZ60</f>
        <v>2.4122807017543857</v>
      </c>
      <c r="DB60" s="132" t="s">
        <v>21</v>
      </c>
      <c r="DC60" s="112" t="s">
        <v>771</v>
      </c>
      <c r="DD60" s="113">
        <v>21</v>
      </c>
      <c r="DE60" s="113">
        <v>6</v>
      </c>
      <c r="DF60" s="119">
        <f>DD60/DE60</f>
        <v>3.5</v>
      </c>
      <c r="DG60" s="114" t="s">
        <v>646</v>
      </c>
      <c r="DH60" s="115" t="s">
        <v>21</v>
      </c>
      <c r="DI60" s="118" t="s">
        <v>772</v>
      </c>
      <c r="DJ60" s="117"/>
      <c r="DK60" s="112" t="s">
        <v>771</v>
      </c>
      <c r="DL60" s="113">
        <v>73</v>
      </c>
      <c r="DM60" s="113">
        <v>16</v>
      </c>
      <c r="DN60" s="119">
        <f>DL60/DM60</f>
        <v>4.5625</v>
      </c>
      <c r="DO60" s="114" t="s">
        <v>646</v>
      </c>
      <c r="DP60" s="115" t="s">
        <v>21</v>
      </c>
      <c r="DQ60" s="118" t="s">
        <v>773</v>
      </c>
      <c r="DR60" s="117"/>
      <c r="DS60" s="113">
        <v>5</v>
      </c>
      <c r="DT60" s="113">
        <v>55</v>
      </c>
      <c r="DU60" s="113">
        <v>17</v>
      </c>
      <c r="DV60" s="119">
        <f>DT60/DU60</f>
        <v>3.2352941176470589</v>
      </c>
      <c r="DW60" s="114" t="s">
        <v>646</v>
      </c>
      <c r="DX60" s="115" t="s">
        <v>21</v>
      </c>
      <c r="DY60" s="118" t="s">
        <v>774</v>
      </c>
      <c r="DZ60" s="117"/>
      <c r="EA60" s="136">
        <f>AVERAGE(DF60,DN60,DV60)</f>
        <v>3.7659313725490193</v>
      </c>
      <c r="EB60" s="137">
        <f>EA60</f>
        <v>3.7659313725490193</v>
      </c>
      <c r="EC60" s="413" t="s">
        <v>21</v>
      </c>
    </row>
    <row r="61" spans="1:133" ht="409.5" x14ac:dyDescent="0.25">
      <c r="A61" s="11">
        <v>54</v>
      </c>
      <c r="B61" s="12" t="s">
        <v>275</v>
      </c>
      <c r="C61" s="289" t="s">
        <v>546</v>
      </c>
      <c r="D61" s="170" t="s">
        <v>496</v>
      </c>
      <c r="E61" s="19" t="s">
        <v>29</v>
      </c>
      <c r="F61" s="20" t="s">
        <v>547</v>
      </c>
      <c r="G61" s="289" t="s">
        <v>548</v>
      </c>
      <c r="H61" s="289" t="s">
        <v>32</v>
      </c>
      <c r="I61" s="289" t="s">
        <v>549</v>
      </c>
      <c r="J61" s="26">
        <v>0.9</v>
      </c>
      <c r="K61" s="289" t="s">
        <v>550</v>
      </c>
      <c r="L61" s="289" t="s">
        <v>35</v>
      </c>
      <c r="M61" s="289" t="s">
        <v>551</v>
      </c>
      <c r="N61" s="289" t="s">
        <v>37</v>
      </c>
      <c r="O61" s="289" t="s">
        <v>552</v>
      </c>
      <c r="P61" s="289" t="s">
        <v>542</v>
      </c>
      <c r="Q61" s="289" t="s">
        <v>32</v>
      </c>
      <c r="R61" s="35" t="s">
        <v>553</v>
      </c>
      <c r="S61" s="21" t="s">
        <v>554</v>
      </c>
      <c r="T61" s="21" t="s">
        <v>555</v>
      </c>
      <c r="U61" s="28" t="s">
        <v>506</v>
      </c>
      <c r="V61" s="18" t="s">
        <v>556</v>
      </c>
      <c r="W61" s="18" t="s">
        <v>557</v>
      </c>
      <c r="X61" s="18" t="s">
        <v>558</v>
      </c>
      <c r="Y61" s="18" t="s">
        <v>536</v>
      </c>
      <c r="Z61" s="333">
        <f t="shared" si="0"/>
        <v>0.9</v>
      </c>
      <c r="AA61" s="162"/>
      <c r="AB61" s="162"/>
      <c r="AC61" s="162"/>
      <c r="AD61" s="162"/>
      <c r="AE61" s="162"/>
      <c r="AF61" s="162"/>
      <c r="AG61" s="162"/>
      <c r="AH61" s="333">
        <f t="shared" si="1"/>
        <v>0.9</v>
      </c>
      <c r="AI61" s="162"/>
      <c r="AJ61" s="162"/>
      <c r="AK61" s="162"/>
      <c r="AL61" s="162"/>
      <c r="AM61" s="162"/>
      <c r="AN61" s="162"/>
      <c r="AO61" s="162"/>
      <c r="AP61" s="333">
        <f t="shared" si="2"/>
        <v>0.9</v>
      </c>
      <c r="AQ61" s="153">
        <v>9</v>
      </c>
      <c r="AR61" s="153">
        <v>9</v>
      </c>
      <c r="AS61" s="383">
        <f t="shared" si="47"/>
        <v>1</v>
      </c>
      <c r="AT61" s="155" t="s">
        <v>646</v>
      </c>
      <c r="AU61" s="156" t="s">
        <v>21</v>
      </c>
      <c r="AV61" s="165" t="s">
        <v>1169</v>
      </c>
      <c r="AW61" s="162"/>
      <c r="AX61" s="457"/>
      <c r="AY61" s="142">
        <f>AS61</f>
        <v>1</v>
      </c>
      <c r="AZ61" s="148" t="s">
        <v>21</v>
      </c>
      <c r="BA61" s="333">
        <f t="shared" si="39"/>
        <v>0.9</v>
      </c>
      <c r="BB61" s="162"/>
      <c r="BC61" s="162"/>
      <c r="BD61" s="162"/>
      <c r="BE61" s="162"/>
      <c r="BF61" s="162"/>
      <c r="BG61" s="162"/>
      <c r="BH61" s="162"/>
      <c r="BI61" s="333">
        <f t="shared" si="40"/>
        <v>0.9</v>
      </c>
      <c r="BJ61" s="162"/>
      <c r="BK61" s="162"/>
      <c r="BL61" s="162"/>
      <c r="BM61" s="162"/>
      <c r="BN61" s="162"/>
      <c r="BO61" s="162"/>
      <c r="BP61" s="162"/>
      <c r="BQ61" s="333">
        <f t="shared" si="41"/>
        <v>0.9</v>
      </c>
      <c r="BR61" s="153">
        <v>8</v>
      </c>
      <c r="BS61" s="153">
        <v>9</v>
      </c>
      <c r="BT61" s="383">
        <f>BR61/BS61</f>
        <v>0.88888888888888884</v>
      </c>
      <c r="BU61" s="155" t="s">
        <v>646</v>
      </c>
      <c r="BV61" s="156" t="s">
        <v>20</v>
      </c>
      <c r="BW61" s="165" t="s">
        <v>977</v>
      </c>
      <c r="BX61" s="162"/>
      <c r="BY61" s="162"/>
      <c r="BZ61" s="152">
        <f>BT61</f>
        <v>0.88888888888888884</v>
      </c>
      <c r="CA61" s="162" t="str">
        <f>BV61</f>
        <v>BUENO</v>
      </c>
      <c r="CB61" s="152">
        <v>0.9</v>
      </c>
      <c r="CC61" s="162"/>
      <c r="CD61" s="162"/>
      <c r="CE61" s="162"/>
      <c r="CF61" s="162"/>
      <c r="CG61" s="162"/>
      <c r="CH61" s="162"/>
      <c r="CI61" s="162"/>
      <c r="CJ61" s="152">
        <v>0.9</v>
      </c>
      <c r="CK61" s="162"/>
      <c r="CL61" s="162"/>
      <c r="CM61" s="162"/>
      <c r="CN61" s="162"/>
      <c r="CO61" s="162"/>
      <c r="CP61" s="162"/>
      <c r="CQ61" s="162"/>
      <c r="CR61" s="154">
        <v>0.9</v>
      </c>
      <c r="CS61" s="153">
        <v>7</v>
      </c>
      <c r="CT61" s="153">
        <v>8</v>
      </c>
      <c r="CU61" s="154">
        <f>CS61/CT61</f>
        <v>0.875</v>
      </c>
      <c r="CV61" s="155" t="s">
        <v>646</v>
      </c>
      <c r="CW61" s="156" t="s">
        <v>20</v>
      </c>
      <c r="CX61" s="165" t="s">
        <v>813</v>
      </c>
      <c r="CY61" s="148"/>
      <c r="CZ61" s="132"/>
      <c r="DA61" s="142">
        <f>CU61</f>
        <v>0.875</v>
      </c>
      <c r="DB61" s="133" t="str">
        <f>CW61</f>
        <v>BUENO</v>
      </c>
      <c r="DC61" s="112">
        <v>0.9</v>
      </c>
      <c r="DD61" s="113"/>
      <c r="DE61" s="113"/>
      <c r="DF61" s="112"/>
      <c r="DG61" s="114"/>
      <c r="DH61" s="120"/>
      <c r="DI61" s="118"/>
      <c r="DJ61" s="117"/>
      <c r="DK61" s="112">
        <v>0.9</v>
      </c>
      <c r="DL61" s="113"/>
      <c r="DM61" s="113"/>
      <c r="DN61" s="112"/>
      <c r="DO61" s="114"/>
      <c r="DP61" s="120"/>
      <c r="DQ61" s="118"/>
      <c r="DR61" s="117"/>
      <c r="DS61" s="112">
        <v>0.9</v>
      </c>
      <c r="DT61" s="113">
        <v>8</v>
      </c>
      <c r="DU61" s="113">
        <v>8</v>
      </c>
      <c r="DV61" s="112">
        <f>DT61/DU61</f>
        <v>1</v>
      </c>
      <c r="DW61" s="114" t="s">
        <v>646</v>
      </c>
      <c r="DX61" s="115" t="s">
        <v>21</v>
      </c>
      <c r="DY61" s="121" t="s">
        <v>775</v>
      </c>
      <c r="DZ61" s="117"/>
      <c r="EA61" s="132"/>
      <c r="EB61" s="142">
        <f>DV61</f>
        <v>1</v>
      </c>
      <c r="EC61" s="411" t="str">
        <f>DX61</f>
        <v>EXCELENTE</v>
      </c>
    </row>
    <row r="62" spans="1:133" ht="299.25" x14ac:dyDescent="0.25">
      <c r="A62" s="11">
        <v>55</v>
      </c>
      <c r="B62" s="12" t="s">
        <v>275</v>
      </c>
      <c r="C62" s="289" t="s">
        <v>546</v>
      </c>
      <c r="D62" s="170" t="s">
        <v>496</v>
      </c>
      <c r="E62" s="19" t="s">
        <v>29</v>
      </c>
      <c r="F62" s="12" t="s">
        <v>560</v>
      </c>
      <c r="G62" s="44" t="s">
        <v>559</v>
      </c>
      <c r="H62" s="289" t="s">
        <v>39</v>
      </c>
      <c r="I62" s="289" t="s">
        <v>524</v>
      </c>
      <c r="J62" s="26">
        <v>0.9</v>
      </c>
      <c r="K62" s="289" t="s">
        <v>561</v>
      </c>
      <c r="L62" s="289" t="s">
        <v>66</v>
      </c>
      <c r="M62" s="44" t="s">
        <v>562</v>
      </c>
      <c r="N62" s="289" t="s">
        <v>37</v>
      </c>
      <c r="O62" s="44" t="s">
        <v>563</v>
      </c>
      <c r="P62" s="18" t="s">
        <v>542</v>
      </c>
      <c r="Q62" s="18" t="s">
        <v>39</v>
      </c>
      <c r="R62" s="35" t="s">
        <v>564</v>
      </c>
      <c r="S62" s="41" t="s">
        <v>565</v>
      </c>
      <c r="T62" s="41" t="s">
        <v>566</v>
      </c>
      <c r="U62" s="45" t="s">
        <v>567</v>
      </c>
      <c r="V62" s="18" t="s">
        <v>568</v>
      </c>
      <c r="W62" s="18" t="s">
        <v>569</v>
      </c>
      <c r="X62" s="18" t="s">
        <v>558</v>
      </c>
      <c r="Y62" s="18" t="s">
        <v>536</v>
      </c>
      <c r="Z62" s="333">
        <f t="shared" si="0"/>
        <v>0.9</v>
      </c>
      <c r="AA62" s="167">
        <v>2</v>
      </c>
      <c r="AB62" s="167">
        <v>2</v>
      </c>
      <c r="AC62" s="386">
        <f>AA62/AB62</f>
        <v>1</v>
      </c>
      <c r="AD62" s="168" t="s">
        <v>650</v>
      </c>
      <c r="AE62" s="169" t="s">
        <v>21</v>
      </c>
      <c r="AF62" s="165" t="s">
        <v>1170</v>
      </c>
      <c r="AG62" s="18"/>
      <c r="AH62" s="333">
        <f t="shared" si="1"/>
        <v>0.9</v>
      </c>
      <c r="AI62" s="167">
        <v>3</v>
      </c>
      <c r="AJ62" s="167">
        <v>3</v>
      </c>
      <c r="AK62" s="386">
        <f>AI62/AJ62</f>
        <v>1</v>
      </c>
      <c r="AL62" s="168" t="s">
        <v>650</v>
      </c>
      <c r="AM62" s="169" t="s">
        <v>21</v>
      </c>
      <c r="AN62" s="165" t="s">
        <v>1171</v>
      </c>
      <c r="AO62" s="18"/>
      <c r="AP62" s="333">
        <f t="shared" si="2"/>
        <v>0.9</v>
      </c>
      <c r="AQ62" s="167">
        <v>3</v>
      </c>
      <c r="AR62" s="167">
        <v>3</v>
      </c>
      <c r="AS62" s="386">
        <f t="shared" si="47"/>
        <v>1</v>
      </c>
      <c r="AT62" s="168" t="s">
        <v>650</v>
      </c>
      <c r="AU62" s="169" t="s">
        <v>21</v>
      </c>
      <c r="AV62" s="165" t="s">
        <v>1172</v>
      </c>
      <c r="AW62" s="18"/>
      <c r="AX62" s="459">
        <f>AVERAGE(AC62,AK62,AS62)</f>
        <v>1</v>
      </c>
      <c r="AY62" s="142">
        <f>AX62</f>
        <v>1</v>
      </c>
      <c r="AZ62" s="148" t="s">
        <v>21</v>
      </c>
      <c r="BA62" s="333">
        <f t="shared" si="39"/>
        <v>0.9</v>
      </c>
      <c r="BB62" s="167">
        <v>1</v>
      </c>
      <c r="BC62" s="167">
        <v>1</v>
      </c>
      <c r="BD62" s="386">
        <f>BB62/BC62</f>
        <v>1</v>
      </c>
      <c r="BE62" s="168" t="s">
        <v>650</v>
      </c>
      <c r="BF62" s="169" t="s">
        <v>21</v>
      </c>
      <c r="BG62" s="165" t="s">
        <v>982</v>
      </c>
      <c r="BH62" s="18"/>
      <c r="BI62" s="333">
        <f t="shared" si="40"/>
        <v>0.9</v>
      </c>
      <c r="BJ62" s="167">
        <v>3</v>
      </c>
      <c r="BK62" s="167">
        <v>3</v>
      </c>
      <c r="BL62" s="386">
        <f>BJ62/BK62</f>
        <v>1</v>
      </c>
      <c r="BM62" s="168" t="s">
        <v>650</v>
      </c>
      <c r="BN62" s="169" t="s">
        <v>21</v>
      </c>
      <c r="BO62" s="165" t="s">
        <v>987</v>
      </c>
      <c r="BP62" s="18"/>
      <c r="BQ62" s="333">
        <f t="shared" si="41"/>
        <v>0.9</v>
      </c>
      <c r="BR62" s="167">
        <v>3</v>
      </c>
      <c r="BS62" s="167">
        <v>3</v>
      </c>
      <c r="BT62" s="386">
        <f>BR62/BS62</f>
        <v>1</v>
      </c>
      <c r="BU62" s="168" t="s">
        <v>650</v>
      </c>
      <c r="BV62" s="169" t="s">
        <v>21</v>
      </c>
      <c r="BW62" s="165" t="s">
        <v>992</v>
      </c>
      <c r="BX62" s="18"/>
      <c r="BY62" s="131">
        <f>AVERAGE(BD62,BL62,BT62)</f>
        <v>1</v>
      </c>
      <c r="BZ62" s="406">
        <f>BY62</f>
        <v>1</v>
      </c>
      <c r="CA62" s="18" t="s">
        <v>21</v>
      </c>
      <c r="CB62" s="166">
        <v>0.9</v>
      </c>
      <c r="CC62" s="167">
        <v>4</v>
      </c>
      <c r="CD62" s="167">
        <v>4</v>
      </c>
      <c r="CE62" s="166">
        <f>CC62/CD62</f>
        <v>1</v>
      </c>
      <c r="CF62" s="168" t="s">
        <v>650</v>
      </c>
      <c r="CG62" s="169" t="s">
        <v>21</v>
      </c>
      <c r="CH62" s="165" t="s">
        <v>814</v>
      </c>
      <c r="CI62" s="158"/>
      <c r="CJ62" s="166">
        <v>0.9</v>
      </c>
      <c r="CK62" s="167">
        <v>5</v>
      </c>
      <c r="CL62" s="167">
        <v>5</v>
      </c>
      <c r="CM62" s="166">
        <f>CK62/CL62</f>
        <v>1</v>
      </c>
      <c r="CN62" s="168" t="s">
        <v>650</v>
      </c>
      <c r="CO62" s="169" t="s">
        <v>21</v>
      </c>
      <c r="CP62" s="165" t="s">
        <v>815</v>
      </c>
      <c r="CQ62" s="18"/>
      <c r="CR62" s="166">
        <v>0.9</v>
      </c>
      <c r="CS62" s="167">
        <v>4</v>
      </c>
      <c r="CT62" s="167">
        <v>4</v>
      </c>
      <c r="CU62" s="166">
        <f>CS62/CT62</f>
        <v>1</v>
      </c>
      <c r="CV62" s="168" t="s">
        <v>650</v>
      </c>
      <c r="CW62" s="169" t="s">
        <v>21</v>
      </c>
      <c r="CX62" s="165" t="s">
        <v>816</v>
      </c>
      <c r="CY62" s="150"/>
      <c r="CZ62" s="131">
        <f>AVERAGE(CE62,CM62,CU62)</f>
        <v>1</v>
      </c>
      <c r="DA62" s="142">
        <f>CZ62</f>
        <v>1</v>
      </c>
      <c r="DB62" s="132" t="s">
        <v>21</v>
      </c>
      <c r="DC62" s="122">
        <v>0.9</v>
      </c>
      <c r="DD62" s="123">
        <v>1</v>
      </c>
      <c r="DE62" s="123">
        <v>1</v>
      </c>
      <c r="DF62" s="122">
        <f>DD62/DE62</f>
        <v>1</v>
      </c>
      <c r="DG62" s="124" t="s">
        <v>650</v>
      </c>
      <c r="DH62" s="125" t="s">
        <v>21</v>
      </c>
      <c r="DI62" s="121" t="s">
        <v>776</v>
      </c>
      <c r="DJ62" s="117"/>
      <c r="DK62" s="122">
        <v>0.9</v>
      </c>
      <c r="DL62" s="123">
        <v>1</v>
      </c>
      <c r="DM62" s="123">
        <v>1</v>
      </c>
      <c r="DN62" s="122">
        <f>DL62/DM62</f>
        <v>1</v>
      </c>
      <c r="DO62" s="124" t="s">
        <v>650</v>
      </c>
      <c r="DP62" s="125" t="s">
        <v>21</v>
      </c>
      <c r="DQ62" s="121" t="s">
        <v>777</v>
      </c>
      <c r="DR62" s="117"/>
      <c r="DS62" s="122">
        <v>0.9</v>
      </c>
      <c r="DT62" s="123">
        <v>2</v>
      </c>
      <c r="DU62" s="123">
        <v>2</v>
      </c>
      <c r="DV62" s="122">
        <f>DT62/DU62</f>
        <v>1</v>
      </c>
      <c r="DW62" s="124" t="s">
        <v>650</v>
      </c>
      <c r="DX62" s="115" t="s">
        <v>21</v>
      </c>
      <c r="DY62" s="121" t="s">
        <v>778</v>
      </c>
      <c r="DZ62" s="117"/>
      <c r="EA62" s="131">
        <f>AVERAGE(DF62,DN62,DV62)</f>
        <v>1</v>
      </c>
      <c r="EB62" s="142">
        <f>EA62</f>
        <v>1</v>
      </c>
      <c r="EC62" s="413" t="s">
        <v>21</v>
      </c>
    </row>
    <row r="63" spans="1:133" ht="150" x14ac:dyDescent="0.25">
      <c r="A63" s="11">
        <v>56</v>
      </c>
      <c r="B63" s="12" t="s">
        <v>26</v>
      </c>
      <c r="C63" s="289" t="s">
        <v>570</v>
      </c>
      <c r="D63" s="170" t="s">
        <v>571</v>
      </c>
      <c r="E63" s="19" t="s">
        <v>29</v>
      </c>
      <c r="F63" s="20" t="s">
        <v>572</v>
      </c>
      <c r="G63" s="289" t="s">
        <v>573</v>
      </c>
      <c r="H63" s="20" t="s">
        <v>32</v>
      </c>
      <c r="I63" s="289" t="s">
        <v>33</v>
      </c>
      <c r="J63" s="26">
        <v>1</v>
      </c>
      <c r="K63" s="289" t="s">
        <v>574</v>
      </c>
      <c r="L63" s="289" t="s">
        <v>35</v>
      </c>
      <c r="M63" s="289" t="s">
        <v>575</v>
      </c>
      <c r="N63" s="20" t="s">
        <v>37</v>
      </c>
      <c r="O63" s="289" t="s">
        <v>576</v>
      </c>
      <c r="P63" s="20" t="s">
        <v>32</v>
      </c>
      <c r="Q63" s="20" t="s">
        <v>32</v>
      </c>
      <c r="R63" s="20" t="s">
        <v>91</v>
      </c>
      <c r="S63" s="20" t="s">
        <v>577</v>
      </c>
      <c r="T63" s="20" t="s">
        <v>578</v>
      </c>
      <c r="U63" s="20" t="s">
        <v>182</v>
      </c>
      <c r="V63" s="289" t="s">
        <v>579</v>
      </c>
      <c r="W63" s="289" t="s">
        <v>580</v>
      </c>
      <c r="X63" s="289" t="s">
        <v>580</v>
      </c>
      <c r="Y63" s="289" t="s">
        <v>581</v>
      </c>
      <c r="Z63" s="333">
        <f t="shared" si="0"/>
        <v>1</v>
      </c>
      <c r="AA63" s="322"/>
      <c r="AB63" s="322"/>
      <c r="AC63" s="322"/>
      <c r="AD63" s="322"/>
      <c r="AE63" s="322"/>
      <c r="AF63" s="322"/>
      <c r="AG63" s="322"/>
      <c r="AH63" s="333">
        <f t="shared" si="1"/>
        <v>1</v>
      </c>
      <c r="AI63" s="322"/>
      <c r="AJ63" s="322"/>
      <c r="AK63" s="322"/>
      <c r="AL63" s="322"/>
      <c r="AM63" s="322"/>
      <c r="AN63" s="322"/>
      <c r="AO63" s="322"/>
      <c r="AP63" s="333">
        <f t="shared" si="2"/>
        <v>1</v>
      </c>
      <c r="AQ63" s="322">
        <v>7</v>
      </c>
      <c r="AR63" s="322">
        <v>7</v>
      </c>
      <c r="AS63" s="380">
        <f t="shared" si="47"/>
        <v>1</v>
      </c>
      <c r="AT63" s="322" t="s">
        <v>650</v>
      </c>
      <c r="AU63" s="322" t="s">
        <v>21</v>
      </c>
      <c r="AV63" s="322" t="s">
        <v>1173</v>
      </c>
      <c r="AW63" s="322"/>
      <c r="AX63" s="457"/>
      <c r="AY63" s="142">
        <f t="shared" ref="AY63:AY68" si="48">AS63</f>
        <v>1</v>
      </c>
      <c r="AZ63" s="148" t="s">
        <v>21</v>
      </c>
      <c r="BA63" s="333">
        <f t="shared" si="39"/>
        <v>1</v>
      </c>
      <c r="BB63" s="322"/>
      <c r="BC63" s="322"/>
      <c r="BD63" s="322"/>
      <c r="BE63" s="322"/>
      <c r="BF63" s="322"/>
      <c r="BG63" s="322"/>
      <c r="BH63" s="322"/>
      <c r="BI63" s="333">
        <f t="shared" si="40"/>
        <v>1</v>
      </c>
      <c r="BJ63" s="322"/>
      <c r="BK63" s="322"/>
      <c r="BL63" s="322"/>
      <c r="BM63" s="322"/>
      <c r="BN63" s="322"/>
      <c r="BO63" s="322"/>
      <c r="BP63" s="322"/>
      <c r="BQ63" s="333">
        <f t="shared" si="41"/>
        <v>1</v>
      </c>
      <c r="BR63" s="322"/>
      <c r="BS63" s="322"/>
      <c r="BT63" s="322">
        <v>0</v>
      </c>
      <c r="BU63" s="322"/>
      <c r="BV63" s="322" t="s">
        <v>649</v>
      </c>
      <c r="BW63" s="322"/>
      <c r="BX63" s="322" t="s">
        <v>1004</v>
      </c>
      <c r="BY63" s="322"/>
      <c r="BZ63" s="152">
        <f t="shared" ref="BZ63:BZ68" si="49">BT63</f>
        <v>0</v>
      </c>
      <c r="CA63" s="162" t="str">
        <f t="shared" ref="CA63:CA68" si="50">BV63</f>
        <v>No aplica</v>
      </c>
      <c r="CB63" s="171">
        <v>1</v>
      </c>
      <c r="CC63" s="148">
        <v>1</v>
      </c>
      <c r="CD63" s="148">
        <v>1</v>
      </c>
      <c r="CE63" s="171">
        <v>1</v>
      </c>
      <c r="CF63" s="148"/>
      <c r="CG63" s="148"/>
      <c r="CH63" s="148"/>
      <c r="CI63" s="148"/>
      <c r="CJ63" s="171">
        <v>1</v>
      </c>
      <c r="CK63" s="148">
        <v>2</v>
      </c>
      <c r="CL63" s="148">
        <v>2</v>
      </c>
      <c r="CM63" s="171">
        <v>1</v>
      </c>
      <c r="CN63" s="148"/>
      <c r="CO63" s="148"/>
      <c r="CP63" s="148"/>
      <c r="CQ63" s="148"/>
      <c r="CR63" s="171">
        <v>1</v>
      </c>
      <c r="CS63" s="148">
        <v>1</v>
      </c>
      <c r="CT63" s="148">
        <v>1</v>
      </c>
      <c r="CU63" s="171">
        <v>1</v>
      </c>
      <c r="CV63" s="148"/>
      <c r="CW63" s="148"/>
      <c r="CX63" s="148" t="s">
        <v>841</v>
      </c>
      <c r="CY63" s="148"/>
      <c r="CZ63" s="132"/>
      <c r="DA63" s="142">
        <f t="shared" ref="DA63:DA68" si="51">CU63</f>
        <v>1</v>
      </c>
      <c r="DB63" s="133" t="s">
        <v>21</v>
      </c>
      <c r="DC63" s="47"/>
      <c r="DD63" s="48"/>
      <c r="DE63" s="48"/>
      <c r="DF63" s="47"/>
      <c r="DG63" s="49"/>
      <c r="DH63" s="50"/>
      <c r="DI63" s="62"/>
      <c r="DJ63" s="62"/>
      <c r="DK63" s="47"/>
      <c r="DL63" s="48"/>
      <c r="DM63" s="48"/>
      <c r="DN63" s="47"/>
      <c r="DO63" s="49"/>
      <c r="DP63" s="50"/>
      <c r="DQ63" s="62"/>
      <c r="DR63" s="62"/>
      <c r="DS63" s="47">
        <v>1</v>
      </c>
      <c r="DT63" s="48">
        <v>1</v>
      </c>
      <c r="DU63" s="48">
        <v>1</v>
      </c>
      <c r="DV63" s="47">
        <v>1</v>
      </c>
      <c r="DW63" s="49" t="s">
        <v>650</v>
      </c>
      <c r="DX63" s="50" t="s">
        <v>21</v>
      </c>
      <c r="DY63" s="394" t="s">
        <v>779</v>
      </c>
      <c r="DZ63" s="62"/>
      <c r="EA63" s="132"/>
      <c r="EB63" s="142">
        <f t="shared" ref="EB63:EB68" si="52">DV63</f>
        <v>1</v>
      </c>
      <c r="EC63" s="411" t="str">
        <f t="shared" ref="EC63:EC68" si="53">DX63</f>
        <v>EXCELENTE</v>
      </c>
    </row>
    <row r="64" spans="1:133" ht="165" x14ac:dyDescent="0.25">
      <c r="A64" s="11">
        <v>57</v>
      </c>
      <c r="B64" s="12" t="s">
        <v>26</v>
      </c>
      <c r="C64" s="289" t="s">
        <v>570</v>
      </c>
      <c r="D64" s="170" t="s">
        <v>571</v>
      </c>
      <c r="E64" s="19" t="s">
        <v>29</v>
      </c>
      <c r="F64" s="20" t="s">
        <v>582</v>
      </c>
      <c r="G64" s="289" t="s">
        <v>573</v>
      </c>
      <c r="H64" s="20" t="s">
        <v>32</v>
      </c>
      <c r="I64" s="289" t="s">
        <v>33</v>
      </c>
      <c r="J64" s="26">
        <v>1</v>
      </c>
      <c r="K64" s="289" t="s">
        <v>574</v>
      </c>
      <c r="L64" s="289" t="s">
        <v>35</v>
      </c>
      <c r="M64" s="289" t="s">
        <v>583</v>
      </c>
      <c r="N64" s="20" t="s">
        <v>37</v>
      </c>
      <c r="O64" s="289" t="s">
        <v>576</v>
      </c>
      <c r="P64" s="20" t="s">
        <v>32</v>
      </c>
      <c r="Q64" s="20" t="s">
        <v>32</v>
      </c>
      <c r="R64" s="20" t="s">
        <v>584</v>
      </c>
      <c r="S64" s="289" t="s">
        <v>585</v>
      </c>
      <c r="T64" s="289" t="s">
        <v>586</v>
      </c>
      <c r="U64" s="20" t="s">
        <v>182</v>
      </c>
      <c r="V64" s="289" t="s">
        <v>579</v>
      </c>
      <c r="W64" s="289" t="s">
        <v>580</v>
      </c>
      <c r="X64" s="289" t="s">
        <v>580</v>
      </c>
      <c r="Y64" s="289" t="s">
        <v>581</v>
      </c>
      <c r="Z64" s="333">
        <f t="shared" si="0"/>
        <v>1</v>
      </c>
      <c r="AA64" s="322"/>
      <c r="AB64" s="322"/>
      <c r="AC64" s="322"/>
      <c r="AD64" s="322"/>
      <c r="AE64" s="322"/>
      <c r="AF64" s="322"/>
      <c r="AG64" s="322"/>
      <c r="AH64" s="333">
        <f t="shared" si="1"/>
        <v>1</v>
      </c>
      <c r="AI64" s="322"/>
      <c r="AJ64" s="322"/>
      <c r="AK64" s="322"/>
      <c r="AL64" s="322"/>
      <c r="AM64" s="322"/>
      <c r="AN64" s="322"/>
      <c r="AO64" s="322"/>
      <c r="AP64" s="333">
        <f t="shared" si="2"/>
        <v>1</v>
      </c>
      <c r="AQ64" s="289">
        <v>2917</v>
      </c>
      <c r="AR64" s="289">
        <v>2947</v>
      </c>
      <c r="AS64" s="380">
        <f>+AQ64/AR64</f>
        <v>0.98982015609093998</v>
      </c>
      <c r="AT64" s="322" t="s">
        <v>650</v>
      </c>
      <c r="AU64" s="322" t="s">
        <v>21</v>
      </c>
      <c r="AV64" s="289" t="s">
        <v>1174</v>
      </c>
      <c r="AW64" s="322"/>
      <c r="AX64" s="457"/>
      <c r="AY64" s="142">
        <f t="shared" si="48"/>
        <v>0.98982015609093998</v>
      </c>
      <c r="AZ64" s="148" t="s">
        <v>21</v>
      </c>
      <c r="BA64" s="333">
        <f t="shared" si="39"/>
        <v>1</v>
      </c>
      <c r="BB64" s="322"/>
      <c r="BC64" s="322"/>
      <c r="BD64" s="322"/>
      <c r="BE64" s="322"/>
      <c r="BF64" s="322"/>
      <c r="BG64" s="322"/>
      <c r="BH64" s="322"/>
      <c r="BI64" s="333">
        <f t="shared" si="40"/>
        <v>1</v>
      </c>
      <c r="BJ64" s="322"/>
      <c r="BK64" s="322"/>
      <c r="BL64" s="322"/>
      <c r="BM64" s="322"/>
      <c r="BN64" s="322"/>
      <c r="BO64" s="322"/>
      <c r="BP64" s="322"/>
      <c r="BQ64" s="333">
        <f t="shared" si="41"/>
        <v>1</v>
      </c>
      <c r="BR64" s="322"/>
      <c r="BS64" s="322"/>
      <c r="BT64" s="322">
        <v>0</v>
      </c>
      <c r="BU64" s="322"/>
      <c r="BV64" s="322" t="s">
        <v>649</v>
      </c>
      <c r="BW64" s="322"/>
      <c r="BX64" s="322" t="s">
        <v>1004</v>
      </c>
      <c r="BY64" s="322"/>
      <c r="BZ64" s="152">
        <f t="shared" si="49"/>
        <v>0</v>
      </c>
      <c r="CA64" s="162" t="str">
        <f t="shared" si="50"/>
        <v>No aplica</v>
      </c>
      <c r="CB64" s="171">
        <v>1</v>
      </c>
      <c r="CC64" s="148">
        <v>277</v>
      </c>
      <c r="CD64" s="148">
        <v>277</v>
      </c>
      <c r="CE64" s="171">
        <v>1</v>
      </c>
      <c r="CF64" s="148"/>
      <c r="CG64" s="148"/>
      <c r="CH64" s="148"/>
      <c r="CI64" s="148"/>
      <c r="CJ64" s="171">
        <v>1</v>
      </c>
      <c r="CK64" s="148">
        <v>110</v>
      </c>
      <c r="CL64" s="148">
        <v>110</v>
      </c>
      <c r="CM64" s="171">
        <v>1</v>
      </c>
      <c r="CN64" s="148"/>
      <c r="CO64" s="148"/>
      <c r="CP64" s="148"/>
      <c r="CQ64" s="148"/>
      <c r="CR64" s="171">
        <v>1</v>
      </c>
      <c r="CS64" s="148">
        <f>11+110+277</f>
        <v>398</v>
      </c>
      <c r="CT64" s="148">
        <f>40+110+277</f>
        <v>427</v>
      </c>
      <c r="CU64" s="180">
        <f>CS64/CT64</f>
        <v>0.9320843091334895</v>
      </c>
      <c r="CV64" s="148" t="s">
        <v>646</v>
      </c>
      <c r="CW64" s="148" t="s">
        <v>20</v>
      </c>
      <c r="CX64" s="148" t="s">
        <v>842</v>
      </c>
      <c r="CY64" s="148"/>
      <c r="CZ64" s="132"/>
      <c r="DA64" s="142">
        <f t="shared" si="51"/>
        <v>0.9320843091334895</v>
      </c>
      <c r="DB64" s="133" t="str">
        <f>CW64</f>
        <v>BUENO</v>
      </c>
      <c r="DC64" s="47"/>
      <c r="DD64" s="48"/>
      <c r="DE64" s="48"/>
      <c r="DF64" s="47"/>
      <c r="DG64" s="49"/>
      <c r="DH64" s="50"/>
      <c r="DI64" s="62"/>
      <c r="DJ64" s="62"/>
      <c r="DK64" s="47"/>
      <c r="DL64" s="48"/>
      <c r="DM64" s="48"/>
      <c r="DN64" s="47"/>
      <c r="DO64" s="49"/>
      <c r="DP64" s="50"/>
      <c r="DQ64" s="62"/>
      <c r="DR64" s="62"/>
      <c r="DS64" s="47">
        <v>1</v>
      </c>
      <c r="DT64" s="48">
        <v>531</v>
      </c>
      <c r="DU64" s="48">
        <v>531</v>
      </c>
      <c r="DV64" s="47">
        <v>1</v>
      </c>
      <c r="DW64" s="49" t="s">
        <v>650</v>
      </c>
      <c r="DX64" s="50" t="s">
        <v>21</v>
      </c>
      <c r="DY64" s="126" t="s">
        <v>780</v>
      </c>
      <c r="DZ64" s="62"/>
      <c r="EA64" s="132"/>
      <c r="EB64" s="142">
        <f t="shared" si="52"/>
        <v>1</v>
      </c>
      <c r="EC64" s="411" t="str">
        <f t="shared" si="53"/>
        <v>EXCELENTE</v>
      </c>
    </row>
    <row r="65" spans="1:133" ht="150" x14ac:dyDescent="0.25">
      <c r="A65" s="11">
        <v>58</v>
      </c>
      <c r="B65" s="12" t="s">
        <v>26</v>
      </c>
      <c r="C65" s="289" t="s">
        <v>570</v>
      </c>
      <c r="D65" s="170" t="s">
        <v>571</v>
      </c>
      <c r="E65" s="19" t="s">
        <v>29</v>
      </c>
      <c r="F65" s="20" t="s">
        <v>587</v>
      </c>
      <c r="G65" s="289" t="s">
        <v>588</v>
      </c>
      <c r="H65" s="289" t="s">
        <v>32</v>
      </c>
      <c r="I65" s="289" t="s">
        <v>33</v>
      </c>
      <c r="J65" s="26">
        <v>0.8</v>
      </c>
      <c r="K65" s="289" t="s">
        <v>589</v>
      </c>
      <c r="L65" s="289" t="s">
        <v>590</v>
      </c>
      <c r="M65" s="289" t="s">
        <v>591</v>
      </c>
      <c r="N65" s="20" t="s">
        <v>37</v>
      </c>
      <c r="O65" s="289" t="s">
        <v>592</v>
      </c>
      <c r="P65" s="289" t="s">
        <v>32</v>
      </c>
      <c r="Q65" s="289" t="s">
        <v>32</v>
      </c>
      <c r="R65" s="20" t="s">
        <v>593</v>
      </c>
      <c r="S65" s="289" t="s">
        <v>594</v>
      </c>
      <c r="T65" s="289" t="s">
        <v>595</v>
      </c>
      <c r="U65" s="20" t="s">
        <v>182</v>
      </c>
      <c r="V65" s="289" t="s">
        <v>596</v>
      </c>
      <c r="W65" s="289" t="s">
        <v>597</v>
      </c>
      <c r="X65" s="289" t="s">
        <v>597</v>
      </c>
      <c r="Y65" s="289" t="s">
        <v>598</v>
      </c>
      <c r="Z65" s="333">
        <f t="shared" si="0"/>
        <v>0.8</v>
      </c>
      <c r="AA65" s="322"/>
      <c r="AB65" s="322"/>
      <c r="AC65" s="322"/>
      <c r="AD65" s="322"/>
      <c r="AE65" s="322"/>
      <c r="AF65" s="322"/>
      <c r="AG65" s="322"/>
      <c r="AH65" s="333">
        <f t="shared" si="1"/>
        <v>0.8</v>
      </c>
      <c r="AI65" s="322"/>
      <c r="AJ65" s="322"/>
      <c r="AK65" s="322"/>
      <c r="AL65" s="322"/>
      <c r="AM65" s="322"/>
      <c r="AN65" s="322"/>
      <c r="AO65" s="322"/>
      <c r="AP65" s="333">
        <f t="shared" si="2"/>
        <v>0.8</v>
      </c>
      <c r="AQ65" s="322">
        <v>36</v>
      </c>
      <c r="AR65" s="322">
        <v>36</v>
      </c>
      <c r="AS65" s="380">
        <f>AQ65/AR65</f>
        <v>1</v>
      </c>
      <c r="AT65" s="322" t="s">
        <v>650</v>
      </c>
      <c r="AU65" s="322" t="s">
        <v>21</v>
      </c>
      <c r="AV65" s="322" t="s">
        <v>1175</v>
      </c>
      <c r="AW65" s="322"/>
      <c r="AX65" s="457"/>
      <c r="AY65" s="142">
        <f t="shared" si="48"/>
        <v>1</v>
      </c>
      <c r="AZ65" s="148" t="s">
        <v>21</v>
      </c>
      <c r="BA65" s="333">
        <f t="shared" si="39"/>
        <v>0.8</v>
      </c>
      <c r="BB65" s="322"/>
      <c r="BC65" s="322"/>
      <c r="BD65" s="322"/>
      <c r="BE65" s="322"/>
      <c r="BF65" s="322"/>
      <c r="BG65" s="322"/>
      <c r="BH65" s="322"/>
      <c r="BI65" s="333">
        <f t="shared" si="40"/>
        <v>0.8</v>
      </c>
      <c r="BJ65" s="322"/>
      <c r="BK65" s="322"/>
      <c r="BL65" s="322"/>
      <c r="BM65" s="322"/>
      <c r="BN65" s="322"/>
      <c r="BO65" s="322"/>
      <c r="BP65" s="322"/>
      <c r="BQ65" s="333">
        <f t="shared" si="41"/>
        <v>0.8</v>
      </c>
      <c r="BR65" s="322">
        <v>71</v>
      </c>
      <c r="BS65" s="322">
        <v>75</v>
      </c>
      <c r="BT65" s="395">
        <f>BR65/BS65</f>
        <v>0.94666666666666666</v>
      </c>
      <c r="BU65" s="322" t="s">
        <v>650</v>
      </c>
      <c r="BV65" s="322" t="s">
        <v>20</v>
      </c>
      <c r="BW65" s="322" t="s">
        <v>1005</v>
      </c>
      <c r="BX65" s="322"/>
      <c r="BY65" s="322"/>
      <c r="BZ65" s="152">
        <f t="shared" si="49"/>
        <v>0.94666666666666666</v>
      </c>
      <c r="CA65" s="162" t="str">
        <f t="shared" si="50"/>
        <v>BUENO</v>
      </c>
      <c r="CB65" s="171">
        <v>0.8</v>
      </c>
      <c r="CC65" s="148">
        <v>39</v>
      </c>
      <c r="CD65" s="148">
        <v>39</v>
      </c>
      <c r="CE65" s="171">
        <v>1</v>
      </c>
      <c r="CF65" s="148" t="s">
        <v>650</v>
      </c>
      <c r="CG65" s="148" t="s">
        <v>21</v>
      </c>
      <c r="CH65" s="148" t="s">
        <v>843</v>
      </c>
      <c r="CI65" s="148" t="s">
        <v>844</v>
      </c>
      <c r="CJ65" s="171">
        <v>0.8</v>
      </c>
      <c r="CK65" s="148">
        <v>43</v>
      </c>
      <c r="CL65" s="148">
        <v>43</v>
      </c>
      <c r="CM65" s="171">
        <v>1</v>
      </c>
      <c r="CN65" s="148" t="s">
        <v>650</v>
      </c>
      <c r="CO65" s="148" t="s">
        <v>674</v>
      </c>
      <c r="CP65" s="148" t="s">
        <v>845</v>
      </c>
      <c r="CQ65" s="148"/>
      <c r="CR65" s="148">
        <v>80</v>
      </c>
      <c r="CS65" s="148">
        <v>14</v>
      </c>
      <c r="CT65" s="148">
        <v>14</v>
      </c>
      <c r="CU65" s="171">
        <v>1</v>
      </c>
      <c r="CV65" s="148" t="s">
        <v>650</v>
      </c>
      <c r="CW65" s="148" t="s">
        <v>674</v>
      </c>
      <c r="CX65" s="148" t="s">
        <v>846</v>
      </c>
      <c r="CY65" s="148"/>
      <c r="CZ65" s="132"/>
      <c r="DA65" s="142">
        <f t="shared" si="51"/>
        <v>1</v>
      </c>
      <c r="DB65" s="133" t="str">
        <f>CW65</f>
        <v>Excelente</v>
      </c>
      <c r="DC65" s="47"/>
      <c r="DD65" s="48"/>
      <c r="DE65" s="48"/>
      <c r="DF65" s="47"/>
      <c r="DG65" s="49"/>
      <c r="DH65" s="50"/>
      <c r="DI65" s="62"/>
      <c r="DJ65" s="62"/>
      <c r="DK65" s="47"/>
      <c r="DL65" s="48"/>
      <c r="DM65" s="48"/>
      <c r="DN65" s="47"/>
      <c r="DO65" s="49"/>
      <c r="DP65" s="50"/>
      <c r="DQ65" s="62"/>
      <c r="DR65" s="62"/>
      <c r="DS65" s="47">
        <v>0.8</v>
      </c>
      <c r="DT65" s="48">
        <v>114</v>
      </c>
      <c r="DU65" s="48">
        <v>124</v>
      </c>
      <c r="DV65" s="47">
        <f>DT65/DU65</f>
        <v>0.91935483870967738</v>
      </c>
      <c r="DW65" s="49" t="s">
        <v>650</v>
      </c>
      <c r="DX65" s="50" t="s">
        <v>20</v>
      </c>
      <c r="DY65" s="394" t="s">
        <v>781</v>
      </c>
      <c r="DZ65" s="62"/>
      <c r="EA65" s="132"/>
      <c r="EB65" s="142">
        <f t="shared" si="52"/>
        <v>0.91935483870967738</v>
      </c>
      <c r="EC65" s="411" t="str">
        <f t="shared" si="53"/>
        <v>BUENO</v>
      </c>
    </row>
    <row r="66" spans="1:133" ht="105" x14ac:dyDescent="0.25">
      <c r="A66" s="11">
        <v>59</v>
      </c>
      <c r="B66" s="33" t="s">
        <v>199</v>
      </c>
      <c r="C66" s="289" t="s">
        <v>570</v>
      </c>
      <c r="D66" s="170" t="s">
        <v>571</v>
      </c>
      <c r="E66" s="19" t="s">
        <v>29</v>
      </c>
      <c r="F66" s="20" t="s">
        <v>599</v>
      </c>
      <c r="G66" s="289" t="s">
        <v>600</v>
      </c>
      <c r="H66" s="289" t="s">
        <v>32</v>
      </c>
      <c r="I66" s="289" t="s">
        <v>33</v>
      </c>
      <c r="J66" s="26">
        <v>0.8</v>
      </c>
      <c r="K66" s="20" t="s">
        <v>589</v>
      </c>
      <c r="L66" s="289" t="s">
        <v>35</v>
      </c>
      <c r="M66" s="289" t="s">
        <v>601</v>
      </c>
      <c r="N66" s="20" t="s">
        <v>37</v>
      </c>
      <c r="O66" s="20" t="s">
        <v>602</v>
      </c>
      <c r="P66" s="289" t="s">
        <v>32</v>
      </c>
      <c r="Q66" s="289" t="s">
        <v>32</v>
      </c>
      <c r="R66" s="20" t="s">
        <v>593</v>
      </c>
      <c r="S66" s="289" t="s">
        <v>594</v>
      </c>
      <c r="T66" s="289" t="s">
        <v>603</v>
      </c>
      <c r="U66" s="20" t="s">
        <v>182</v>
      </c>
      <c r="V66" s="289" t="s">
        <v>596</v>
      </c>
      <c r="W66" s="289" t="s">
        <v>597</v>
      </c>
      <c r="X66" s="289" t="s">
        <v>597</v>
      </c>
      <c r="Y66" s="289" t="s">
        <v>598</v>
      </c>
      <c r="Z66" s="333">
        <f t="shared" si="0"/>
        <v>0.8</v>
      </c>
      <c r="AA66" s="322"/>
      <c r="AB66" s="322"/>
      <c r="AC66" s="322"/>
      <c r="AD66" s="322"/>
      <c r="AE66" s="322"/>
      <c r="AF66" s="322"/>
      <c r="AG66" s="322"/>
      <c r="AH66" s="333">
        <f t="shared" si="1"/>
        <v>0.8</v>
      </c>
      <c r="AI66" s="322"/>
      <c r="AJ66" s="322"/>
      <c r="AK66" s="322"/>
      <c r="AL66" s="322"/>
      <c r="AM66" s="322"/>
      <c r="AN66" s="322"/>
      <c r="AO66" s="322"/>
      <c r="AP66" s="333">
        <f t="shared" si="2"/>
        <v>0.8</v>
      </c>
      <c r="AQ66" s="322">
        <v>6</v>
      </c>
      <c r="AR66" s="322">
        <v>7</v>
      </c>
      <c r="AS66" s="380">
        <f>AQ66/AR66</f>
        <v>0.8571428571428571</v>
      </c>
      <c r="AT66" s="322" t="s">
        <v>659</v>
      </c>
      <c r="AU66" s="322" t="s">
        <v>20</v>
      </c>
      <c r="AV66" s="322" t="s">
        <v>1176</v>
      </c>
      <c r="AW66" s="322"/>
      <c r="AX66" s="457"/>
      <c r="AY66" s="142">
        <f t="shared" si="48"/>
        <v>0.8571428571428571</v>
      </c>
      <c r="AZ66" s="148" t="s">
        <v>20</v>
      </c>
      <c r="BA66" s="333">
        <f t="shared" si="39"/>
        <v>0.8</v>
      </c>
      <c r="BB66" s="322"/>
      <c r="BC66" s="322"/>
      <c r="BD66" s="322"/>
      <c r="BE66" s="322"/>
      <c r="BF66" s="322"/>
      <c r="BG66" s="322"/>
      <c r="BH66" s="322"/>
      <c r="BI66" s="333">
        <f t="shared" si="40"/>
        <v>0.8</v>
      </c>
      <c r="BJ66" s="322"/>
      <c r="BK66" s="322"/>
      <c r="BL66" s="322"/>
      <c r="BM66" s="322"/>
      <c r="BN66" s="322"/>
      <c r="BO66" s="322"/>
      <c r="BP66" s="322"/>
      <c r="BQ66" s="333">
        <f t="shared" si="41"/>
        <v>0.8</v>
      </c>
      <c r="BR66" s="322">
        <v>23</v>
      </c>
      <c r="BS66" s="322">
        <v>23</v>
      </c>
      <c r="BT66" s="395">
        <f>BR66/BS66</f>
        <v>1</v>
      </c>
      <c r="BU66" s="322" t="s">
        <v>650</v>
      </c>
      <c r="BV66" s="322" t="s">
        <v>21</v>
      </c>
      <c r="BW66" s="322" t="s">
        <v>1006</v>
      </c>
      <c r="BX66" s="322"/>
      <c r="BY66" s="322"/>
      <c r="BZ66" s="152">
        <f t="shared" si="49"/>
        <v>1</v>
      </c>
      <c r="CA66" s="162" t="str">
        <f t="shared" si="50"/>
        <v>EXCELENTE</v>
      </c>
      <c r="CB66" s="171">
        <v>0.8</v>
      </c>
      <c r="CC66" s="148">
        <v>3</v>
      </c>
      <c r="CD66" s="148">
        <v>3</v>
      </c>
      <c r="CE66" s="171">
        <v>1</v>
      </c>
      <c r="CF66" s="148" t="s">
        <v>650</v>
      </c>
      <c r="CG66" s="148" t="s">
        <v>21</v>
      </c>
      <c r="CH66" s="148" t="s">
        <v>847</v>
      </c>
      <c r="CI66" s="148" t="s">
        <v>844</v>
      </c>
      <c r="CJ66" s="171">
        <v>0.8</v>
      </c>
      <c r="CK66" s="148">
        <v>6</v>
      </c>
      <c r="CL66" s="148">
        <v>6</v>
      </c>
      <c r="CM66" s="171">
        <v>1</v>
      </c>
      <c r="CN66" s="148" t="s">
        <v>650</v>
      </c>
      <c r="CO66" s="148" t="s">
        <v>674</v>
      </c>
      <c r="CP66" s="148" t="s">
        <v>848</v>
      </c>
      <c r="CQ66" s="148"/>
      <c r="CR66" s="148">
        <v>80</v>
      </c>
      <c r="CS66" s="148">
        <v>8</v>
      </c>
      <c r="CT66" s="148">
        <v>8</v>
      </c>
      <c r="CU66" s="171">
        <v>1</v>
      </c>
      <c r="CV66" s="148" t="s">
        <v>650</v>
      </c>
      <c r="CW66" s="148" t="s">
        <v>674</v>
      </c>
      <c r="CX66" s="148" t="s">
        <v>849</v>
      </c>
      <c r="CY66" s="148"/>
      <c r="CZ66" s="132"/>
      <c r="DA66" s="142">
        <f t="shared" si="51"/>
        <v>1</v>
      </c>
      <c r="DB66" s="133" t="str">
        <f>CW66</f>
        <v>Excelente</v>
      </c>
      <c r="DC66" s="47"/>
      <c r="DD66" s="48"/>
      <c r="DE66" s="48"/>
      <c r="DF66" s="47"/>
      <c r="DG66" s="49"/>
      <c r="DH66" s="50"/>
      <c r="DI66" s="62"/>
      <c r="DJ66" s="62"/>
      <c r="DK66" s="47"/>
      <c r="DL66" s="48"/>
      <c r="DM66" s="48"/>
      <c r="DN66" s="47"/>
      <c r="DO66" s="49"/>
      <c r="DP66" s="50"/>
      <c r="DQ66" s="62"/>
      <c r="DR66" s="62"/>
      <c r="DS66" s="47">
        <v>0.8</v>
      </c>
      <c r="DT66" s="48">
        <v>5</v>
      </c>
      <c r="DU66" s="48">
        <v>5</v>
      </c>
      <c r="DV66" s="47">
        <v>1</v>
      </c>
      <c r="DW66" s="49" t="s">
        <v>650</v>
      </c>
      <c r="DX66" s="50" t="s">
        <v>21</v>
      </c>
      <c r="DY66" s="394" t="s">
        <v>782</v>
      </c>
      <c r="DZ66" s="62"/>
      <c r="EA66" s="132"/>
      <c r="EB66" s="142">
        <f t="shared" si="52"/>
        <v>1</v>
      </c>
      <c r="EC66" s="411" t="str">
        <f t="shared" si="53"/>
        <v>EXCELENTE</v>
      </c>
    </row>
    <row r="67" spans="1:133" ht="135" x14ac:dyDescent="0.25">
      <c r="A67" s="11">
        <v>60</v>
      </c>
      <c r="B67" s="12" t="s">
        <v>26</v>
      </c>
      <c r="C67" s="289" t="s">
        <v>570</v>
      </c>
      <c r="D67" s="170" t="s">
        <v>571</v>
      </c>
      <c r="E67" s="19" t="s">
        <v>29</v>
      </c>
      <c r="F67" s="20" t="s">
        <v>604</v>
      </c>
      <c r="G67" s="20" t="s">
        <v>605</v>
      </c>
      <c r="H67" s="289" t="s">
        <v>32</v>
      </c>
      <c r="I67" s="289" t="s">
        <v>33</v>
      </c>
      <c r="J67" s="26">
        <v>0.04</v>
      </c>
      <c r="K67" s="20" t="s">
        <v>606</v>
      </c>
      <c r="L67" s="289" t="s">
        <v>590</v>
      </c>
      <c r="M67" s="20" t="s">
        <v>607</v>
      </c>
      <c r="N67" s="20" t="s">
        <v>37</v>
      </c>
      <c r="O67" s="289" t="s">
        <v>608</v>
      </c>
      <c r="P67" s="289" t="s">
        <v>32</v>
      </c>
      <c r="Q67" s="289" t="s">
        <v>32</v>
      </c>
      <c r="R67" s="20" t="s">
        <v>609</v>
      </c>
      <c r="S67" s="289" t="s">
        <v>610</v>
      </c>
      <c r="T67" s="289" t="s">
        <v>611</v>
      </c>
      <c r="U67" s="289" t="s">
        <v>612</v>
      </c>
      <c r="V67" s="289" t="s">
        <v>613</v>
      </c>
      <c r="W67" s="289" t="s">
        <v>614</v>
      </c>
      <c r="X67" s="289" t="s">
        <v>614</v>
      </c>
      <c r="Y67" s="289" t="s">
        <v>598</v>
      </c>
      <c r="Z67" s="333">
        <f t="shared" si="0"/>
        <v>0.04</v>
      </c>
      <c r="AA67" s="322"/>
      <c r="AB67" s="322"/>
      <c r="AC67" s="322"/>
      <c r="AD67" s="322"/>
      <c r="AE67" s="322"/>
      <c r="AF67" s="322"/>
      <c r="AG67" s="322"/>
      <c r="AH67" s="333">
        <f t="shared" si="1"/>
        <v>0.04</v>
      </c>
      <c r="AI67" s="322"/>
      <c r="AJ67" s="322"/>
      <c r="AK67" s="322"/>
      <c r="AL67" s="322"/>
      <c r="AM67" s="322"/>
      <c r="AN67" s="322"/>
      <c r="AO67" s="322"/>
      <c r="AP67" s="333">
        <f t="shared" si="2"/>
        <v>0.04</v>
      </c>
      <c r="AQ67" s="322">
        <v>8</v>
      </c>
      <c r="AR67" s="322">
        <v>642</v>
      </c>
      <c r="AS67" s="396">
        <f t="shared" ref="AS67:AS68" si="54">+AQ67/AR67</f>
        <v>1.2461059190031152E-2</v>
      </c>
      <c r="AT67" s="322" t="s">
        <v>646</v>
      </c>
      <c r="AU67" s="322" t="s">
        <v>674</v>
      </c>
      <c r="AV67" s="322" t="s">
        <v>1177</v>
      </c>
      <c r="AW67" s="322"/>
      <c r="AX67" s="457"/>
      <c r="AY67" s="142">
        <f t="shared" si="48"/>
        <v>1.2461059190031152E-2</v>
      </c>
      <c r="AZ67" s="148" t="s">
        <v>21</v>
      </c>
      <c r="BA67" s="333">
        <f t="shared" si="39"/>
        <v>0.04</v>
      </c>
      <c r="BB67" s="322"/>
      <c r="BC67" s="322"/>
      <c r="BD67" s="322"/>
      <c r="BE67" s="322"/>
      <c r="BF67" s="322"/>
      <c r="BG67" s="322"/>
      <c r="BH67" s="322"/>
      <c r="BI67" s="333">
        <f t="shared" si="40"/>
        <v>0.04</v>
      </c>
      <c r="BJ67" s="322"/>
      <c r="BK67" s="322"/>
      <c r="BL67" s="322"/>
      <c r="BM67" s="322"/>
      <c r="BN67" s="322"/>
      <c r="BO67" s="322"/>
      <c r="BP67" s="322"/>
      <c r="BQ67" s="333">
        <f t="shared" si="41"/>
        <v>0.04</v>
      </c>
      <c r="BR67" s="322">
        <v>8</v>
      </c>
      <c r="BS67" s="322">
        <v>642</v>
      </c>
      <c r="BT67" s="396">
        <v>1.2461059190031152E-2</v>
      </c>
      <c r="BU67" s="322" t="s">
        <v>646</v>
      </c>
      <c r="BV67" s="322" t="s">
        <v>21</v>
      </c>
      <c r="BW67" s="322" t="s">
        <v>1007</v>
      </c>
      <c r="BX67" s="322" t="s">
        <v>844</v>
      </c>
      <c r="BY67" s="322"/>
      <c r="BZ67" s="399">
        <f t="shared" si="49"/>
        <v>1.2461059190031152E-2</v>
      </c>
      <c r="CA67" s="162" t="str">
        <f t="shared" si="50"/>
        <v>EXCELENTE</v>
      </c>
      <c r="CB67" s="171"/>
      <c r="CC67" s="148"/>
      <c r="CD67" s="148"/>
      <c r="CE67" s="183"/>
      <c r="CF67" s="148"/>
      <c r="CG67" s="148"/>
      <c r="CH67" s="148"/>
      <c r="CI67" s="148"/>
      <c r="CJ67" s="148"/>
      <c r="CK67" s="148"/>
      <c r="CL67" s="148"/>
      <c r="CM67" s="148"/>
      <c r="CN67" s="148"/>
      <c r="CO67" s="148"/>
      <c r="CP67" s="148"/>
      <c r="CQ67" s="148"/>
      <c r="CR67" s="171">
        <v>0.04</v>
      </c>
      <c r="CS67" s="148">
        <v>10</v>
      </c>
      <c r="CT67" s="148">
        <v>642</v>
      </c>
      <c r="CU67" s="183">
        <v>1.6E-2</v>
      </c>
      <c r="CV67" s="148"/>
      <c r="CW67" s="148"/>
      <c r="CX67" s="148" t="s">
        <v>850</v>
      </c>
      <c r="CY67" s="148" t="s">
        <v>844</v>
      </c>
      <c r="CZ67" s="132"/>
      <c r="DA67" s="142">
        <f t="shared" si="51"/>
        <v>1.6E-2</v>
      </c>
      <c r="DB67" s="133" t="s">
        <v>21</v>
      </c>
      <c r="DC67" s="47"/>
      <c r="DD67" s="48"/>
      <c r="DE67" s="48"/>
      <c r="DF67" s="47"/>
      <c r="DG67" s="49"/>
      <c r="DH67" s="50"/>
      <c r="DI67" s="62"/>
      <c r="DJ67" s="62"/>
      <c r="DK67" s="47"/>
      <c r="DL67" s="48"/>
      <c r="DM67" s="48"/>
      <c r="DN67" s="47"/>
      <c r="DO67" s="49"/>
      <c r="DP67" s="50"/>
      <c r="DQ67" s="62"/>
      <c r="DR67" s="62"/>
      <c r="DS67" s="47">
        <v>0.04</v>
      </c>
      <c r="DT67" s="48">
        <v>10</v>
      </c>
      <c r="DU67" s="48">
        <v>643</v>
      </c>
      <c r="DV67" s="67">
        <f>DT67/DU67</f>
        <v>1.5552099533437015E-2</v>
      </c>
      <c r="DW67" s="49" t="s">
        <v>650</v>
      </c>
      <c r="DX67" s="50" t="s">
        <v>21</v>
      </c>
      <c r="DY67" s="394" t="s">
        <v>783</v>
      </c>
      <c r="DZ67" s="62"/>
      <c r="EA67" s="132"/>
      <c r="EB67" s="142">
        <f t="shared" si="52"/>
        <v>1.5552099533437015E-2</v>
      </c>
      <c r="EC67" s="411" t="str">
        <f t="shared" si="53"/>
        <v>EXCELENTE</v>
      </c>
    </row>
    <row r="68" spans="1:133" ht="135" x14ac:dyDescent="0.25">
      <c r="A68" s="11">
        <v>61</v>
      </c>
      <c r="B68" s="12" t="s">
        <v>26</v>
      </c>
      <c r="C68" s="289" t="s">
        <v>570</v>
      </c>
      <c r="D68" s="170" t="s">
        <v>571</v>
      </c>
      <c r="E68" s="19" t="s">
        <v>29</v>
      </c>
      <c r="F68" s="20" t="s">
        <v>615</v>
      </c>
      <c r="G68" s="20" t="s">
        <v>616</v>
      </c>
      <c r="H68" s="289" t="s">
        <v>32</v>
      </c>
      <c r="I68" s="289" t="s">
        <v>33</v>
      </c>
      <c r="J68" s="26">
        <v>0.04</v>
      </c>
      <c r="K68" s="20" t="s">
        <v>606</v>
      </c>
      <c r="L68" s="289" t="s">
        <v>590</v>
      </c>
      <c r="M68" s="20" t="s">
        <v>617</v>
      </c>
      <c r="N68" s="20" t="s">
        <v>37</v>
      </c>
      <c r="O68" s="289" t="s">
        <v>618</v>
      </c>
      <c r="P68" s="289" t="s">
        <v>32</v>
      </c>
      <c r="Q68" s="289" t="s">
        <v>32</v>
      </c>
      <c r="R68" s="20" t="s">
        <v>609</v>
      </c>
      <c r="S68" s="289" t="s">
        <v>610</v>
      </c>
      <c r="T68" s="289" t="s">
        <v>619</v>
      </c>
      <c r="U68" s="289" t="s">
        <v>620</v>
      </c>
      <c r="V68" s="289" t="s">
        <v>613</v>
      </c>
      <c r="W68" s="289" t="s">
        <v>614</v>
      </c>
      <c r="X68" s="289" t="s">
        <v>614</v>
      </c>
      <c r="Y68" s="289" t="s">
        <v>598</v>
      </c>
      <c r="Z68" s="333">
        <f t="shared" si="0"/>
        <v>0.04</v>
      </c>
      <c r="AA68" s="322"/>
      <c r="AB68" s="322"/>
      <c r="AC68" s="322"/>
      <c r="AD68" s="322"/>
      <c r="AE68" s="322"/>
      <c r="AF68" s="322"/>
      <c r="AG68" s="322"/>
      <c r="AH68" s="333">
        <f t="shared" si="1"/>
        <v>0.04</v>
      </c>
      <c r="AI68" s="322"/>
      <c r="AJ68" s="322"/>
      <c r="AK68" s="322"/>
      <c r="AL68" s="322"/>
      <c r="AM68" s="322"/>
      <c r="AN68" s="322"/>
      <c r="AO68" s="322"/>
      <c r="AP68" s="333">
        <f t="shared" si="2"/>
        <v>0.04</v>
      </c>
      <c r="AQ68" s="322">
        <v>5464</v>
      </c>
      <c r="AR68" s="322">
        <v>231120</v>
      </c>
      <c r="AS68" s="396">
        <f t="shared" si="54"/>
        <v>2.3641398407753547E-2</v>
      </c>
      <c r="AT68" s="322" t="s">
        <v>646</v>
      </c>
      <c r="AU68" s="322" t="s">
        <v>674</v>
      </c>
      <c r="AV68" s="322" t="s">
        <v>1178</v>
      </c>
      <c r="AW68" s="322"/>
      <c r="AX68" s="457"/>
      <c r="AY68" s="142">
        <f t="shared" si="48"/>
        <v>2.3641398407753547E-2</v>
      </c>
      <c r="AZ68" s="148" t="s">
        <v>21</v>
      </c>
      <c r="BA68" s="333">
        <f t="shared" si="39"/>
        <v>0.04</v>
      </c>
      <c r="BB68" s="322"/>
      <c r="BC68" s="322"/>
      <c r="BD68" s="322"/>
      <c r="BE68" s="322"/>
      <c r="BF68" s="322"/>
      <c r="BG68" s="322"/>
      <c r="BH68" s="322"/>
      <c r="BI68" s="333">
        <f t="shared" si="40"/>
        <v>0.04</v>
      </c>
      <c r="BJ68" s="322"/>
      <c r="BK68" s="322"/>
      <c r="BL68" s="322"/>
      <c r="BM68" s="322"/>
      <c r="BN68" s="322"/>
      <c r="BO68" s="322"/>
      <c r="BP68" s="322"/>
      <c r="BQ68" s="333">
        <f t="shared" si="41"/>
        <v>0.04</v>
      </c>
      <c r="BR68" s="322">
        <v>7952</v>
      </c>
      <c r="BS68" s="322">
        <v>231120</v>
      </c>
      <c r="BT68" s="397">
        <f>BR68/BS68</f>
        <v>3.440636898580824E-2</v>
      </c>
      <c r="BU68" s="322" t="s">
        <v>646</v>
      </c>
      <c r="BV68" s="322" t="s">
        <v>21</v>
      </c>
      <c r="BW68" s="322" t="s">
        <v>1008</v>
      </c>
      <c r="BX68" s="322" t="s">
        <v>844</v>
      </c>
      <c r="BY68" s="322"/>
      <c r="BZ68" s="152">
        <f t="shared" si="49"/>
        <v>3.440636898580824E-2</v>
      </c>
      <c r="CA68" s="162" t="str">
        <f t="shared" si="50"/>
        <v>EXCELENTE</v>
      </c>
      <c r="CB68" s="171"/>
      <c r="CC68" s="148"/>
      <c r="CD68" s="148"/>
      <c r="CE68" s="183"/>
      <c r="CF68" s="148"/>
      <c r="CG68" s="148"/>
      <c r="CH68" s="148"/>
      <c r="CI68" s="148"/>
      <c r="CJ68" s="148"/>
      <c r="CK68" s="148"/>
      <c r="CL68" s="148"/>
      <c r="CM68" s="148"/>
      <c r="CN68" s="148"/>
      <c r="CO68" s="148"/>
      <c r="CP68" s="148"/>
      <c r="CQ68" s="148"/>
      <c r="CR68" s="171">
        <v>0.04</v>
      </c>
      <c r="CS68" s="148">
        <v>8320</v>
      </c>
      <c r="CT68" s="148">
        <v>231120</v>
      </c>
      <c r="CU68" s="183">
        <f>CS68/CT68</f>
        <v>3.5998615437867774E-2</v>
      </c>
      <c r="CV68" s="148"/>
      <c r="CW68" s="148"/>
      <c r="CX68" s="148" t="s">
        <v>851</v>
      </c>
      <c r="CY68" s="148" t="s">
        <v>844</v>
      </c>
      <c r="CZ68" s="132"/>
      <c r="DA68" s="142">
        <f t="shared" si="51"/>
        <v>3.5998615437867774E-2</v>
      </c>
      <c r="DB68" s="133" t="s">
        <v>20</v>
      </c>
      <c r="DC68" s="47"/>
      <c r="DD68" s="48"/>
      <c r="DE68" s="48"/>
      <c r="DF68" s="47"/>
      <c r="DG68" s="49"/>
      <c r="DH68" s="50"/>
      <c r="DI68" s="62"/>
      <c r="DJ68" s="62"/>
      <c r="DK68" s="47"/>
      <c r="DL68" s="48"/>
      <c r="DM68" s="48"/>
      <c r="DN68" s="47"/>
      <c r="DO68" s="49"/>
      <c r="DP68" s="50"/>
      <c r="DQ68" s="62"/>
      <c r="DR68" s="62"/>
      <c r="DS68" s="47">
        <v>0.04</v>
      </c>
      <c r="DT68" s="48">
        <v>7728</v>
      </c>
      <c r="DU68" s="48">
        <v>231480</v>
      </c>
      <c r="DV68" s="92">
        <f>DT68/DU68</f>
        <v>3.3385173665111456E-2</v>
      </c>
      <c r="DW68" s="49" t="s">
        <v>650</v>
      </c>
      <c r="DX68" s="50" t="s">
        <v>21</v>
      </c>
      <c r="DY68" s="127" t="s">
        <v>784</v>
      </c>
      <c r="DZ68" s="62"/>
      <c r="EA68" s="132"/>
      <c r="EB68" s="142">
        <f t="shared" si="52"/>
        <v>3.3385173665111456E-2</v>
      </c>
      <c r="EC68" s="411" t="str">
        <f t="shared" si="53"/>
        <v>EXCELENTE</v>
      </c>
    </row>
  </sheetData>
  <protectedRanges>
    <protectedRange password="DE36" sqref="DF51" name="Rango7_1"/>
    <protectedRange password="DE36" sqref="DN51" name="Rango7_1_1"/>
    <protectedRange password="DE36" sqref="DV51" name="Rango7_1_2"/>
    <protectedRange password="DE36" sqref="DF52" name="Rango7_1_3"/>
    <protectedRange password="DE36" sqref="DN52" name="Rango7_1_4"/>
    <protectedRange password="DE36" sqref="DV52" name="Rango7_1_5"/>
    <protectedRange password="DE36" sqref="CS47:CU47" name="Rango7_1_7_1"/>
    <protectedRange sqref="CS47:CU47" name="CUARTO TRIMESTRE_6_1_1"/>
    <protectedRange password="DE36" sqref="CX47" name="Rango7_1_8_1"/>
    <protectedRange sqref="CX47" name="CUARTO TRIMESTRE_6_2_1"/>
    <protectedRange password="DE36" sqref="CS48:CU48" name="Rango7_1_7_2"/>
    <protectedRange sqref="CS48:CU48" name="CUARTO TRIMESTRE_6_1_2"/>
    <protectedRange password="DE36" sqref="CX48" name="Rango7_1_8_2"/>
    <protectedRange sqref="CX48" name="CUARTO TRIMESTRE_6_2_2"/>
    <protectedRange password="DE36" sqref="CC51:CE52" name="Rango7_1_6_1"/>
    <protectedRange sqref="CC52 CC51:CD51" name="CUARTO TRIMESTRE_6_3"/>
    <protectedRange password="DE36" sqref="CH51:CH52" name="Rango7_1_11_1"/>
    <protectedRange sqref="CH51:CH52" name="CUARTO TRIMESTRE_6_5_1"/>
    <protectedRange password="DE36" sqref="CK51:CM52" name="Rango7_1_12_1"/>
    <protectedRange sqref="CK51:CL51 CK52" name="CUARTO TRIMESTRE_6_6_1"/>
    <protectedRange password="DE36" sqref="CP51:CP52" name="Rango7_1_13_1"/>
    <protectedRange sqref="CP51:CP52" name="CUARTO TRIMESTRE_6_7_1"/>
    <protectedRange password="DE36" sqref="CS51:CU52" name="Rango7_1_14_1"/>
    <protectedRange sqref="CS51:CU51 CS52 CU52" name="CUARTO TRIMESTRE_6_8_1"/>
    <protectedRange password="DE36" sqref="CX51:CX52" name="Rango7_1_17_1"/>
    <protectedRange sqref="CX51:CX52" name="CUARTO TRIMESTRE_6_11_1"/>
    <protectedRange password="DE36" sqref="CS49:CU49" name="Rango7_1_7_3"/>
    <protectedRange sqref="CS49:CU49" name="CUARTO TRIMESTRE_6_1_3"/>
    <protectedRange password="DE36" sqref="CX49" name="Rango7_1_8_3"/>
    <protectedRange sqref="CX49" name="CUARTO TRIMESTRE_6_2_3"/>
    <protectedRange password="DE36" sqref="CS50:CU50" name="Rango7_1_7_4"/>
    <protectedRange sqref="CS50:CU50" name="CUARTO TRIMESTRE_6_1_4"/>
    <protectedRange password="DE36" sqref="CX50" name="Rango7_1_8_4"/>
    <protectedRange sqref="CX50" name="CUARTO TRIMESTRE_6_2_4"/>
    <protectedRange password="DE36" sqref="BW49:BW50 BR49:BT50" name="Rango7_1_7"/>
    <protectedRange sqref="BW49:BW50 BR49:BT50" name="CUARTO TRIMESTRE_6_1"/>
    <protectedRange password="DE36" sqref="BB51" name="Rango7_1_6"/>
    <protectedRange sqref="BB51" name="CUARTO TRIMESTRE_6"/>
    <protectedRange password="DE36" sqref="BC51" name="Rango7_1_11"/>
    <protectedRange sqref="BC51" name="CUARTO TRIMESTRE_6_6"/>
    <protectedRange password="DE36" sqref="BD51" name="Rango7_1_12"/>
    <protectedRange sqref="BD51" name="CUARTO TRIMESTRE_6_7"/>
    <protectedRange password="DE36" sqref="BG51" name="Rango7_1_13"/>
    <protectedRange sqref="BG51" name="CUARTO TRIMESTRE_6_8"/>
    <protectedRange password="DE36" sqref="BJ51:BL51" name="Rango7_1_18"/>
    <protectedRange sqref="BJ51:BL51" name="CUARTO TRIMESTRE_6_13"/>
    <protectedRange password="DE36" sqref="BO51" name="Rango7_1_20"/>
    <protectedRange sqref="BO51" name="CUARTO TRIMESTRE_6_15"/>
    <protectedRange password="DE36" sqref="BW51 BR51:BT51" name="Rango7_1_7_5"/>
    <protectedRange sqref="BW51 BR51:BT51" name="CUARTO TRIMESTRE_6_1_5"/>
    <protectedRange password="DE36" sqref="BB52:BD52" name="Rango7_1_15"/>
    <protectedRange sqref="BB52 BD52" name="CUARTO TRIMESTRE_6_10"/>
    <protectedRange password="DE36" sqref="BG52" name="Rango7_1_16"/>
    <protectedRange sqref="BG52" name="CUARTO TRIMESTRE_6_11"/>
    <protectedRange password="DE36" sqref="BJ52:BL52" name="Rango7_1_18_1"/>
    <protectedRange sqref="BJ52 BL52" name="CUARTO TRIMESTRE_6_13_1"/>
    <protectedRange password="DE36" sqref="BO52" name="Rango7_1_20_1"/>
    <protectedRange sqref="BO52" name="CUARTO TRIMESTRE_6_15_1"/>
    <protectedRange password="DE36" sqref="BW52 BR52:BT52" name="Rango7_1_7_6"/>
    <protectedRange sqref="BR52 BW52 BT52" name="CUARTO TRIMESTRE_6_1_6"/>
    <protectedRange password="DE36" sqref="AA51:AC51" name="Rango7_1_9"/>
    <protectedRange sqref="AA51:AC51" name="CUARTO TRIMESTRE_6_4"/>
    <protectedRange password="DE36" sqref="AF51" name="Rango7_1_10"/>
    <protectedRange sqref="AF51" name="CUARTO TRIMESTRE_6_5"/>
    <protectedRange password="DE36" sqref="AA52:AC52" name="Rango7_1_11_2"/>
    <protectedRange sqref="AA52 AC52" name="CUARTO TRIMESTRE_6_6_2"/>
    <protectedRange password="DE36" sqref="AF52" name="Rango7_1_12_2"/>
    <protectedRange sqref="AF52" name="CUARTO TRIMESTRE_6_7_2"/>
    <protectedRange password="DE36" sqref="AN51:AN52 AI51:AK52" name="Rango7_1_16_1"/>
    <protectedRange sqref="AI52 AK52 AI51:AK51 AN51:AN52" name="CUARTO TRIMESTRE_6_11_2"/>
    <protectedRange password="DE36" sqref="AV51:AV52 AQ51:AS52" name="Rango7_1_18_2"/>
    <protectedRange sqref="AQ52 AS52 AQ51:AS51 AV51:AV52" name="CUARTO TRIMESTRE_6_13_2"/>
    <protectedRange password="DE36" sqref="AQ49:AS49" name="Rango7_1_6_2"/>
    <protectedRange sqref="AQ49:AS49" name="CUARTO TRIMESTRE_6_2"/>
    <protectedRange password="DE36" sqref="AQ50:AS50" name="Rango7_1_7_7"/>
    <protectedRange sqref="AQ50:AS50" name="CUARTO TRIMESTRE_6_1_7"/>
  </protectedRanges>
  <mergeCells count="15">
    <mergeCell ref="DS6:DZ6"/>
    <mergeCell ref="R6:U6"/>
    <mergeCell ref="V6:Y6"/>
    <mergeCell ref="B6:Q6"/>
    <mergeCell ref="DC6:DJ6"/>
    <mergeCell ref="DK6:DR6"/>
    <mergeCell ref="CB6:CI6"/>
    <mergeCell ref="CJ6:CQ6"/>
    <mergeCell ref="CR6:CY6"/>
    <mergeCell ref="BA6:BH6"/>
    <mergeCell ref="BI6:BP6"/>
    <mergeCell ref="BQ6:BX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E160"/>
  <sheetViews>
    <sheetView topLeftCell="A13" zoomScale="115" zoomScaleNormal="115" workbookViewId="0">
      <selection activeCell="A96" sqref="A96"/>
    </sheetView>
  </sheetViews>
  <sheetFormatPr baseColWidth="10" defaultRowHeight="15" x14ac:dyDescent="0.25"/>
  <cols>
    <col min="1" max="1" width="36.5" customWidth="1"/>
    <col min="2" max="2" width="21.125" customWidth="1"/>
    <col min="3" max="3" width="9.375" customWidth="1"/>
    <col min="4" max="4" width="10.75" customWidth="1"/>
    <col min="5" max="5" width="5.625" customWidth="1"/>
    <col min="6" max="6" width="8" customWidth="1"/>
    <col min="7" max="7" width="10.75" customWidth="1"/>
    <col min="9" max="9" width="10.625" customWidth="1"/>
    <col min="10" max="10" width="9.5" customWidth="1"/>
  </cols>
  <sheetData>
    <row r="3" spans="1:7" x14ac:dyDescent="0.25">
      <c r="A3" s="435" t="s">
        <v>1203</v>
      </c>
      <c r="B3" s="435" t="s">
        <v>791</v>
      </c>
      <c r="C3" s="436"/>
      <c r="D3" s="436"/>
      <c r="E3" s="436"/>
      <c r="F3" s="436"/>
      <c r="G3" s="436"/>
    </row>
    <row r="4" spans="1:7" x14ac:dyDescent="0.25">
      <c r="A4" s="450" t="s">
        <v>792</v>
      </c>
      <c r="B4" s="436" t="s">
        <v>21</v>
      </c>
      <c r="C4" s="436" t="s">
        <v>20</v>
      </c>
      <c r="D4" s="436" t="s">
        <v>19</v>
      </c>
      <c r="E4" s="436" t="s">
        <v>18</v>
      </c>
      <c r="F4" s="436" t="s">
        <v>649</v>
      </c>
      <c r="G4" s="452" t="s">
        <v>789</v>
      </c>
    </row>
    <row r="5" spans="1:7" x14ac:dyDescent="0.25">
      <c r="A5" s="451" t="s">
        <v>29</v>
      </c>
      <c r="B5" s="448">
        <v>38</v>
      </c>
      <c r="C5" s="141">
        <v>6</v>
      </c>
      <c r="D5" s="141">
        <v>1</v>
      </c>
      <c r="E5" s="141">
        <v>1</v>
      </c>
      <c r="F5" s="141">
        <v>2</v>
      </c>
      <c r="G5" s="445">
        <v>48</v>
      </c>
    </row>
    <row r="6" spans="1:7" x14ac:dyDescent="0.25">
      <c r="A6" s="452" t="s">
        <v>71</v>
      </c>
      <c r="B6" s="448">
        <v>5</v>
      </c>
      <c r="C6" s="141">
        <v>4</v>
      </c>
      <c r="D6" s="141">
        <v>2</v>
      </c>
      <c r="E6" s="141">
        <v>2</v>
      </c>
      <c r="F6" s="141"/>
      <c r="G6" s="445">
        <v>13</v>
      </c>
    </row>
    <row r="7" spans="1:7" x14ac:dyDescent="0.25">
      <c r="A7" s="453" t="s">
        <v>789</v>
      </c>
      <c r="B7" s="449">
        <v>43</v>
      </c>
      <c r="C7" s="446">
        <v>10</v>
      </c>
      <c r="D7" s="446">
        <v>3</v>
      </c>
      <c r="E7" s="446">
        <v>3</v>
      </c>
      <c r="F7" s="446">
        <v>2</v>
      </c>
      <c r="G7" s="447">
        <v>61</v>
      </c>
    </row>
    <row r="11" spans="1:7" x14ac:dyDescent="0.25">
      <c r="A11" s="290" t="s">
        <v>1203</v>
      </c>
      <c r="B11" s="290" t="s">
        <v>791</v>
      </c>
    </row>
    <row r="12" spans="1:7" x14ac:dyDescent="0.25">
      <c r="A12" s="420" t="s">
        <v>792</v>
      </c>
      <c r="B12" s="288" t="s">
        <v>21</v>
      </c>
      <c r="C12" s="288" t="s">
        <v>20</v>
      </c>
      <c r="D12" s="288" t="s">
        <v>19</v>
      </c>
      <c r="E12" s="288" t="s">
        <v>18</v>
      </c>
      <c r="F12" s="288" t="s">
        <v>649</v>
      </c>
      <c r="G12" s="419" t="s">
        <v>789</v>
      </c>
    </row>
    <row r="13" spans="1:7" x14ac:dyDescent="0.25">
      <c r="A13" s="419" t="s">
        <v>29</v>
      </c>
      <c r="B13" s="419">
        <v>0.79166666666666663</v>
      </c>
      <c r="C13" s="419">
        <v>0.125</v>
      </c>
      <c r="D13" s="419">
        <v>2.0833333333333332E-2</v>
      </c>
      <c r="E13" s="419">
        <v>2.0833333333333332E-2</v>
      </c>
      <c r="F13" s="419">
        <v>4.1666666666666664E-2</v>
      </c>
      <c r="G13" s="419">
        <v>1</v>
      </c>
    </row>
    <row r="14" spans="1:7" x14ac:dyDescent="0.25">
      <c r="A14" s="419" t="s">
        <v>71</v>
      </c>
      <c r="B14" s="419">
        <v>0.38461538461538464</v>
      </c>
      <c r="C14" s="419">
        <v>0.30769230769230771</v>
      </c>
      <c r="D14" s="419">
        <v>0.15384615384615385</v>
      </c>
      <c r="E14" s="419">
        <v>0.15384615384615385</v>
      </c>
      <c r="F14" s="419">
        <v>0</v>
      </c>
      <c r="G14" s="419">
        <v>1</v>
      </c>
    </row>
    <row r="15" spans="1:7" x14ac:dyDescent="0.25">
      <c r="A15" s="419" t="s">
        <v>789</v>
      </c>
      <c r="B15" s="419">
        <v>0.70491803278688525</v>
      </c>
      <c r="C15" s="419">
        <v>0.16393442622950818</v>
      </c>
      <c r="D15" s="419">
        <v>4.9180327868852458E-2</v>
      </c>
      <c r="E15" s="419">
        <v>4.9180327868852458E-2</v>
      </c>
      <c r="F15" s="419">
        <v>3.2786885245901641E-2</v>
      </c>
      <c r="G15" s="419">
        <v>1</v>
      </c>
    </row>
    <row r="16" spans="1:7" s="288" customFormat="1" x14ac:dyDescent="0.25">
      <c r="A16" s="414"/>
      <c r="B16" s="415"/>
      <c r="C16" s="415"/>
      <c r="D16" s="415"/>
      <c r="E16" s="415"/>
      <c r="F16" s="415"/>
      <c r="G16" s="415"/>
    </row>
    <row r="17" spans="1:7" s="288" customFormat="1" x14ac:dyDescent="0.25">
      <c r="A17" s="414"/>
      <c r="B17" s="415"/>
      <c r="C17" s="415"/>
      <c r="D17" s="415"/>
      <c r="E17" s="415"/>
      <c r="F17" s="415"/>
      <c r="G17" s="415"/>
    </row>
    <row r="18" spans="1:7" s="288" customFormat="1" x14ac:dyDescent="0.25">
      <c r="A18" s="414"/>
      <c r="B18" s="415"/>
      <c r="C18" s="415"/>
      <c r="D18" s="415"/>
      <c r="E18" s="415"/>
      <c r="F18" s="415"/>
      <c r="G18" s="415"/>
    </row>
    <row r="19" spans="1:7" s="288" customFormat="1" x14ac:dyDescent="0.25">
      <c r="A19" s="414"/>
      <c r="B19" s="415"/>
      <c r="C19" s="415"/>
      <c r="D19" s="415"/>
      <c r="E19" s="415"/>
      <c r="F19" s="415"/>
      <c r="G19" s="415"/>
    </row>
    <row r="20" spans="1:7" s="288" customFormat="1" x14ac:dyDescent="0.25">
      <c r="A20" s="414"/>
      <c r="B20" s="415"/>
      <c r="C20" s="415"/>
      <c r="D20" s="415"/>
      <c r="E20" s="415"/>
      <c r="F20" s="415"/>
      <c r="G20" s="415"/>
    </row>
    <row r="21" spans="1:7" s="288" customFormat="1" x14ac:dyDescent="0.25">
      <c r="A21" s="414"/>
      <c r="B21" s="415"/>
      <c r="C21" s="415"/>
      <c r="D21" s="415"/>
      <c r="E21" s="415"/>
      <c r="F21" s="415"/>
      <c r="G21" s="415"/>
    </row>
    <row r="22" spans="1:7" s="288" customFormat="1" x14ac:dyDescent="0.25">
      <c r="A22" s="290" t="s">
        <v>1203</v>
      </c>
      <c r="B22" s="420" t="s">
        <v>791</v>
      </c>
      <c r="C22"/>
      <c r="D22"/>
      <c r="E22"/>
      <c r="F22"/>
      <c r="G22"/>
    </row>
    <row r="23" spans="1:7" s="288" customFormat="1" x14ac:dyDescent="0.25">
      <c r="A23" s="290" t="s">
        <v>792</v>
      </c>
      <c r="B23" s="419" t="s">
        <v>29</v>
      </c>
      <c r="C23" s="419" t="s">
        <v>71</v>
      </c>
      <c r="D23" s="419" t="s">
        <v>789</v>
      </c>
      <c r="E23"/>
      <c r="F23"/>
      <c r="G23"/>
    </row>
    <row r="24" spans="1:7" s="288" customFormat="1" x14ac:dyDescent="0.25">
      <c r="A24" s="414" t="s">
        <v>21</v>
      </c>
      <c r="B24" s="419">
        <v>0.79166666666666663</v>
      </c>
      <c r="C24" s="419">
        <v>0.38461538461538464</v>
      </c>
      <c r="D24" s="419">
        <v>0.70491803278688525</v>
      </c>
      <c r="E24"/>
      <c r="F24"/>
      <c r="G24"/>
    </row>
    <row r="25" spans="1:7" s="288" customFormat="1" x14ac:dyDescent="0.25">
      <c r="A25" s="414" t="s">
        <v>20</v>
      </c>
      <c r="B25" s="419">
        <v>0.125</v>
      </c>
      <c r="C25" s="419">
        <v>0.30769230769230771</v>
      </c>
      <c r="D25" s="419">
        <v>0.16393442622950818</v>
      </c>
      <c r="E25"/>
      <c r="F25"/>
      <c r="G25"/>
    </row>
    <row r="26" spans="1:7" s="288" customFormat="1" x14ac:dyDescent="0.25">
      <c r="A26" s="414" t="s">
        <v>19</v>
      </c>
      <c r="B26" s="419">
        <v>2.0833333333333332E-2</v>
      </c>
      <c r="C26" s="419">
        <v>0.15384615384615385</v>
      </c>
      <c r="D26" s="419">
        <v>4.9180327868852458E-2</v>
      </c>
      <c r="E26"/>
      <c r="F26"/>
      <c r="G26"/>
    </row>
    <row r="27" spans="1:7" s="288" customFormat="1" x14ac:dyDescent="0.25">
      <c r="A27" s="414" t="s">
        <v>18</v>
      </c>
      <c r="B27" s="419">
        <v>2.0833333333333332E-2</v>
      </c>
      <c r="C27" s="419">
        <v>0.15384615384615385</v>
      </c>
      <c r="D27" s="419">
        <v>4.9180327868852458E-2</v>
      </c>
      <c r="E27" s="415"/>
      <c r="F27" s="415"/>
      <c r="G27" s="415"/>
    </row>
    <row r="28" spans="1:7" s="288" customFormat="1" x14ac:dyDescent="0.25">
      <c r="A28" s="414" t="s">
        <v>649</v>
      </c>
      <c r="B28" s="419">
        <v>4.1666666666666664E-2</v>
      </c>
      <c r="C28" s="419">
        <v>0</v>
      </c>
      <c r="D28" s="419">
        <v>3.2786885245901641E-2</v>
      </c>
      <c r="E28" s="415"/>
      <c r="F28" s="415"/>
      <c r="G28" s="415"/>
    </row>
    <row r="29" spans="1:7" s="288" customFormat="1" x14ac:dyDescent="0.25">
      <c r="A29" s="419" t="s">
        <v>789</v>
      </c>
      <c r="B29" s="419">
        <v>1</v>
      </c>
      <c r="C29" s="419">
        <v>1</v>
      </c>
      <c r="D29" s="419">
        <v>1</v>
      </c>
      <c r="E29" s="415"/>
      <c r="F29" s="415"/>
      <c r="G29" s="415"/>
    </row>
    <row r="30" spans="1:7" s="288" customFormat="1" x14ac:dyDescent="0.25">
      <c r="A30"/>
      <c r="B30"/>
      <c r="C30" s="415"/>
      <c r="D30" s="415"/>
      <c r="E30" s="415"/>
      <c r="F30" s="415"/>
      <c r="G30" s="415"/>
    </row>
    <row r="31" spans="1:7" s="288" customFormat="1" x14ac:dyDescent="0.25">
      <c r="A31"/>
      <c r="B31"/>
      <c r="C31" s="415"/>
      <c r="D31" s="415"/>
      <c r="E31" s="415"/>
      <c r="F31" s="415"/>
      <c r="G31" s="415"/>
    </row>
    <row r="32" spans="1:7" s="288" customFormat="1" x14ac:dyDescent="0.25">
      <c r="A32"/>
      <c r="B32"/>
      <c r="C32" s="415"/>
      <c r="D32" s="415"/>
      <c r="E32" s="415"/>
      <c r="F32" s="415"/>
      <c r="G32" s="415"/>
    </row>
    <row r="33" spans="1:7" s="288" customFormat="1" x14ac:dyDescent="0.25">
      <c r="A33"/>
      <c r="B33"/>
      <c r="C33" s="415"/>
      <c r="D33" s="415"/>
      <c r="E33" s="415"/>
      <c r="F33" s="415"/>
      <c r="G33" s="415"/>
    </row>
    <row r="34" spans="1:7" s="288" customFormat="1" x14ac:dyDescent="0.25">
      <c r="A34" s="426" t="s">
        <v>792</v>
      </c>
      <c r="B34" s="425" t="s">
        <v>29</v>
      </c>
      <c r="C34" s="433"/>
      <c r="D34" s="415"/>
      <c r="E34" s="415"/>
      <c r="F34" s="415"/>
      <c r="G34" s="415"/>
    </row>
    <row r="35" spans="1:7" s="288" customFormat="1" x14ac:dyDescent="0.25">
      <c r="A35" s="423" t="s">
        <v>21</v>
      </c>
      <c r="B35" s="423">
        <v>0.79166666666666663</v>
      </c>
      <c r="C35" s="434"/>
      <c r="D35" s="415"/>
      <c r="E35" s="415"/>
      <c r="F35" s="415"/>
      <c r="G35" s="415"/>
    </row>
    <row r="36" spans="1:7" s="288" customFormat="1" x14ac:dyDescent="0.25">
      <c r="A36" s="423" t="s">
        <v>20</v>
      </c>
      <c r="B36" s="423">
        <v>0.14583333333333334</v>
      </c>
      <c r="C36" s="434"/>
      <c r="D36" s="415"/>
      <c r="E36" s="415"/>
      <c r="F36" s="415"/>
      <c r="G36" s="415"/>
    </row>
    <row r="37" spans="1:7" s="288" customFormat="1" x14ac:dyDescent="0.25">
      <c r="A37" s="423" t="s">
        <v>19</v>
      </c>
      <c r="B37" s="423">
        <v>0</v>
      </c>
      <c r="C37" s="434"/>
      <c r="D37" s="415"/>
      <c r="E37" s="415"/>
      <c r="F37" s="415"/>
      <c r="G37" s="415"/>
    </row>
    <row r="38" spans="1:7" s="288" customFormat="1" x14ac:dyDescent="0.25">
      <c r="A38" s="423" t="s">
        <v>18</v>
      </c>
      <c r="B38" s="423">
        <v>2.0833333333333332E-2</v>
      </c>
      <c r="C38" s="434"/>
      <c r="D38" s="415"/>
      <c r="E38" s="415"/>
      <c r="F38" s="415"/>
      <c r="G38" s="415"/>
    </row>
    <row r="39" spans="1:7" s="288" customFormat="1" ht="15.75" thickBot="1" x14ac:dyDescent="0.3">
      <c r="A39" s="423" t="s">
        <v>649</v>
      </c>
      <c r="B39" s="423">
        <v>4.1666666666666664E-2</v>
      </c>
      <c r="C39" s="434"/>
      <c r="D39" s="415"/>
      <c r="E39" s="415"/>
      <c r="F39" s="415"/>
      <c r="G39" s="415"/>
    </row>
    <row r="40" spans="1:7" s="288" customFormat="1" ht="15.75" thickTop="1" x14ac:dyDescent="0.25">
      <c r="A40" s="424" t="s">
        <v>789</v>
      </c>
      <c r="B40" s="424">
        <v>1</v>
      </c>
      <c r="C40" s="432"/>
      <c r="D40" s="415"/>
      <c r="E40" s="415"/>
      <c r="F40" s="415"/>
      <c r="G40" s="415"/>
    </row>
    <row r="41" spans="1:7" s="288" customFormat="1" x14ac:dyDescent="0.25">
      <c r="A41" s="414"/>
      <c r="B41" s="415"/>
      <c r="C41" s="415"/>
      <c r="D41" s="415"/>
      <c r="E41" s="415"/>
      <c r="F41" s="415"/>
      <c r="G41" s="415"/>
    </row>
    <row r="42" spans="1:7" s="288" customFormat="1" x14ac:dyDescent="0.25">
      <c r="A42" s="414"/>
      <c r="B42" s="415"/>
      <c r="C42" s="415"/>
      <c r="D42" s="415"/>
      <c r="E42" s="415"/>
      <c r="F42" s="415"/>
      <c r="G42" s="415"/>
    </row>
    <row r="43" spans="1:7" s="288" customFormat="1" x14ac:dyDescent="0.25">
      <c r="A43" s="426" t="s">
        <v>792</v>
      </c>
      <c r="B43" s="425" t="s">
        <v>71</v>
      </c>
      <c r="C43" s="415"/>
      <c r="D43" s="415"/>
      <c r="E43" s="415"/>
      <c r="F43" s="415"/>
      <c r="G43" s="415"/>
    </row>
    <row r="44" spans="1:7" s="288" customFormat="1" x14ac:dyDescent="0.25">
      <c r="A44" s="423" t="s">
        <v>21</v>
      </c>
      <c r="B44" s="423">
        <v>0.38461538461538464</v>
      </c>
      <c r="C44" s="415"/>
      <c r="D44" s="415"/>
      <c r="E44" s="415"/>
      <c r="F44" s="415"/>
      <c r="G44" s="415"/>
    </row>
    <row r="45" spans="1:7" s="288" customFormat="1" x14ac:dyDescent="0.25">
      <c r="A45" s="423" t="s">
        <v>20</v>
      </c>
      <c r="B45" s="423">
        <v>0.30769230769230771</v>
      </c>
      <c r="C45" s="415"/>
      <c r="D45" s="415"/>
      <c r="E45" s="415"/>
      <c r="F45" s="415"/>
      <c r="G45" s="415"/>
    </row>
    <row r="46" spans="1:7" s="288" customFormat="1" x14ac:dyDescent="0.25">
      <c r="A46" s="423" t="s">
        <v>19</v>
      </c>
      <c r="B46" s="423">
        <v>0.15384615384615385</v>
      </c>
      <c r="C46" s="415"/>
      <c r="D46" s="415"/>
      <c r="E46" s="415"/>
      <c r="F46" s="415"/>
      <c r="G46" s="415"/>
    </row>
    <row r="47" spans="1:7" s="288" customFormat="1" x14ac:dyDescent="0.25">
      <c r="A47" s="423" t="s">
        <v>18</v>
      </c>
      <c r="B47" s="423">
        <v>0.15384615384615385</v>
      </c>
      <c r="C47" s="415"/>
      <c r="D47" s="415"/>
      <c r="E47" s="415"/>
      <c r="F47" s="415"/>
      <c r="G47" s="415"/>
    </row>
    <row r="48" spans="1:7" s="288" customFormat="1" ht="15.75" thickBot="1" x14ac:dyDescent="0.3">
      <c r="A48" s="423" t="s">
        <v>649</v>
      </c>
      <c r="B48" s="423">
        <v>0</v>
      </c>
      <c r="C48" s="415"/>
      <c r="D48" s="415"/>
      <c r="E48" s="415"/>
      <c r="F48" s="415"/>
      <c r="G48" s="415"/>
    </row>
    <row r="49" spans="1:135" s="288" customFormat="1" ht="15.75" thickTop="1" x14ac:dyDescent="0.25">
      <c r="A49" s="414"/>
      <c r="B49" s="424">
        <v>1</v>
      </c>
      <c r="C49" s="415"/>
      <c r="D49" s="415"/>
      <c r="E49" s="415"/>
      <c r="F49" s="415"/>
      <c r="G49" s="415"/>
    </row>
    <row r="50" spans="1:135" s="288" customFormat="1" x14ac:dyDescent="0.25">
      <c r="A50" s="414"/>
      <c r="B50" s="415"/>
      <c r="C50" s="415"/>
      <c r="D50" s="415"/>
      <c r="E50" s="415"/>
      <c r="F50" s="415"/>
      <c r="G50" s="415"/>
    </row>
    <row r="51" spans="1:135" s="288" customFormat="1" x14ac:dyDescent="0.25">
      <c r="A51" s="414"/>
      <c r="B51" s="415"/>
      <c r="C51" s="415"/>
      <c r="D51" s="415"/>
      <c r="E51" s="415"/>
      <c r="F51" s="415"/>
      <c r="G51" s="415"/>
    </row>
    <row r="52" spans="1:135" s="288" customFormat="1" x14ac:dyDescent="0.25">
      <c r="A52" s="414"/>
      <c r="B52" s="415"/>
      <c r="C52" s="415"/>
      <c r="D52" s="415"/>
      <c r="E52" s="415"/>
      <c r="F52" s="415"/>
      <c r="G52" s="415"/>
    </row>
    <row r="53" spans="1:135" s="288" customFormat="1" x14ac:dyDescent="0.25">
      <c r="A53" s="414"/>
      <c r="B53" s="415"/>
      <c r="C53" s="415"/>
      <c r="D53" s="415"/>
      <c r="E53" s="415"/>
      <c r="F53" s="415"/>
      <c r="G53" s="415"/>
    </row>
    <row r="54" spans="1:135" s="288" customFormat="1" ht="14.25" customHeight="1" x14ac:dyDescent="0.25">
      <c r="A54" s="414"/>
      <c r="B54" s="415"/>
      <c r="C54" s="415"/>
      <c r="D54" s="415"/>
      <c r="E54" s="415"/>
      <c r="F54" s="415"/>
      <c r="G54" s="415"/>
    </row>
    <row r="55" spans="1:135" s="288" customFormat="1" x14ac:dyDescent="0.25">
      <c r="A55" s="414"/>
      <c r="B55" s="415"/>
      <c r="C55" s="415"/>
      <c r="D55" s="415"/>
      <c r="E55" s="415"/>
      <c r="F55" s="415"/>
      <c r="G55" s="415"/>
    </row>
    <row r="59" spans="1:135" s="132" customFormat="1" x14ac:dyDescent="0.25">
      <c r="A59" s="437" t="s">
        <v>1203</v>
      </c>
      <c r="B59" s="437" t="s">
        <v>791</v>
      </c>
      <c r="C59" s="438"/>
      <c r="D59" s="438"/>
      <c r="E59" s="438"/>
      <c r="F59" s="438"/>
      <c r="G59" s="443"/>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R59" s="438"/>
      <c r="BS59" s="438"/>
      <c r="BT59" s="438"/>
      <c r="BU59" s="438"/>
      <c r="BV59" s="438"/>
      <c r="BW59" s="438"/>
      <c r="BX59" s="438"/>
      <c r="BY59" s="438"/>
      <c r="BZ59" s="438"/>
      <c r="CA59" s="438"/>
      <c r="CB59" s="438"/>
      <c r="CC59" s="438"/>
      <c r="CD59" s="438"/>
      <c r="CE59" s="438"/>
      <c r="CF59" s="438"/>
      <c r="CG59" s="438"/>
      <c r="CH59" s="438"/>
      <c r="CI59" s="438"/>
      <c r="CJ59" s="438"/>
      <c r="CK59" s="438"/>
      <c r="CL59" s="438"/>
      <c r="CM59" s="438"/>
      <c r="CN59" s="438"/>
      <c r="CO59" s="438"/>
      <c r="CP59" s="438"/>
      <c r="CQ59" s="438"/>
      <c r="CR59" s="438"/>
      <c r="CS59" s="438"/>
      <c r="CT59" s="438"/>
      <c r="CU59" s="438"/>
      <c r="CV59" s="438"/>
      <c r="CW59" s="438"/>
      <c r="CX59" s="438"/>
      <c r="CY59" s="438"/>
      <c r="CZ59" s="438"/>
      <c r="DA59" s="438"/>
      <c r="DB59" s="438"/>
      <c r="DC59" s="438"/>
      <c r="DD59" s="438"/>
      <c r="DE59" s="438"/>
      <c r="DF59" s="438"/>
      <c r="DG59" s="438"/>
      <c r="DH59" s="438"/>
      <c r="DI59" s="438"/>
      <c r="DJ59" s="438"/>
      <c r="DK59" s="438"/>
      <c r="DL59" s="438"/>
      <c r="DM59" s="438"/>
      <c r="DN59" s="438"/>
      <c r="DO59" s="438"/>
      <c r="DP59" s="438"/>
      <c r="DQ59" s="438"/>
      <c r="DR59" s="438"/>
      <c r="DS59" s="438"/>
      <c r="DT59" s="438"/>
      <c r="DU59" s="438"/>
      <c r="DV59" s="438"/>
      <c r="DW59" s="438"/>
      <c r="DX59" s="438"/>
      <c r="DY59" s="438"/>
      <c r="DZ59" s="438"/>
      <c r="EA59" s="438"/>
      <c r="EB59" s="438"/>
      <c r="EC59" s="438"/>
      <c r="ED59" s="438"/>
      <c r="EE59" s="438"/>
    </row>
    <row r="60" spans="1:135" s="132" customFormat="1" x14ac:dyDescent="0.25">
      <c r="A60" s="439" t="s">
        <v>1073</v>
      </c>
      <c r="B60" s="438" t="s">
        <v>21</v>
      </c>
      <c r="C60" s="438" t="s">
        <v>20</v>
      </c>
      <c r="D60" s="438" t="s">
        <v>19</v>
      </c>
      <c r="E60" s="438" t="s">
        <v>18</v>
      </c>
      <c r="F60" s="438" t="s">
        <v>649</v>
      </c>
      <c r="G60" s="443" t="s">
        <v>789</v>
      </c>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c r="BI60" s="438"/>
      <c r="BJ60" s="438"/>
      <c r="BK60" s="438"/>
      <c r="BL60" s="438"/>
      <c r="BM60" s="438"/>
      <c r="BN60" s="438"/>
      <c r="BO60" s="438"/>
      <c r="BP60" s="438"/>
      <c r="BQ60" s="438"/>
      <c r="BR60" s="438"/>
      <c r="BS60" s="438"/>
      <c r="BT60" s="438"/>
      <c r="BU60" s="438"/>
      <c r="BV60" s="438"/>
      <c r="BW60" s="438"/>
      <c r="BX60" s="438"/>
      <c r="BY60" s="438"/>
      <c r="BZ60" s="438"/>
      <c r="CA60" s="438"/>
      <c r="CB60" s="438"/>
      <c r="CC60" s="438"/>
      <c r="CD60" s="438"/>
      <c r="CE60" s="438"/>
      <c r="CF60" s="438"/>
      <c r="CG60" s="438"/>
      <c r="CH60" s="438"/>
      <c r="CI60" s="438"/>
      <c r="CJ60" s="438"/>
      <c r="CK60" s="438"/>
      <c r="CL60" s="438"/>
      <c r="CM60" s="438"/>
      <c r="CN60" s="438"/>
      <c r="CO60" s="438"/>
      <c r="CP60" s="438"/>
      <c r="CQ60" s="438"/>
      <c r="CR60" s="438"/>
      <c r="CS60" s="438"/>
      <c r="CT60" s="438"/>
      <c r="CU60" s="438"/>
      <c r="CV60" s="438"/>
      <c r="CW60" s="438"/>
      <c r="CX60" s="438"/>
      <c r="CY60" s="438"/>
      <c r="CZ60" s="438"/>
      <c r="DA60" s="438"/>
      <c r="DB60" s="438"/>
      <c r="DC60" s="438"/>
      <c r="DD60" s="438"/>
      <c r="DE60" s="438"/>
      <c r="DF60" s="438"/>
      <c r="DG60" s="438"/>
      <c r="DH60" s="438"/>
      <c r="DI60" s="438"/>
      <c r="DJ60" s="438"/>
      <c r="DK60" s="438"/>
      <c r="DL60" s="438"/>
      <c r="DM60" s="438"/>
      <c r="DN60" s="438"/>
      <c r="DO60" s="438"/>
      <c r="DP60" s="438"/>
      <c r="DQ60" s="438"/>
      <c r="DR60" s="438"/>
      <c r="DS60" s="438"/>
      <c r="DT60" s="438"/>
      <c r="DU60" s="438"/>
      <c r="DV60" s="438"/>
      <c r="DW60" s="438"/>
      <c r="DX60" s="438"/>
      <c r="DY60" s="438"/>
      <c r="DZ60" s="438"/>
      <c r="EA60" s="438"/>
      <c r="EB60" s="438"/>
      <c r="EC60" s="438"/>
      <c r="ED60" s="438"/>
      <c r="EE60" s="438"/>
    </row>
    <row r="61" spans="1:135" s="132" customFormat="1" ht="120" x14ac:dyDescent="0.25">
      <c r="A61" s="440" t="s">
        <v>275</v>
      </c>
      <c r="B61" s="441">
        <v>0.66666666666666663</v>
      </c>
      <c r="C61" s="441">
        <v>0.22222222222222221</v>
      </c>
      <c r="D61" s="441">
        <v>0</v>
      </c>
      <c r="E61" s="441">
        <v>0.1111111111111111</v>
      </c>
      <c r="F61" s="441">
        <v>0</v>
      </c>
      <c r="G61" s="444">
        <v>1</v>
      </c>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8"/>
      <c r="CX61" s="438"/>
      <c r="CY61" s="438"/>
      <c r="CZ61" s="438"/>
      <c r="DA61" s="438"/>
      <c r="DB61" s="438"/>
      <c r="DC61" s="438"/>
      <c r="DD61" s="438"/>
      <c r="DE61" s="438"/>
      <c r="DF61" s="438"/>
      <c r="DG61" s="438"/>
      <c r="DH61" s="438"/>
      <c r="DI61" s="438"/>
      <c r="DJ61" s="438"/>
      <c r="DK61" s="438"/>
      <c r="DL61" s="438"/>
      <c r="DM61" s="438"/>
      <c r="DN61" s="438"/>
      <c r="DO61" s="438"/>
      <c r="DP61" s="438"/>
      <c r="DQ61" s="438"/>
      <c r="DR61" s="438"/>
      <c r="DS61" s="438"/>
      <c r="DT61" s="438"/>
      <c r="DU61" s="438"/>
      <c r="DV61" s="438"/>
      <c r="DW61" s="438"/>
      <c r="DX61" s="438"/>
      <c r="DY61" s="438"/>
      <c r="DZ61" s="438"/>
      <c r="EA61" s="438"/>
      <c r="EB61" s="438"/>
      <c r="EC61" s="438"/>
      <c r="ED61" s="438"/>
      <c r="EE61" s="438"/>
    </row>
    <row r="62" spans="1:135" s="132" customFormat="1" ht="90" x14ac:dyDescent="0.25">
      <c r="A62" s="440" t="s">
        <v>227</v>
      </c>
      <c r="B62" s="441">
        <v>1</v>
      </c>
      <c r="C62" s="441">
        <v>0</v>
      </c>
      <c r="D62" s="441">
        <v>0</v>
      </c>
      <c r="E62" s="441">
        <v>0</v>
      </c>
      <c r="F62" s="441">
        <v>0</v>
      </c>
      <c r="G62" s="444">
        <v>1</v>
      </c>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438"/>
      <c r="BO62" s="438"/>
      <c r="BP62" s="438"/>
      <c r="BQ62" s="438"/>
      <c r="BR62" s="438"/>
      <c r="BS62" s="438"/>
      <c r="BT62" s="438"/>
      <c r="BU62" s="438"/>
      <c r="BV62" s="438"/>
      <c r="BW62" s="438"/>
      <c r="BX62" s="438"/>
      <c r="BY62" s="438"/>
      <c r="BZ62" s="438"/>
      <c r="CA62" s="438"/>
      <c r="CB62" s="438"/>
      <c r="CC62" s="438"/>
      <c r="CD62" s="438"/>
      <c r="CE62" s="438"/>
      <c r="CF62" s="438"/>
      <c r="CG62" s="438"/>
      <c r="CH62" s="438"/>
      <c r="CI62" s="438"/>
      <c r="CJ62" s="438"/>
      <c r="CK62" s="438"/>
      <c r="CL62" s="438"/>
      <c r="CM62" s="438"/>
      <c r="CN62" s="438"/>
      <c r="CO62" s="438"/>
      <c r="CP62" s="438"/>
      <c r="CQ62" s="438"/>
      <c r="CR62" s="438"/>
      <c r="CS62" s="438"/>
      <c r="CT62" s="438"/>
      <c r="CU62" s="438"/>
      <c r="CV62" s="438"/>
      <c r="CW62" s="438"/>
      <c r="CX62" s="438"/>
      <c r="CY62" s="438"/>
      <c r="CZ62" s="438"/>
      <c r="DA62" s="438"/>
      <c r="DB62" s="438"/>
      <c r="DC62" s="438"/>
      <c r="DD62" s="438"/>
      <c r="DE62" s="438"/>
      <c r="DF62" s="438"/>
      <c r="DG62" s="438"/>
      <c r="DH62" s="438"/>
      <c r="DI62" s="438"/>
      <c r="DJ62" s="438"/>
      <c r="DK62" s="438"/>
      <c r="DL62" s="438"/>
      <c r="DM62" s="438"/>
      <c r="DN62" s="438"/>
      <c r="DO62" s="438"/>
      <c r="DP62" s="438"/>
      <c r="DQ62" s="438"/>
      <c r="DR62" s="438"/>
      <c r="DS62" s="438"/>
      <c r="DT62" s="438"/>
      <c r="DU62" s="438"/>
      <c r="DV62" s="438"/>
      <c r="DW62" s="438"/>
      <c r="DX62" s="438"/>
      <c r="DY62" s="438"/>
      <c r="DZ62" s="438"/>
      <c r="EA62" s="438"/>
      <c r="EB62" s="438"/>
      <c r="EC62" s="438"/>
      <c r="ED62" s="438"/>
      <c r="EE62" s="438"/>
    </row>
    <row r="63" spans="1:135" s="132" customFormat="1" ht="45" x14ac:dyDescent="0.25">
      <c r="A63" s="440" t="s">
        <v>199</v>
      </c>
      <c r="B63" s="441">
        <v>0.83333333333333337</v>
      </c>
      <c r="C63" s="441">
        <v>0.16666666666666666</v>
      </c>
      <c r="D63" s="441">
        <v>0</v>
      </c>
      <c r="E63" s="441">
        <v>0</v>
      </c>
      <c r="F63" s="441">
        <v>0</v>
      </c>
      <c r="G63" s="444">
        <v>1</v>
      </c>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c r="BV63" s="438"/>
      <c r="BW63" s="438"/>
      <c r="BX63" s="438"/>
      <c r="BY63" s="438"/>
      <c r="BZ63" s="438"/>
      <c r="CA63" s="438"/>
      <c r="CB63" s="438"/>
      <c r="CC63" s="438"/>
      <c r="CD63" s="438"/>
      <c r="CE63" s="438"/>
      <c r="CF63" s="438"/>
      <c r="CG63" s="438"/>
      <c r="CH63" s="438"/>
      <c r="CI63" s="438"/>
      <c r="CJ63" s="438"/>
      <c r="CK63" s="438"/>
      <c r="CL63" s="438"/>
      <c r="CM63" s="438"/>
      <c r="CN63" s="438"/>
      <c r="CO63" s="438"/>
      <c r="CP63" s="438"/>
      <c r="CQ63" s="438"/>
      <c r="CR63" s="438"/>
      <c r="CS63" s="438"/>
      <c r="CT63" s="438"/>
      <c r="CU63" s="438"/>
      <c r="CV63" s="438"/>
      <c r="CW63" s="438"/>
      <c r="CX63" s="438"/>
      <c r="CY63" s="438"/>
      <c r="CZ63" s="438"/>
      <c r="DA63" s="438"/>
      <c r="DB63" s="438"/>
      <c r="DC63" s="438"/>
      <c r="DD63" s="438"/>
      <c r="DE63" s="438"/>
      <c r="DF63" s="438"/>
      <c r="DG63" s="438"/>
      <c r="DH63" s="438"/>
      <c r="DI63" s="438"/>
      <c r="DJ63" s="438"/>
      <c r="DK63" s="438"/>
      <c r="DL63" s="438"/>
      <c r="DM63" s="438"/>
      <c r="DN63" s="438"/>
      <c r="DO63" s="438"/>
      <c r="DP63" s="438"/>
      <c r="DQ63" s="438"/>
      <c r="DR63" s="438"/>
      <c r="DS63" s="438"/>
      <c r="DT63" s="438"/>
      <c r="DU63" s="438"/>
      <c r="DV63" s="438"/>
      <c r="DW63" s="438"/>
      <c r="DX63" s="438"/>
      <c r="DY63" s="438"/>
      <c r="DZ63" s="438"/>
      <c r="EA63" s="438"/>
      <c r="EB63" s="438"/>
      <c r="EC63" s="438"/>
      <c r="ED63" s="438"/>
      <c r="EE63" s="438"/>
    </row>
    <row r="64" spans="1:135" s="132" customFormat="1" ht="60" x14ac:dyDescent="0.25">
      <c r="A64" s="440" t="s">
        <v>26</v>
      </c>
      <c r="B64" s="441">
        <v>0.66666666666666663</v>
      </c>
      <c r="C64" s="441">
        <v>0.16666666666666666</v>
      </c>
      <c r="D64" s="441">
        <v>7.1428571428571425E-2</v>
      </c>
      <c r="E64" s="441">
        <v>4.7619047619047616E-2</v>
      </c>
      <c r="F64" s="441">
        <v>4.7619047619047616E-2</v>
      </c>
      <c r="G64" s="444">
        <v>1</v>
      </c>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8"/>
      <c r="CJ64" s="438"/>
      <c r="CK64" s="438"/>
      <c r="CL64" s="438"/>
      <c r="CM64" s="438"/>
      <c r="CN64" s="438"/>
      <c r="CO64" s="438"/>
      <c r="CP64" s="438"/>
      <c r="CQ64" s="438"/>
      <c r="CR64" s="438"/>
      <c r="CS64" s="438"/>
      <c r="CT64" s="438"/>
      <c r="CU64" s="438"/>
      <c r="CV64" s="438"/>
      <c r="CW64" s="438"/>
      <c r="CX64" s="438"/>
      <c r="CY64" s="438"/>
      <c r="CZ64" s="438"/>
      <c r="DA64" s="438"/>
      <c r="DB64" s="438"/>
      <c r="DC64" s="438"/>
      <c r="DD64" s="438"/>
      <c r="DE64" s="438"/>
      <c r="DF64" s="438"/>
      <c r="DG64" s="438"/>
      <c r="DH64" s="438"/>
      <c r="DI64" s="438"/>
      <c r="DJ64" s="438"/>
      <c r="DK64" s="438"/>
      <c r="DL64" s="438"/>
      <c r="DM64" s="438"/>
      <c r="DN64" s="438"/>
      <c r="DO64" s="438"/>
      <c r="DP64" s="438"/>
      <c r="DQ64" s="438"/>
      <c r="DR64" s="438"/>
      <c r="DS64" s="438"/>
      <c r="DT64" s="438"/>
      <c r="DU64" s="438"/>
      <c r="DV64" s="438"/>
      <c r="DW64" s="438"/>
      <c r="DX64" s="438"/>
      <c r="DY64" s="438"/>
      <c r="DZ64" s="438"/>
      <c r="EA64" s="438"/>
      <c r="EB64" s="438"/>
      <c r="EC64" s="438"/>
      <c r="ED64" s="438"/>
      <c r="EE64" s="438"/>
    </row>
    <row r="65" spans="1:135" s="132" customFormat="1" ht="30" customHeight="1" x14ac:dyDescent="0.25">
      <c r="A65" s="438" t="s">
        <v>789</v>
      </c>
      <c r="B65" s="441">
        <v>0.70491803278688525</v>
      </c>
      <c r="C65" s="441">
        <v>0.16393442622950818</v>
      </c>
      <c r="D65" s="441">
        <v>4.9180327868852458E-2</v>
      </c>
      <c r="E65" s="441">
        <v>4.9180327868852458E-2</v>
      </c>
      <c r="F65" s="441">
        <v>3.2786885245901641E-2</v>
      </c>
      <c r="G65" s="444">
        <v>1</v>
      </c>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c r="CN65" s="438"/>
      <c r="CO65" s="438"/>
      <c r="CP65" s="438"/>
      <c r="CQ65" s="438"/>
      <c r="CR65" s="438"/>
      <c r="CS65" s="438"/>
      <c r="CT65" s="438"/>
      <c r="CU65" s="438"/>
      <c r="CV65" s="438"/>
      <c r="CW65" s="438"/>
      <c r="CX65" s="438"/>
      <c r="CY65" s="438"/>
      <c r="CZ65" s="438"/>
      <c r="DA65" s="438"/>
      <c r="DB65" s="438"/>
      <c r="DC65" s="438"/>
      <c r="DD65" s="438"/>
      <c r="DE65" s="438"/>
      <c r="DF65" s="438"/>
      <c r="DG65" s="438"/>
      <c r="DH65" s="438"/>
      <c r="DI65" s="438"/>
      <c r="DJ65" s="438"/>
      <c r="DK65" s="438"/>
      <c r="DL65" s="438"/>
      <c r="DM65" s="438"/>
      <c r="DN65" s="438"/>
      <c r="DO65" s="438"/>
      <c r="DP65" s="438"/>
      <c r="DQ65" s="438"/>
      <c r="DR65" s="438"/>
      <c r="DS65" s="438"/>
      <c r="DT65" s="438"/>
      <c r="DU65" s="438"/>
      <c r="DV65" s="438"/>
      <c r="DW65" s="438"/>
      <c r="DX65" s="438"/>
      <c r="DY65" s="438"/>
      <c r="DZ65" s="438"/>
      <c r="EA65" s="438"/>
      <c r="EB65" s="438"/>
      <c r="EC65" s="438"/>
      <c r="ED65" s="438"/>
      <c r="EE65" s="438"/>
    </row>
    <row r="70" spans="1:135" s="132" customFormat="1" x14ac:dyDescent="0.25">
      <c r="A70" s="320" t="s">
        <v>1203</v>
      </c>
      <c r="B70" s="320" t="s">
        <v>791</v>
      </c>
    </row>
    <row r="71" spans="1:135" s="132" customFormat="1" x14ac:dyDescent="0.25">
      <c r="A71" s="320" t="s">
        <v>5</v>
      </c>
      <c r="B71" s="132" t="s">
        <v>21</v>
      </c>
      <c r="C71" s="132" t="s">
        <v>20</v>
      </c>
      <c r="D71" s="132" t="s">
        <v>19</v>
      </c>
      <c r="E71" s="132" t="s">
        <v>18</v>
      </c>
      <c r="F71" s="132" t="s">
        <v>649</v>
      </c>
      <c r="G71" s="132" t="s">
        <v>789</v>
      </c>
    </row>
    <row r="72" spans="1:135" s="132" customFormat="1" x14ac:dyDescent="0.25">
      <c r="A72" s="317" t="s">
        <v>28</v>
      </c>
      <c r="B72" s="142">
        <v>1</v>
      </c>
      <c r="C72" s="142">
        <v>0</v>
      </c>
      <c r="D72" s="142">
        <v>0</v>
      </c>
      <c r="E72" s="142">
        <v>0</v>
      </c>
      <c r="F72" s="142">
        <v>0</v>
      </c>
      <c r="G72" s="142">
        <v>1</v>
      </c>
    </row>
    <row r="73" spans="1:135" s="132" customFormat="1" x14ac:dyDescent="0.25">
      <c r="A73" s="317" t="s">
        <v>49</v>
      </c>
      <c r="B73" s="142">
        <v>0.5</v>
      </c>
      <c r="C73" s="142">
        <v>0</v>
      </c>
      <c r="D73" s="142">
        <v>0.5</v>
      </c>
      <c r="E73" s="142">
        <v>0</v>
      </c>
      <c r="F73" s="142">
        <v>0</v>
      </c>
      <c r="G73" s="142">
        <v>1</v>
      </c>
    </row>
    <row r="74" spans="1:135" s="132" customFormat="1" x14ac:dyDescent="0.25">
      <c r="A74" s="317" t="s">
        <v>70</v>
      </c>
      <c r="B74" s="142">
        <v>0.33333333333333331</v>
      </c>
      <c r="C74" s="142">
        <v>0.44444444444444442</v>
      </c>
      <c r="D74" s="142">
        <v>0</v>
      </c>
      <c r="E74" s="142">
        <v>0</v>
      </c>
      <c r="F74" s="142">
        <v>0.22222222222222221</v>
      </c>
      <c r="G74" s="142">
        <v>1</v>
      </c>
    </row>
    <row r="75" spans="1:135" s="132" customFormat="1" x14ac:dyDescent="0.25">
      <c r="A75" s="317" t="s">
        <v>157</v>
      </c>
      <c r="B75" s="142">
        <v>1</v>
      </c>
      <c r="C75" s="142">
        <v>0</v>
      </c>
      <c r="D75" s="142">
        <v>0</v>
      </c>
      <c r="E75" s="142">
        <v>0</v>
      </c>
      <c r="F75" s="142">
        <v>0</v>
      </c>
      <c r="G75" s="142">
        <v>1</v>
      </c>
    </row>
    <row r="76" spans="1:135" s="132" customFormat="1" x14ac:dyDescent="0.25">
      <c r="A76" s="317" t="s">
        <v>201</v>
      </c>
      <c r="B76" s="142">
        <v>1</v>
      </c>
      <c r="C76" s="142">
        <v>0</v>
      </c>
      <c r="D76" s="142">
        <v>0</v>
      </c>
      <c r="E76" s="142">
        <v>0</v>
      </c>
      <c r="F76" s="142">
        <v>0</v>
      </c>
      <c r="G76" s="142">
        <v>1</v>
      </c>
    </row>
    <row r="77" spans="1:135" s="132" customFormat="1" x14ac:dyDescent="0.25">
      <c r="A77" s="317" t="s">
        <v>259</v>
      </c>
      <c r="B77" s="142">
        <v>0.75</v>
      </c>
      <c r="C77" s="142">
        <v>0</v>
      </c>
      <c r="D77" s="142">
        <v>0</v>
      </c>
      <c r="E77" s="142">
        <v>0.25</v>
      </c>
      <c r="F77" s="142">
        <v>0</v>
      </c>
      <c r="G77" s="142">
        <v>1</v>
      </c>
    </row>
    <row r="78" spans="1:135" s="132" customFormat="1" x14ac:dyDescent="0.25">
      <c r="A78" s="317" t="s">
        <v>311</v>
      </c>
      <c r="B78" s="142">
        <v>0.63157894736842102</v>
      </c>
      <c r="C78" s="142">
        <v>0.15789473684210525</v>
      </c>
      <c r="D78" s="142">
        <v>0.10526315789473684</v>
      </c>
      <c r="E78" s="142">
        <v>0.10526315789473684</v>
      </c>
      <c r="F78" s="142">
        <v>0</v>
      </c>
      <c r="G78" s="142">
        <v>1</v>
      </c>
    </row>
    <row r="79" spans="1:135" s="132" customFormat="1" x14ac:dyDescent="0.25">
      <c r="A79" s="317" t="s">
        <v>496</v>
      </c>
      <c r="B79" s="142">
        <v>0.66666666666666663</v>
      </c>
      <c r="C79" s="142">
        <v>0.33333333333333331</v>
      </c>
      <c r="D79" s="142">
        <v>0</v>
      </c>
      <c r="E79" s="142">
        <v>0</v>
      </c>
      <c r="F79" s="142">
        <v>0</v>
      </c>
      <c r="G79" s="142">
        <v>1</v>
      </c>
    </row>
    <row r="80" spans="1:135" s="132" customFormat="1" x14ac:dyDescent="0.25">
      <c r="A80" s="317" t="s">
        <v>571</v>
      </c>
      <c r="B80" s="142">
        <v>0.83333333333333337</v>
      </c>
      <c r="C80" s="142">
        <v>0.16666666666666666</v>
      </c>
      <c r="D80" s="142">
        <v>0</v>
      </c>
      <c r="E80" s="142">
        <v>0</v>
      </c>
      <c r="F80" s="142">
        <v>0</v>
      </c>
      <c r="G80" s="142">
        <v>1</v>
      </c>
    </row>
    <row r="81" spans="1:7" s="132" customFormat="1" x14ac:dyDescent="0.25">
      <c r="A81" s="132" t="s">
        <v>789</v>
      </c>
      <c r="B81" s="142">
        <v>0.70491803278688525</v>
      </c>
      <c r="C81" s="142">
        <v>0.16393442622950818</v>
      </c>
      <c r="D81" s="142">
        <v>4.9180327868852458E-2</v>
      </c>
      <c r="E81" s="142">
        <v>4.9180327868852458E-2</v>
      </c>
      <c r="F81" s="142">
        <v>3.2786885245901641E-2</v>
      </c>
      <c r="G81" s="142">
        <v>1</v>
      </c>
    </row>
    <row r="85" spans="1:7" x14ac:dyDescent="0.25">
      <c r="A85" s="320" t="s">
        <v>1203</v>
      </c>
      <c r="B85" s="320" t="s">
        <v>791</v>
      </c>
      <c r="C85" s="132"/>
      <c r="D85" s="132"/>
      <c r="E85" s="132"/>
      <c r="F85" s="132"/>
      <c r="G85" s="132"/>
    </row>
    <row r="86" spans="1:7" x14ac:dyDescent="0.25">
      <c r="A86" s="320" t="s">
        <v>5</v>
      </c>
      <c r="B86" s="132" t="s">
        <v>21</v>
      </c>
      <c r="C86" s="132" t="s">
        <v>20</v>
      </c>
      <c r="D86" s="132" t="s">
        <v>19</v>
      </c>
      <c r="E86" s="132" t="s">
        <v>18</v>
      </c>
      <c r="F86" s="132" t="s">
        <v>649</v>
      </c>
      <c r="G86" s="132" t="s">
        <v>789</v>
      </c>
    </row>
    <row r="87" spans="1:7" x14ac:dyDescent="0.25">
      <c r="A87" s="317" t="s">
        <v>28</v>
      </c>
      <c r="B87" s="141">
        <v>1</v>
      </c>
      <c r="C87" s="141"/>
      <c r="D87" s="141"/>
      <c r="E87" s="141"/>
      <c r="F87" s="141"/>
      <c r="G87" s="141">
        <v>1</v>
      </c>
    </row>
    <row r="88" spans="1:7" x14ac:dyDescent="0.25">
      <c r="A88" s="317" t="s">
        <v>49</v>
      </c>
      <c r="B88" s="141">
        <v>1</v>
      </c>
      <c r="C88" s="141"/>
      <c r="D88" s="141">
        <v>1</v>
      </c>
      <c r="E88" s="141"/>
      <c r="F88" s="141"/>
      <c r="G88" s="141">
        <v>2</v>
      </c>
    </row>
    <row r="89" spans="1:7" x14ac:dyDescent="0.25">
      <c r="A89" s="317" t="s">
        <v>70</v>
      </c>
      <c r="B89" s="141">
        <v>3</v>
      </c>
      <c r="C89" s="141">
        <v>4</v>
      </c>
      <c r="D89" s="141"/>
      <c r="E89" s="141"/>
      <c r="F89" s="141">
        <v>2</v>
      </c>
      <c r="G89" s="141">
        <v>9</v>
      </c>
    </row>
    <row r="90" spans="1:7" x14ac:dyDescent="0.25">
      <c r="A90" s="317" t="s">
        <v>157</v>
      </c>
      <c r="B90" s="141">
        <v>5</v>
      </c>
      <c r="C90" s="141"/>
      <c r="D90" s="141"/>
      <c r="E90" s="141"/>
      <c r="F90" s="141"/>
      <c r="G90" s="141">
        <v>5</v>
      </c>
    </row>
    <row r="91" spans="1:7" x14ac:dyDescent="0.25">
      <c r="A91" s="317" t="s">
        <v>201</v>
      </c>
      <c r="B91" s="141">
        <v>9</v>
      </c>
      <c r="C91" s="141"/>
      <c r="D91" s="141"/>
      <c r="E91" s="141"/>
      <c r="F91" s="141"/>
      <c r="G91" s="141">
        <v>9</v>
      </c>
    </row>
    <row r="92" spans="1:7" x14ac:dyDescent="0.25">
      <c r="A92" s="317" t="s">
        <v>259</v>
      </c>
      <c r="B92" s="141">
        <v>3</v>
      </c>
      <c r="C92" s="141"/>
      <c r="D92" s="141"/>
      <c r="E92" s="141">
        <v>1</v>
      </c>
      <c r="F92" s="141"/>
      <c r="G92" s="141">
        <v>4</v>
      </c>
    </row>
    <row r="93" spans="1:7" x14ac:dyDescent="0.25">
      <c r="A93" s="317" t="s">
        <v>311</v>
      </c>
      <c r="B93" s="141">
        <v>12</v>
      </c>
      <c r="C93" s="141">
        <v>3</v>
      </c>
      <c r="D93" s="141">
        <v>2</v>
      </c>
      <c r="E93" s="141">
        <v>2</v>
      </c>
      <c r="F93" s="141"/>
      <c r="G93" s="141">
        <v>19</v>
      </c>
    </row>
    <row r="94" spans="1:7" x14ac:dyDescent="0.25">
      <c r="A94" s="317" t="s">
        <v>496</v>
      </c>
      <c r="B94" s="141">
        <v>4</v>
      </c>
      <c r="C94" s="141">
        <v>2</v>
      </c>
      <c r="D94" s="141"/>
      <c r="E94" s="141"/>
      <c r="F94" s="141"/>
      <c r="G94" s="141">
        <v>6</v>
      </c>
    </row>
    <row r="95" spans="1:7" x14ac:dyDescent="0.25">
      <c r="A95" s="317" t="s">
        <v>571</v>
      </c>
      <c r="B95" s="141">
        <v>5</v>
      </c>
      <c r="C95" s="141">
        <v>1</v>
      </c>
      <c r="D95" s="141"/>
      <c r="E95" s="141"/>
      <c r="F95" s="141"/>
      <c r="G95" s="141">
        <v>6</v>
      </c>
    </row>
    <row r="96" spans="1:7" x14ac:dyDescent="0.25">
      <c r="A96" s="132" t="s">
        <v>789</v>
      </c>
      <c r="B96" s="141">
        <v>43</v>
      </c>
      <c r="C96" s="141">
        <v>10</v>
      </c>
      <c r="D96" s="141">
        <v>3</v>
      </c>
      <c r="E96" s="141">
        <v>3</v>
      </c>
      <c r="F96" s="141">
        <v>2</v>
      </c>
      <c r="G96" s="141">
        <v>61</v>
      </c>
    </row>
    <row r="151" spans="1:6" x14ac:dyDescent="0.25">
      <c r="A151" s="427" t="s">
        <v>1074</v>
      </c>
      <c r="B151" s="427" t="s">
        <v>21</v>
      </c>
      <c r="C151" s="427" t="s">
        <v>20</v>
      </c>
      <c r="D151" s="427" t="s">
        <v>19</v>
      </c>
      <c r="E151" s="427" t="s">
        <v>18</v>
      </c>
      <c r="F151" s="427" t="s">
        <v>649</v>
      </c>
    </row>
    <row r="152" spans="1:6" x14ac:dyDescent="0.25">
      <c r="A152" s="428" t="s">
        <v>28</v>
      </c>
      <c r="B152" s="430">
        <v>1</v>
      </c>
      <c r="C152" s="430"/>
      <c r="D152" s="430"/>
      <c r="E152" s="430"/>
      <c r="F152" s="430"/>
    </row>
    <row r="153" spans="1:6" x14ac:dyDescent="0.25">
      <c r="A153" s="428" t="s">
        <v>49</v>
      </c>
      <c r="B153" s="430"/>
      <c r="C153" s="430"/>
      <c r="D153" s="430"/>
      <c r="E153" s="430"/>
      <c r="F153" s="430">
        <v>2</v>
      </c>
    </row>
    <row r="154" spans="1:6" x14ac:dyDescent="0.25">
      <c r="A154" s="428" t="s">
        <v>70</v>
      </c>
      <c r="B154" s="430">
        <v>2</v>
      </c>
      <c r="C154" s="430">
        <v>3</v>
      </c>
      <c r="D154" s="430">
        <v>1</v>
      </c>
      <c r="E154" s="430"/>
      <c r="F154" s="430">
        <v>3</v>
      </c>
    </row>
    <row r="155" spans="1:6" x14ac:dyDescent="0.25">
      <c r="A155" s="428" t="s">
        <v>157</v>
      </c>
      <c r="B155" s="430">
        <v>4</v>
      </c>
      <c r="C155" s="430">
        <v>1</v>
      </c>
      <c r="D155" s="430"/>
      <c r="E155" s="430"/>
      <c r="F155" s="430"/>
    </row>
    <row r="156" spans="1:6" x14ac:dyDescent="0.25">
      <c r="A156" s="428" t="s">
        <v>201</v>
      </c>
      <c r="B156" s="430">
        <v>7</v>
      </c>
      <c r="C156" s="430"/>
      <c r="D156" s="430"/>
      <c r="E156" s="430"/>
      <c r="F156" s="430">
        <v>2</v>
      </c>
    </row>
    <row r="157" spans="1:6" x14ac:dyDescent="0.25">
      <c r="A157" s="428" t="s">
        <v>259</v>
      </c>
      <c r="B157" s="430">
        <v>1</v>
      </c>
      <c r="C157" s="430">
        <v>1</v>
      </c>
      <c r="D157" s="430">
        <v>1</v>
      </c>
      <c r="E157" s="430">
        <v>1</v>
      </c>
      <c r="F157" s="430"/>
    </row>
    <row r="158" spans="1:6" x14ac:dyDescent="0.25">
      <c r="A158" s="428" t="s">
        <v>311</v>
      </c>
      <c r="B158" s="430">
        <v>9</v>
      </c>
      <c r="C158" s="430">
        <v>3</v>
      </c>
      <c r="D158" s="430">
        <v>2</v>
      </c>
      <c r="E158" s="430">
        <v>3</v>
      </c>
      <c r="F158" s="430">
        <v>2</v>
      </c>
    </row>
    <row r="159" spans="1:6" x14ac:dyDescent="0.25">
      <c r="A159" s="428" t="s">
        <v>496</v>
      </c>
      <c r="B159" s="430">
        <v>3</v>
      </c>
      <c r="C159" s="430">
        <v>3</v>
      </c>
      <c r="D159" s="430"/>
      <c r="E159" s="430"/>
      <c r="F159" s="430"/>
    </row>
    <row r="160" spans="1:6" x14ac:dyDescent="0.25">
      <c r="A160" s="428" t="s">
        <v>571</v>
      </c>
      <c r="B160" s="430">
        <v>3</v>
      </c>
      <c r="C160" s="430">
        <v>1</v>
      </c>
      <c r="D160" s="430"/>
      <c r="E160" s="430"/>
      <c r="F160" s="430">
        <v>2</v>
      </c>
    </row>
  </sheetData>
  <pageMargins left="0.7" right="0.7" top="0.75" bottom="0.75" header="0.3" footer="0.3"/>
  <pageSetup orientation="portrait" horizontalDpi="4294967294" verticalDpi="4294967294"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2"/>
  <sheetViews>
    <sheetView zoomScaleNormal="100" workbookViewId="0">
      <selection activeCell="A3" sqref="A3"/>
    </sheetView>
  </sheetViews>
  <sheetFormatPr baseColWidth="10" defaultRowHeight="15" x14ac:dyDescent="0.25"/>
  <cols>
    <col min="1" max="1" width="36.625" customWidth="1"/>
    <col min="2" max="2" width="21.625" customWidth="1"/>
    <col min="3" max="3" width="9.25" customWidth="1"/>
    <col min="4" max="4" width="5.625" customWidth="1"/>
    <col min="5" max="5" width="8" customWidth="1"/>
    <col min="6" max="6" width="8.125" customWidth="1"/>
    <col min="7" max="7" width="11" customWidth="1"/>
    <col min="8" max="8" width="35.375" customWidth="1"/>
    <col min="9" max="9" width="36.25" customWidth="1"/>
    <col min="10" max="10" width="35.375" customWidth="1"/>
    <col min="11" max="11" width="36.25" customWidth="1"/>
    <col min="12" max="12" width="7.25" customWidth="1"/>
    <col min="13" max="13" width="8" customWidth="1"/>
    <col min="14" max="14" width="9.75" customWidth="1"/>
    <col min="15" max="15" width="9.375" customWidth="1"/>
    <col min="16" max="16" width="7.75" customWidth="1"/>
    <col min="17" max="17" width="8" customWidth="1"/>
    <col min="18" max="18" width="35.75" customWidth="1"/>
    <col min="19" max="19" width="19.125" customWidth="1"/>
    <col min="20" max="20" width="6.5" customWidth="1"/>
    <col min="21" max="21" width="8" customWidth="1"/>
    <col min="22" max="22" width="5.625" customWidth="1"/>
    <col min="23" max="23" width="7.75" customWidth="1"/>
    <col min="24" max="24" width="10.5" customWidth="1"/>
    <col min="25" max="25" width="36.625" bestFit="1" customWidth="1"/>
    <col min="26" max="26" width="35.75" bestFit="1" customWidth="1"/>
    <col min="27" max="27" width="36.625" bestFit="1" customWidth="1"/>
    <col min="28" max="28" width="43.5" bestFit="1" customWidth="1"/>
    <col min="29" max="29" width="44.25" bestFit="1" customWidth="1"/>
    <col min="30" max="30" width="35.75" bestFit="1" customWidth="1"/>
    <col min="31" max="31" width="36.625" bestFit="1" customWidth="1"/>
    <col min="32" max="32" width="35.75" bestFit="1" customWidth="1"/>
    <col min="33" max="33" width="36.625" bestFit="1" customWidth="1"/>
    <col min="34" max="34" width="43.625" bestFit="1" customWidth="1"/>
    <col min="35" max="35" width="44.375" bestFit="1" customWidth="1"/>
    <col min="36" max="36" width="40.125" bestFit="1" customWidth="1"/>
    <col min="37" max="37" width="40.875" bestFit="1" customWidth="1"/>
  </cols>
  <sheetData>
    <row r="3" spans="1:7" x14ac:dyDescent="0.25">
      <c r="A3" s="311" t="s">
        <v>910</v>
      </c>
      <c r="B3" s="290" t="s">
        <v>791</v>
      </c>
    </row>
    <row r="4" spans="1:7" x14ac:dyDescent="0.25">
      <c r="A4" s="292" t="s">
        <v>792</v>
      </c>
      <c r="B4" s="288" t="s">
        <v>21</v>
      </c>
      <c r="C4" s="288" t="s">
        <v>20</v>
      </c>
      <c r="D4" s="288" t="s">
        <v>19</v>
      </c>
      <c r="E4" s="288" t="s">
        <v>18</v>
      </c>
      <c r="F4" s="288" t="s">
        <v>649</v>
      </c>
      <c r="G4" s="293" t="s">
        <v>789</v>
      </c>
    </row>
    <row r="5" spans="1:7" x14ac:dyDescent="0.25">
      <c r="A5" s="293" t="s">
        <v>29</v>
      </c>
      <c r="B5" s="294">
        <v>0.625</v>
      </c>
      <c r="C5" s="294">
        <v>0.20833333333333334</v>
      </c>
      <c r="D5" s="294">
        <v>0</v>
      </c>
      <c r="E5" s="294">
        <v>0.125</v>
      </c>
      <c r="F5" s="294">
        <v>4.1666666666666664E-2</v>
      </c>
      <c r="G5" s="294">
        <v>1</v>
      </c>
    </row>
    <row r="6" spans="1:7" x14ac:dyDescent="0.25">
      <c r="A6" s="293" t="s">
        <v>71</v>
      </c>
      <c r="B6" s="294">
        <v>0.2857142857142857</v>
      </c>
      <c r="C6" s="294">
        <v>0.14285714285714285</v>
      </c>
      <c r="D6" s="294">
        <v>0.35714285714285715</v>
      </c>
      <c r="E6" s="294">
        <v>0.21428571428571427</v>
      </c>
      <c r="F6" s="294">
        <v>0</v>
      </c>
      <c r="G6" s="294">
        <v>1</v>
      </c>
    </row>
    <row r="7" spans="1:7" x14ac:dyDescent="0.25">
      <c r="A7" s="295" t="s">
        <v>789</v>
      </c>
      <c r="B7" s="296">
        <v>0.54838709677419351</v>
      </c>
      <c r="C7" s="296">
        <v>0.19354838709677419</v>
      </c>
      <c r="D7" s="296">
        <v>8.0645161290322578E-2</v>
      </c>
      <c r="E7" s="296">
        <v>0.14516129032258066</v>
      </c>
      <c r="F7" s="296">
        <v>3.2258064516129031E-2</v>
      </c>
      <c r="G7" s="296">
        <v>1</v>
      </c>
    </row>
    <row r="8" spans="1:7" s="288" customFormat="1" x14ac:dyDescent="0.25">
      <c r="A8" s="416"/>
      <c r="B8" s="417"/>
      <c r="C8" s="417"/>
      <c r="D8" s="417"/>
      <c r="E8" s="417"/>
      <c r="F8" s="417"/>
      <c r="G8" s="417"/>
    </row>
    <row r="9" spans="1:7" s="288" customFormat="1" x14ac:dyDescent="0.25">
      <c r="A9" s="416"/>
      <c r="B9" s="417"/>
      <c r="C9" s="417"/>
      <c r="D9" s="417"/>
      <c r="E9" s="417"/>
      <c r="F9" s="417"/>
      <c r="G9" s="417"/>
    </row>
    <row r="10" spans="1:7" s="288" customFormat="1" x14ac:dyDescent="0.25">
      <c r="A10" s="416"/>
      <c r="B10" s="417"/>
      <c r="C10" s="417"/>
      <c r="D10" s="417"/>
      <c r="E10" s="417"/>
      <c r="F10" s="417"/>
      <c r="G10" s="417"/>
    </row>
    <row r="11" spans="1:7" s="288" customFormat="1" x14ac:dyDescent="0.25">
      <c r="A11" s="416"/>
      <c r="B11" s="417"/>
      <c r="C11" s="417"/>
      <c r="D11" s="417"/>
      <c r="E11" s="417"/>
      <c r="F11" s="417"/>
      <c r="G11" s="417"/>
    </row>
    <row r="12" spans="1:7" s="288" customFormat="1" x14ac:dyDescent="0.25">
      <c r="A12" s="416"/>
      <c r="B12" s="417"/>
      <c r="C12" s="417"/>
      <c r="D12" s="417"/>
      <c r="E12" s="417"/>
      <c r="F12" s="417"/>
      <c r="G12" s="417"/>
    </row>
    <row r="13" spans="1:7" s="288" customFormat="1" x14ac:dyDescent="0.25">
      <c r="A13" s="416"/>
      <c r="B13" s="417"/>
      <c r="C13" s="417"/>
      <c r="D13" s="417"/>
      <c r="E13" s="417"/>
      <c r="F13" s="417"/>
      <c r="G13" s="417"/>
    </row>
    <row r="14" spans="1:7" s="288" customFormat="1" x14ac:dyDescent="0.25">
      <c r="A14" s="416"/>
      <c r="B14" s="417"/>
      <c r="C14" s="417"/>
      <c r="D14" s="417"/>
      <c r="E14" s="417"/>
      <c r="F14" s="417"/>
      <c r="G14" s="417"/>
    </row>
    <row r="15" spans="1:7" s="288" customFormat="1" x14ac:dyDescent="0.25">
      <c r="A15" s="416"/>
      <c r="B15" s="417"/>
      <c r="C15" s="417"/>
      <c r="D15" s="417"/>
      <c r="E15" s="417"/>
      <c r="F15" s="417"/>
      <c r="G15" s="417"/>
    </row>
    <row r="16" spans="1:7" s="288" customFormat="1" x14ac:dyDescent="0.25">
      <c r="A16" s="416"/>
      <c r="B16" s="417"/>
      <c r="C16" s="417"/>
      <c r="D16" s="417"/>
      <c r="E16" s="417"/>
      <c r="F16" s="417"/>
      <c r="G16" s="417"/>
    </row>
    <row r="17" spans="1:7" s="288" customFormat="1" x14ac:dyDescent="0.25">
      <c r="A17" s="416"/>
      <c r="B17" s="417"/>
      <c r="C17" s="417"/>
      <c r="D17" s="417"/>
      <c r="E17" s="417"/>
      <c r="F17" s="417"/>
      <c r="G17" s="417"/>
    </row>
    <row r="18" spans="1:7" s="288" customFormat="1" x14ac:dyDescent="0.25">
      <c r="A18" s="416"/>
      <c r="B18" s="417"/>
      <c r="C18" s="417"/>
      <c r="D18" s="417"/>
      <c r="E18" s="417"/>
      <c r="F18" s="417"/>
      <c r="G18" s="417"/>
    </row>
    <row r="19" spans="1:7" s="288" customFormat="1" x14ac:dyDescent="0.25">
      <c r="A19" s="416"/>
      <c r="B19" s="417"/>
      <c r="C19" s="417"/>
      <c r="D19" s="417"/>
      <c r="E19" s="417"/>
      <c r="F19" s="417"/>
      <c r="G19" s="417"/>
    </row>
    <row r="20" spans="1:7" s="288" customFormat="1" x14ac:dyDescent="0.25">
      <c r="A20" s="416"/>
      <c r="B20" s="417"/>
      <c r="C20" s="417"/>
      <c r="D20" s="417"/>
      <c r="E20" s="417"/>
      <c r="F20" s="417"/>
      <c r="G20" s="417"/>
    </row>
    <row r="21" spans="1:7" s="288" customFormat="1" x14ac:dyDescent="0.25">
      <c r="A21" s="416"/>
      <c r="B21" s="417"/>
      <c r="C21" s="417"/>
      <c r="D21" s="417"/>
      <c r="E21" s="417"/>
      <c r="F21" s="417"/>
      <c r="G21" s="417"/>
    </row>
    <row r="22" spans="1:7" s="288" customFormat="1" x14ac:dyDescent="0.25">
      <c r="A22" s="416"/>
      <c r="B22" s="417"/>
      <c r="C22" s="417"/>
      <c r="D22" s="417"/>
      <c r="E22" s="417"/>
      <c r="F22" s="417"/>
      <c r="G22" s="417"/>
    </row>
    <row r="23" spans="1:7" s="288" customFormat="1" x14ac:dyDescent="0.25">
      <c r="A23" s="416"/>
      <c r="B23" s="417"/>
      <c r="C23" s="417"/>
      <c r="D23" s="417"/>
      <c r="E23" s="417"/>
      <c r="F23" s="417"/>
      <c r="G23" s="417"/>
    </row>
    <row r="24" spans="1:7" s="288" customFormat="1" x14ac:dyDescent="0.25">
      <c r="A24" s="416"/>
      <c r="B24" s="417"/>
      <c r="C24" s="417"/>
      <c r="D24" s="417"/>
      <c r="E24" s="417"/>
      <c r="F24" s="417"/>
      <c r="G24" s="417"/>
    </row>
    <row r="25" spans="1:7" s="288" customFormat="1" x14ac:dyDescent="0.25">
      <c r="A25" s="416"/>
      <c r="B25" s="417"/>
      <c r="C25" s="417"/>
      <c r="D25" s="417"/>
      <c r="E25" s="417"/>
      <c r="F25" s="417"/>
      <c r="G25" s="417"/>
    </row>
    <row r="26" spans="1:7" s="288" customFormat="1" x14ac:dyDescent="0.25">
      <c r="A26" s="416"/>
      <c r="B26" s="417"/>
      <c r="C26" s="417"/>
      <c r="D26" s="417"/>
      <c r="E26" s="417"/>
      <c r="F26" s="417"/>
      <c r="G26" s="417"/>
    </row>
    <row r="27" spans="1:7" s="288" customFormat="1" x14ac:dyDescent="0.25">
      <c r="A27" s="416"/>
      <c r="B27" s="417"/>
      <c r="C27" s="417"/>
      <c r="D27" s="417"/>
      <c r="E27" s="417"/>
      <c r="F27" s="417"/>
      <c r="G27" s="417"/>
    </row>
    <row r="28" spans="1:7" s="288" customFormat="1" x14ac:dyDescent="0.25">
      <c r="A28" s="416"/>
      <c r="B28" s="417"/>
      <c r="C28" s="417"/>
      <c r="D28" s="417"/>
      <c r="E28" s="417"/>
      <c r="F28" s="417"/>
      <c r="G28" s="417"/>
    </row>
    <row r="32" spans="1:7" x14ac:dyDescent="0.25">
      <c r="A32" s="313" t="s">
        <v>910</v>
      </c>
      <c r="B32" s="314" t="s">
        <v>791</v>
      </c>
      <c r="C32" s="315"/>
      <c r="D32" s="315"/>
      <c r="E32" s="315"/>
      <c r="F32" s="315"/>
      <c r="G32" s="315"/>
    </row>
    <row r="33" spans="1:7" x14ac:dyDescent="0.25">
      <c r="A33" s="314" t="s">
        <v>788</v>
      </c>
      <c r="B33" s="315" t="s">
        <v>20</v>
      </c>
      <c r="C33" s="315" t="s">
        <v>21</v>
      </c>
      <c r="D33" s="315" t="s">
        <v>18</v>
      </c>
      <c r="E33" s="315" t="s">
        <v>649</v>
      </c>
      <c r="F33" s="315" t="s">
        <v>19</v>
      </c>
      <c r="G33" s="315" t="s">
        <v>789</v>
      </c>
    </row>
    <row r="34" spans="1:7" x14ac:dyDescent="0.25">
      <c r="A34" s="315" t="s">
        <v>29</v>
      </c>
      <c r="B34" s="316">
        <v>10</v>
      </c>
      <c r="C34" s="316">
        <v>30</v>
      </c>
      <c r="D34" s="316">
        <v>6</v>
      </c>
      <c r="E34" s="316">
        <v>2</v>
      </c>
      <c r="F34" s="316"/>
      <c r="G34" s="316">
        <v>48</v>
      </c>
    </row>
    <row r="35" spans="1:7" x14ac:dyDescent="0.25">
      <c r="A35" s="315" t="s">
        <v>71</v>
      </c>
      <c r="B35" s="316">
        <v>2</v>
      </c>
      <c r="C35" s="316">
        <v>4</v>
      </c>
      <c r="D35" s="316">
        <v>2</v>
      </c>
      <c r="E35" s="316"/>
      <c r="F35" s="316">
        <v>5</v>
      </c>
      <c r="G35" s="316">
        <v>13</v>
      </c>
    </row>
    <row r="36" spans="1:7" x14ac:dyDescent="0.25">
      <c r="A36" s="315" t="s">
        <v>789</v>
      </c>
      <c r="B36" s="316">
        <v>12</v>
      </c>
      <c r="C36" s="316">
        <v>34</v>
      </c>
      <c r="D36" s="316">
        <v>8</v>
      </c>
      <c r="E36" s="316">
        <v>2</v>
      </c>
      <c r="F36" s="316">
        <v>5</v>
      </c>
      <c r="G36" s="316">
        <v>61</v>
      </c>
    </row>
    <row r="41" spans="1:7" x14ac:dyDescent="0.25">
      <c r="A41" s="319" t="s">
        <v>910</v>
      </c>
      <c r="B41" s="319" t="s">
        <v>791</v>
      </c>
      <c r="C41" s="312"/>
      <c r="D41" s="312"/>
      <c r="E41" s="312"/>
      <c r="F41" s="312"/>
    </row>
    <row r="42" spans="1:7" x14ac:dyDescent="0.25">
      <c r="A42" s="320" t="s">
        <v>796</v>
      </c>
      <c r="B42" s="312" t="s">
        <v>21</v>
      </c>
      <c r="C42" s="312" t="s">
        <v>20</v>
      </c>
      <c r="D42" s="312" t="s">
        <v>18</v>
      </c>
      <c r="E42" s="312" t="s">
        <v>649</v>
      </c>
      <c r="F42" s="312" t="s">
        <v>19</v>
      </c>
    </row>
    <row r="43" spans="1:7" ht="120" x14ac:dyDescent="0.25">
      <c r="A43" s="321" t="s">
        <v>275</v>
      </c>
      <c r="B43" s="142">
        <v>0.44444444444444442</v>
      </c>
      <c r="C43" s="142">
        <v>0.33333333333333331</v>
      </c>
      <c r="D43" s="142">
        <v>0.22222222222222221</v>
      </c>
      <c r="E43" s="142">
        <v>0</v>
      </c>
      <c r="F43" s="142">
        <v>0</v>
      </c>
    </row>
    <row r="44" spans="1:7" ht="90" x14ac:dyDescent="0.25">
      <c r="A44" s="321" t="s">
        <v>227</v>
      </c>
      <c r="B44" s="142">
        <v>1</v>
      </c>
      <c r="C44" s="142">
        <v>0</v>
      </c>
      <c r="D44" s="142">
        <v>0</v>
      </c>
      <c r="E44" s="142">
        <v>0</v>
      </c>
      <c r="F44" s="142">
        <v>0</v>
      </c>
    </row>
    <row r="45" spans="1:7" ht="45" x14ac:dyDescent="0.25">
      <c r="A45" s="321" t="s">
        <v>199</v>
      </c>
      <c r="B45" s="142">
        <v>1</v>
      </c>
      <c r="C45" s="142">
        <v>0</v>
      </c>
      <c r="D45" s="142">
        <v>0</v>
      </c>
      <c r="E45" s="142">
        <v>0</v>
      </c>
      <c r="F45" s="142">
        <v>0</v>
      </c>
    </row>
    <row r="46" spans="1:7" ht="60" x14ac:dyDescent="0.25">
      <c r="A46" s="321" t="s">
        <v>26</v>
      </c>
      <c r="B46" s="142">
        <v>0.47619047619047616</v>
      </c>
      <c r="C46" s="142">
        <v>0.21428571428571427</v>
      </c>
      <c r="D46" s="142">
        <v>0.14285714285714285</v>
      </c>
      <c r="E46" s="142">
        <v>4.7619047619047616E-2</v>
      </c>
      <c r="F46" s="142">
        <v>0.11904761904761904</v>
      </c>
    </row>
    <row r="49" spans="1:27" x14ac:dyDescent="0.25">
      <c r="R49" s="290" t="s">
        <v>790</v>
      </c>
      <c r="S49" s="290" t="s">
        <v>791</v>
      </c>
    </row>
    <row r="50" spans="1:27" x14ac:dyDescent="0.25">
      <c r="R50" s="298" t="s">
        <v>5</v>
      </c>
      <c r="S50" s="297" t="s">
        <v>21</v>
      </c>
      <c r="T50" s="297" t="s">
        <v>20</v>
      </c>
      <c r="U50" s="297" t="s">
        <v>19</v>
      </c>
      <c r="V50" s="297" t="s">
        <v>18</v>
      </c>
      <c r="W50" s="297" t="s">
        <v>649</v>
      </c>
      <c r="X50" s="291" t="s">
        <v>789</v>
      </c>
      <c r="AA50" s="139"/>
    </row>
    <row r="51" spans="1:27" x14ac:dyDescent="0.25">
      <c r="A51" s="290" t="s">
        <v>910</v>
      </c>
      <c r="B51" s="290" t="s">
        <v>791</v>
      </c>
      <c r="R51" s="299" t="s">
        <v>28</v>
      </c>
      <c r="S51" s="310">
        <v>1</v>
      </c>
      <c r="T51" s="310"/>
      <c r="U51" s="310"/>
      <c r="V51" s="310"/>
      <c r="W51" s="310"/>
      <c r="X51" s="310">
        <v>1</v>
      </c>
    </row>
    <row r="52" spans="1:27" x14ac:dyDescent="0.25">
      <c r="A52" s="314" t="s">
        <v>5</v>
      </c>
      <c r="B52" s="312" t="s">
        <v>21</v>
      </c>
      <c r="C52" s="312" t="s">
        <v>20</v>
      </c>
      <c r="D52" s="312" t="s">
        <v>19</v>
      </c>
      <c r="E52" s="312" t="s">
        <v>18</v>
      </c>
      <c r="F52" s="312" t="s">
        <v>649</v>
      </c>
      <c r="G52" s="132" t="s">
        <v>789</v>
      </c>
      <c r="R52" s="299" t="s">
        <v>49</v>
      </c>
      <c r="S52" s="310"/>
      <c r="T52" s="310"/>
      <c r="U52" s="310"/>
      <c r="V52" s="310"/>
      <c r="W52" s="310">
        <v>2</v>
      </c>
      <c r="X52" s="310">
        <v>2</v>
      </c>
    </row>
    <row r="53" spans="1:27" x14ac:dyDescent="0.25">
      <c r="A53" s="317" t="s">
        <v>28</v>
      </c>
      <c r="B53" s="136">
        <v>1</v>
      </c>
      <c r="C53" s="136"/>
      <c r="D53" s="136"/>
      <c r="E53" s="136"/>
      <c r="F53" s="136"/>
      <c r="G53" s="136">
        <v>1</v>
      </c>
      <c r="R53" s="299" t="s">
        <v>70</v>
      </c>
      <c r="S53" s="310"/>
      <c r="T53" s="310">
        <v>3</v>
      </c>
      <c r="U53" s="310">
        <v>2</v>
      </c>
      <c r="V53" s="310">
        <v>3</v>
      </c>
      <c r="W53" s="310">
        <v>2</v>
      </c>
      <c r="X53" s="310">
        <v>10</v>
      </c>
    </row>
    <row r="54" spans="1:27" x14ac:dyDescent="0.25">
      <c r="A54" s="317" t="s">
        <v>49</v>
      </c>
      <c r="B54" s="136">
        <v>2</v>
      </c>
      <c r="C54" s="136"/>
      <c r="D54" s="136"/>
      <c r="E54" s="136"/>
      <c r="F54" s="136"/>
      <c r="G54" s="136">
        <v>2</v>
      </c>
      <c r="R54" s="299" t="s">
        <v>157</v>
      </c>
      <c r="S54" s="310">
        <v>5</v>
      </c>
      <c r="T54" s="310"/>
      <c r="U54" s="310"/>
      <c r="V54" s="310"/>
      <c r="W54" s="310"/>
      <c r="X54" s="310">
        <v>5</v>
      </c>
    </row>
    <row r="55" spans="1:27" x14ac:dyDescent="0.25">
      <c r="A55" s="317" t="s">
        <v>70</v>
      </c>
      <c r="B55" s="136">
        <v>2</v>
      </c>
      <c r="C55" s="136">
        <v>3</v>
      </c>
      <c r="D55" s="136">
        <v>2</v>
      </c>
      <c r="E55" s="136">
        <v>2</v>
      </c>
      <c r="F55" s="136">
        <v>1</v>
      </c>
      <c r="G55" s="136">
        <v>10</v>
      </c>
      <c r="R55" s="299" t="s">
        <v>201</v>
      </c>
      <c r="S55" s="310">
        <v>7</v>
      </c>
      <c r="T55" s="310"/>
      <c r="U55" s="310"/>
      <c r="V55" s="310"/>
      <c r="W55" s="310">
        <v>2</v>
      </c>
      <c r="X55" s="310">
        <v>9</v>
      </c>
    </row>
    <row r="56" spans="1:27" x14ac:dyDescent="0.25">
      <c r="A56" s="317" t="s">
        <v>157</v>
      </c>
      <c r="B56" s="136">
        <v>4</v>
      </c>
      <c r="C56" s="136">
        <v>1</v>
      </c>
      <c r="D56" s="136"/>
      <c r="E56" s="136"/>
      <c r="F56" s="136"/>
      <c r="G56" s="136">
        <v>5</v>
      </c>
      <c r="J56" s="139">
        <f>7/9</f>
        <v>0.77777777777777779</v>
      </c>
      <c r="R56" s="299" t="s">
        <v>259</v>
      </c>
      <c r="S56" s="310">
        <v>2</v>
      </c>
      <c r="T56" s="310"/>
      <c r="U56" s="310"/>
      <c r="V56" s="310">
        <v>2</v>
      </c>
      <c r="W56" s="310"/>
      <c r="X56" s="310">
        <v>4</v>
      </c>
    </row>
    <row r="57" spans="1:27" x14ac:dyDescent="0.25">
      <c r="A57" s="317" t="s">
        <v>201</v>
      </c>
      <c r="B57" s="136">
        <v>9</v>
      </c>
      <c r="C57" s="136"/>
      <c r="D57" s="136"/>
      <c r="E57" s="136"/>
      <c r="F57" s="136"/>
      <c r="G57" s="136">
        <v>9</v>
      </c>
      <c r="R57" s="299" t="s">
        <v>311</v>
      </c>
      <c r="S57" s="310">
        <v>8</v>
      </c>
      <c r="T57" s="310">
        <v>2</v>
      </c>
      <c r="U57" s="310">
        <v>2</v>
      </c>
      <c r="V57" s="310">
        <v>5</v>
      </c>
      <c r="W57" s="310">
        <v>2</v>
      </c>
      <c r="X57" s="310">
        <v>19</v>
      </c>
    </row>
    <row r="58" spans="1:27" x14ac:dyDescent="0.25">
      <c r="A58" s="317" t="s">
        <v>259</v>
      </c>
      <c r="B58" s="136">
        <v>1</v>
      </c>
      <c r="C58" s="136"/>
      <c r="D58" s="136"/>
      <c r="E58" s="136">
        <v>3</v>
      </c>
      <c r="F58" s="136"/>
      <c r="G58" s="136">
        <v>4</v>
      </c>
      <c r="R58" s="299" t="s">
        <v>496</v>
      </c>
      <c r="S58" s="310">
        <v>5</v>
      </c>
      <c r="T58" s="310">
        <v>1</v>
      </c>
      <c r="U58" s="310"/>
      <c r="V58" s="310"/>
      <c r="W58" s="310"/>
      <c r="X58" s="310">
        <v>6</v>
      </c>
    </row>
    <row r="59" spans="1:27" x14ac:dyDescent="0.25">
      <c r="A59" s="317" t="s">
        <v>311</v>
      </c>
      <c r="B59" s="136">
        <v>8</v>
      </c>
      <c r="C59" s="136">
        <v>3</v>
      </c>
      <c r="D59" s="136">
        <v>3</v>
      </c>
      <c r="E59" s="136">
        <v>4</v>
      </c>
      <c r="F59" s="136">
        <v>1</v>
      </c>
      <c r="G59" s="136">
        <v>19</v>
      </c>
      <c r="R59" s="299" t="s">
        <v>571</v>
      </c>
      <c r="S59" s="310">
        <v>5</v>
      </c>
      <c r="T59" s="310">
        <v>1</v>
      </c>
      <c r="U59" s="310"/>
      <c r="V59" s="310"/>
      <c r="W59" s="310"/>
      <c r="X59" s="310">
        <v>6</v>
      </c>
    </row>
    <row r="60" spans="1:27" x14ac:dyDescent="0.25">
      <c r="A60" s="317" t="s">
        <v>496</v>
      </c>
      <c r="B60" s="136">
        <v>3</v>
      </c>
      <c r="C60" s="136">
        <v>3</v>
      </c>
      <c r="D60" s="136"/>
      <c r="E60" s="136"/>
      <c r="F60" s="136"/>
      <c r="G60" s="136">
        <v>6</v>
      </c>
      <c r="R60" s="309" t="s">
        <v>789</v>
      </c>
      <c r="S60" s="310">
        <v>33</v>
      </c>
      <c r="T60" s="310">
        <v>7</v>
      </c>
      <c r="U60" s="310">
        <v>4</v>
      </c>
      <c r="V60" s="310">
        <v>10</v>
      </c>
      <c r="W60" s="310">
        <v>8</v>
      </c>
      <c r="X60" s="310">
        <v>62</v>
      </c>
    </row>
    <row r="61" spans="1:27" x14ac:dyDescent="0.25">
      <c r="A61" s="317" t="s">
        <v>571</v>
      </c>
      <c r="B61" s="136">
        <v>4</v>
      </c>
      <c r="C61" s="136">
        <v>2</v>
      </c>
      <c r="D61" s="136"/>
      <c r="E61" s="136"/>
      <c r="F61" s="136"/>
      <c r="G61" s="136">
        <v>6</v>
      </c>
    </row>
    <row r="62" spans="1:27" x14ac:dyDescent="0.25">
      <c r="A62" s="318" t="s">
        <v>789</v>
      </c>
      <c r="B62" s="136">
        <v>34</v>
      </c>
      <c r="C62" s="136">
        <v>12</v>
      </c>
      <c r="D62" s="136">
        <v>5</v>
      </c>
      <c r="E62" s="136">
        <v>9</v>
      </c>
      <c r="F62" s="136">
        <v>2</v>
      </c>
      <c r="G62" s="136">
        <v>62</v>
      </c>
    </row>
    <row r="64" spans="1:27" x14ac:dyDescent="0.25">
      <c r="E64" s="139"/>
    </row>
    <row r="65" spans="1:5" x14ac:dyDescent="0.25">
      <c r="E65" s="139"/>
    </row>
    <row r="66" spans="1:5" ht="15.75" thickBot="1" x14ac:dyDescent="0.3">
      <c r="E66" s="139"/>
    </row>
    <row r="67" spans="1:5" ht="15.75" thickBot="1" x14ac:dyDescent="0.3"/>
    <row r="68" spans="1:5" ht="15.75" thickBot="1" x14ac:dyDescent="0.3"/>
    <row r="69" spans="1:5" ht="75.75" thickBot="1" x14ac:dyDescent="0.3">
      <c r="A69" s="305" t="s">
        <v>7</v>
      </c>
      <c r="B69" s="305" t="s">
        <v>6</v>
      </c>
      <c r="C69" s="305" t="s">
        <v>909</v>
      </c>
      <c r="D69" s="306" t="s">
        <v>911</v>
      </c>
      <c r="E69" s="306" t="s">
        <v>797</v>
      </c>
    </row>
    <row r="70" spans="1:5" ht="31.5" thickTop="1" thickBot="1" x14ac:dyDescent="0.3">
      <c r="A70" s="301" t="s">
        <v>260</v>
      </c>
      <c r="B70" s="302" t="s">
        <v>29</v>
      </c>
      <c r="C70" s="300" t="s">
        <v>18</v>
      </c>
      <c r="D70" s="303">
        <v>1</v>
      </c>
      <c r="E70" s="303">
        <v>0</v>
      </c>
    </row>
    <row r="71" spans="1:5" ht="16.5" thickTop="1" thickBot="1" x14ac:dyDescent="0.3">
      <c r="A71" s="301" t="s">
        <v>176</v>
      </c>
      <c r="B71" s="300" t="s">
        <v>29</v>
      </c>
      <c r="C71" s="300" t="s">
        <v>20</v>
      </c>
      <c r="D71" s="303">
        <v>0.95</v>
      </c>
      <c r="E71" s="303">
        <v>0.95</v>
      </c>
    </row>
    <row r="72" spans="1:5" ht="31.5" thickTop="1" thickBot="1" x14ac:dyDescent="0.3">
      <c r="A72" s="301" t="s">
        <v>250</v>
      </c>
      <c r="B72" s="300" t="s">
        <v>29</v>
      </c>
      <c r="C72" s="300" t="s">
        <v>21</v>
      </c>
      <c r="D72" s="303">
        <v>1</v>
      </c>
      <c r="E72" s="303">
        <v>1</v>
      </c>
    </row>
    <row r="73" spans="1:5" ht="31.5" thickTop="1" thickBot="1" x14ac:dyDescent="0.3">
      <c r="A73" s="301" t="s">
        <v>158</v>
      </c>
      <c r="B73" s="304" t="s">
        <v>29</v>
      </c>
      <c r="C73" s="300" t="s">
        <v>21</v>
      </c>
      <c r="D73" s="303">
        <v>1</v>
      </c>
      <c r="E73" s="303">
        <v>1</v>
      </c>
    </row>
    <row r="74" spans="1:5" ht="16.5" thickTop="1" thickBot="1" x14ac:dyDescent="0.3">
      <c r="A74" s="301" t="s">
        <v>634</v>
      </c>
      <c r="B74" s="300" t="s">
        <v>29</v>
      </c>
      <c r="C74" s="300" t="s">
        <v>21</v>
      </c>
      <c r="D74" s="307">
        <v>13</v>
      </c>
      <c r="E74" s="307">
        <v>13.777777777777779</v>
      </c>
    </row>
    <row r="75" spans="1:5" ht="31.5" thickTop="1" thickBot="1" x14ac:dyDescent="0.3">
      <c r="A75" s="301" t="s">
        <v>132</v>
      </c>
      <c r="B75" s="302" t="s">
        <v>71</v>
      </c>
      <c r="C75" s="300" t="s">
        <v>19</v>
      </c>
      <c r="D75" s="303">
        <v>1</v>
      </c>
      <c r="E75" s="303">
        <v>0.55000000000000004</v>
      </c>
    </row>
    <row r="76" spans="1:5" ht="31.5" thickTop="1" thickBot="1" x14ac:dyDescent="0.3">
      <c r="A76" s="301" t="s">
        <v>135</v>
      </c>
      <c r="B76" s="304" t="s">
        <v>71</v>
      </c>
      <c r="C76" s="300" t="s">
        <v>19</v>
      </c>
      <c r="D76" s="303">
        <v>1</v>
      </c>
      <c r="E76" s="303">
        <v>0.67</v>
      </c>
    </row>
    <row r="77" spans="1:5" ht="46.5" thickTop="1" thickBot="1" x14ac:dyDescent="0.3">
      <c r="A77" s="301" t="s">
        <v>547</v>
      </c>
      <c r="B77" s="302" t="s">
        <v>29</v>
      </c>
      <c r="C77" s="300" t="s">
        <v>20</v>
      </c>
      <c r="D77" s="303">
        <v>0.9</v>
      </c>
      <c r="E77" s="303">
        <v>0.875</v>
      </c>
    </row>
    <row r="78" spans="1:5" ht="16.5" thickTop="1" thickBot="1" x14ac:dyDescent="0.3">
      <c r="A78" s="301" t="s">
        <v>400</v>
      </c>
      <c r="B78" s="304" t="s">
        <v>29</v>
      </c>
      <c r="C78" s="300" t="s">
        <v>21</v>
      </c>
      <c r="D78" s="303">
        <v>0.01</v>
      </c>
      <c r="E78" s="303">
        <v>2.5392670157068065E-3</v>
      </c>
    </row>
    <row r="79" spans="1:5" ht="31.5" thickTop="1" thickBot="1" x14ac:dyDescent="0.3">
      <c r="A79" s="301" t="s">
        <v>312</v>
      </c>
      <c r="B79" s="302" t="s">
        <v>71</v>
      </c>
      <c r="C79" s="300" t="s">
        <v>19</v>
      </c>
      <c r="D79" s="303">
        <v>1</v>
      </c>
      <c r="E79" s="303">
        <v>0.75</v>
      </c>
    </row>
    <row r="80" spans="1:5" ht="31.5" thickTop="1" thickBot="1" x14ac:dyDescent="0.3">
      <c r="A80" s="301" t="s">
        <v>120</v>
      </c>
      <c r="B80" s="304" t="s">
        <v>71</v>
      </c>
      <c r="C80" s="300" t="s">
        <v>20</v>
      </c>
      <c r="D80" s="303">
        <v>1</v>
      </c>
      <c r="E80" s="303">
        <v>0.94</v>
      </c>
    </row>
    <row r="81" spans="1:5" ht="16.5" thickTop="1" thickBot="1" x14ac:dyDescent="0.3">
      <c r="A81" s="301" t="s">
        <v>572</v>
      </c>
      <c r="B81" s="302" t="s">
        <v>29</v>
      </c>
      <c r="C81" s="300" t="s">
        <v>21</v>
      </c>
      <c r="D81" s="303">
        <v>1</v>
      </c>
      <c r="E81" s="303">
        <v>1</v>
      </c>
    </row>
    <row r="82" spans="1:5" ht="31.5" thickTop="1" thickBot="1" x14ac:dyDescent="0.3">
      <c r="A82" s="301" t="s">
        <v>111</v>
      </c>
      <c r="B82" s="300" t="s">
        <v>29</v>
      </c>
      <c r="C82" s="300" t="s">
        <v>649</v>
      </c>
      <c r="D82" s="303">
        <v>1</v>
      </c>
      <c r="E82" s="303">
        <v>0</v>
      </c>
    </row>
    <row r="83" spans="1:5" ht="31.5" thickTop="1" thickBot="1" x14ac:dyDescent="0.3">
      <c r="A83" s="301" t="s">
        <v>84</v>
      </c>
      <c r="B83" s="304" t="s">
        <v>29</v>
      </c>
      <c r="C83" s="300" t="s">
        <v>20</v>
      </c>
      <c r="D83" s="303">
        <v>1</v>
      </c>
      <c r="E83" s="303">
        <v>0.94459300000097912</v>
      </c>
    </row>
    <row r="84" spans="1:5" ht="31.5" thickTop="1" thickBot="1" x14ac:dyDescent="0.3">
      <c r="A84" s="301" t="s">
        <v>599</v>
      </c>
      <c r="B84" s="304" t="s">
        <v>29</v>
      </c>
      <c r="C84" s="300" t="s">
        <v>21</v>
      </c>
      <c r="D84" s="303">
        <v>0.8</v>
      </c>
      <c r="E84" s="303">
        <v>1</v>
      </c>
    </row>
    <row r="85" spans="1:5" ht="31.5" thickTop="1" thickBot="1" x14ac:dyDescent="0.3">
      <c r="A85" s="301" t="s">
        <v>213</v>
      </c>
      <c r="B85" s="304" t="s">
        <v>29</v>
      </c>
      <c r="C85" s="300" t="s">
        <v>21</v>
      </c>
      <c r="D85" s="303">
        <v>1</v>
      </c>
      <c r="E85" s="303">
        <v>1</v>
      </c>
    </row>
    <row r="86" spans="1:5" ht="16.5" thickTop="1" thickBot="1" x14ac:dyDescent="0.3">
      <c r="A86" s="301" t="s">
        <v>107</v>
      </c>
      <c r="B86" s="304" t="s">
        <v>29</v>
      </c>
      <c r="C86" s="300" t="s">
        <v>18</v>
      </c>
      <c r="D86" s="303">
        <v>1</v>
      </c>
      <c r="E86" s="303">
        <v>0.66435185185185186</v>
      </c>
    </row>
    <row r="87" spans="1:5" ht="16.5" thickTop="1" thickBot="1" x14ac:dyDescent="0.3">
      <c r="A87" s="301" t="s">
        <v>276</v>
      </c>
      <c r="B87" s="304" t="s">
        <v>29</v>
      </c>
      <c r="C87" s="300" t="s">
        <v>18</v>
      </c>
      <c r="D87" s="303">
        <v>0.65</v>
      </c>
      <c r="E87" s="303">
        <v>0.33926645091693636</v>
      </c>
    </row>
    <row r="88" spans="1:5" ht="16.5" thickTop="1" thickBot="1" x14ac:dyDescent="0.3">
      <c r="A88" s="301" t="s">
        <v>99</v>
      </c>
      <c r="B88" s="304" t="s">
        <v>29</v>
      </c>
      <c r="C88" s="300" t="s">
        <v>20</v>
      </c>
      <c r="D88" s="303">
        <v>1</v>
      </c>
      <c r="E88" s="303">
        <v>0.9916666666666667</v>
      </c>
    </row>
    <row r="89" spans="1:5" ht="46.5" thickTop="1" thickBot="1" x14ac:dyDescent="0.3">
      <c r="A89" s="301" t="s">
        <v>522</v>
      </c>
      <c r="B89" s="304" t="s">
        <v>29</v>
      </c>
      <c r="C89" s="300" t="s">
        <v>21</v>
      </c>
      <c r="D89" s="303">
        <v>0.8</v>
      </c>
      <c r="E89" s="303">
        <v>0.95065458207452158</v>
      </c>
    </row>
    <row r="90" spans="1:5" ht="46.5" thickTop="1" thickBot="1" x14ac:dyDescent="0.3">
      <c r="A90" s="301" t="s">
        <v>497</v>
      </c>
      <c r="B90" s="304" t="s">
        <v>29</v>
      </c>
      <c r="C90" s="300" t="s">
        <v>20</v>
      </c>
      <c r="D90" s="303">
        <v>0.75</v>
      </c>
      <c r="E90" s="303">
        <v>0.68614379084967325</v>
      </c>
    </row>
    <row r="91" spans="1:5" ht="31.5" thickTop="1" thickBot="1" x14ac:dyDescent="0.3">
      <c r="A91" s="301" t="s">
        <v>432</v>
      </c>
      <c r="B91" s="302" t="s">
        <v>71</v>
      </c>
      <c r="C91" s="300" t="s">
        <v>20</v>
      </c>
      <c r="D91" s="303">
        <v>0.15</v>
      </c>
      <c r="E91" s="303">
        <v>0.15578644476957393</v>
      </c>
    </row>
    <row r="92" spans="1:5" ht="31.5" thickTop="1" thickBot="1" x14ac:dyDescent="0.3">
      <c r="A92" s="301" t="s">
        <v>64</v>
      </c>
      <c r="B92" s="302" t="s">
        <v>29</v>
      </c>
      <c r="C92" s="300" t="s">
        <v>21</v>
      </c>
      <c r="D92" s="303">
        <v>1</v>
      </c>
      <c r="E92" s="303">
        <v>0.83018867924528306</v>
      </c>
    </row>
    <row r="93" spans="1:5" ht="61.5" thickTop="1" thickBot="1" x14ac:dyDescent="0.3">
      <c r="A93" s="301" t="s">
        <v>303</v>
      </c>
      <c r="B93" s="304" t="s">
        <v>29</v>
      </c>
      <c r="C93" s="300" t="s">
        <v>21</v>
      </c>
      <c r="D93" s="303">
        <v>1</v>
      </c>
      <c r="E93" s="303">
        <v>1</v>
      </c>
    </row>
    <row r="94" spans="1:5" ht="16.5" thickTop="1" thickBot="1" x14ac:dyDescent="0.3">
      <c r="A94" s="301" t="s">
        <v>168</v>
      </c>
      <c r="B94" s="304" t="s">
        <v>29</v>
      </c>
      <c r="C94" s="300" t="s">
        <v>21</v>
      </c>
      <c r="D94" s="303">
        <v>1</v>
      </c>
      <c r="E94" s="303">
        <v>1</v>
      </c>
    </row>
    <row r="95" spans="1:5" ht="16.5" thickTop="1" thickBot="1" x14ac:dyDescent="0.3">
      <c r="A95" s="301" t="s">
        <v>587</v>
      </c>
      <c r="B95" s="304" t="s">
        <v>29</v>
      </c>
      <c r="C95" s="300" t="s">
        <v>21</v>
      </c>
      <c r="D95" s="303">
        <v>0.8</v>
      </c>
      <c r="E95" s="303">
        <v>1</v>
      </c>
    </row>
    <row r="96" spans="1:5" ht="46.5" thickTop="1" thickBot="1" x14ac:dyDescent="0.3">
      <c r="A96" s="301" t="s">
        <v>237</v>
      </c>
      <c r="B96" s="304" t="s">
        <v>29</v>
      </c>
      <c r="C96" s="300" t="s">
        <v>21</v>
      </c>
      <c r="D96" s="303">
        <v>1</v>
      </c>
      <c r="E96" s="303">
        <v>1</v>
      </c>
    </row>
    <row r="97" spans="1:5" ht="31.5" thickTop="1" thickBot="1" x14ac:dyDescent="0.3">
      <c r="A97" s="301" t="s">
        <v>50</v>
      </c>
      <c r="B97" s="304" t="s">
        <v>29</v>
      </c>
      <c r="C97" s="300" t="s">
        <v>21</v>
      </c>
      <c r="D97" s="303">
        <v>1</v>
      </c>
      <c r="E97" s="303">
        <v>1</v>
      </c>
    </row>
    <row r="98" spans="1:5" ht="31.5" thickTop="1" thickBot="1" x14ac:dyDescent="0.3">
      <c r="A98" s="301" t="s">
        <v>30</v>
      </c>
      <c r="B98" s="300" t="s">
        <v>29</v>
      </c>
      <c r="C98" s="304" t="s">
        <v>21</v>
      </c>
      <c r="D98" s="303">
        <v>0.9</v>
      </c>
      <c r="E98" s="303">
        <v>1</v>
      </c>
    </row>
    <row r="99" spans="1:5" ht="16.5" thickTop="1" thickBot="1" x14ac:dyDescent="0.3">
      <c r="A99" s="301" t="s">
        <v>416</v>
      </c>
      <c r="B99" s="302" t="s">
        <v>71</v>
      </c>
      <c r="C99" s="300" t="s">
        <v>19</v>
      </c>
      <c r="D99" s="303">
        <v>0.9</v>
      </c>
      <c r="E99" s="303">
        <v>0.77794102958196654</v>
      </c>
    </row>
    <row r="100" spans="1:5" ht="16.5" thickTop="1" thickBot="1" x14ac:dyDescent="0.3">
      <c r="A100" s="301" t="s">
        <v>615</v>
      </c>
      <c r="B100" s="302" t="s">
        <v>29</v>
      </c>
      <c r="C100" s="300" t="s">
        <v>20</v>
      </c>
      <c r="D100" s="303">
        <v>0.04</v>
      </c>
      <c r="E100" s="303">
        <v>3.5998615437867774E-2</v>
      </c>
    </row>
    <row r="101" spans="1:5" ht="46.5" thickTop="1" thickBot="1" x14ac:dyDescent="0.3">
      <c r="A101" s="301" t="s">
        <v>346</v>
      </c>
      <c r="B101" s="300" t="s">
        <v>29</v>
      </c>
      <c r="C101" s="300" t="s">
        <v>21</v>
      </c>
      <c r="D101" s="303">
        <v>0.9</v>
      </c>
      <c r="E101" s="303">
        <v>0.99099999999999999</v>
      </c>
    </row>
    <row r="102" spans="1:5" ht="61.5" thickTop="1" thickBot="1" x14ac:dyDescent="0.3">
      <c r="A102" s="301" t="s">
        <v>246</v>
      </c>
      <c r="B102" s="304" t="s">
        <v>29</v>
      </c>
      <c r="C102" s="300" t="s">
        <v>21</v>
      </c>
      <c r="D102" s="303">
        <v>1</v>
      </c>
      <c r="E102" s="303">
        <v>1</v>
      </c>
    </row>
    <row r="103" spans="1:5" ht="46.5" thickTop="1" thickBot="1" x14ac:dyDescent="0.3">
      <c r="A103" s="301" t="s">
        <v>228</v>
      </c>
      <c r="B103" s="304" t="s">
        <v>29</v>
      </c>
      <c r="C103" s="300" t="s">
        <v>21</v>
      </c>
      <c r="D103" s="303">
        <v>0.85</v>
      </c>
      <c r="E103" s="303">
        <v>1</v>
      </c>
    </row>
    <row r="104" spans="1:5" ht="46.5" thickTop="1" thickBot="1" x14ac:dyDescent="0.3">
      <c r="A104" s="301" t="s">
        <v>560</v>
      </c>
      <c r="B104" s="304" t="s">
        <v>29</v>
      </c>
      <c r="C104" s="300" t="s">
        <v>21</v>
      </c>
      <c r="D104" s="303">
        <v>0.9</v>
      </c>
      <c r="E104" s="303">
        <v>1</v>
      </c>
    </row>
    <row r="105" spans="1:5" ht="16.5" thickTop="1" thickBot="1" x14ac:dyDescent="0.3">
      <c r="A105" s="301" t="s">
        <v>440</v>
      </c>
      <c r="B105" s="302" t="s">
        <v>71</v>
      </c>
      <c r="C105" s="300" t="s">
        <v>18</v>
      </c>
      <c r="D105" s="303">
        <v>1</v>
      </c>
      <c r="E105" s="303">
        <v>0.28311329203403351</v>
      </c>
    </row>
    <row r="106" spans="1:5" ht="31.5" thickTop="1" thickBot="1" x14ac:dyDescent="0.3">
      <c r="A106" s="301" t="s">
        <v>474</v>
      </c>
      <c r="B106" s="302" t="s">
        <v>29</v>
      </c>
      <c r="C106" s="300" t="s">
        <v>20</v>
      </c>
      <c r="D106" s="303">
        <v>1</v>
      </c>
      <c r="E106" s="303">
        <v>0.79834922470314273</v>
      </c>
    </row>
    <row r="107" spans="1:5" ht="31.5" thickTop="1" thickBot="1" x14ac:dyDescent="0.3">
      <c r="A107" s="301" t="s">
        <v>254</v>
      </c>
      <c r="B107" s="304" t="s">
        <v>29</v>
      </c>
      <c r="C107" s="300" t="s">
        <v>21</v>
      </c>
      <c r="D107" s="303">
        <v>1</v>
      </c>
      <c r="E107" s="303">
        <v>1</v>
      </c>
    </row>
    <row r="108" spans="1:5" ht="46.5" thickTop="1" thickBot="1" x14ac:dyDescent="0.3">
      <c r="A108" s="301" t="s">
        <v>359</v>
      </c>
      <c r="B108" s="302" t="s">
        <v>71</v>
      </c>
      <c r="C108" s="300" t="s">
        <v>21</v>
      </c>
      <c r="D108" s="303">
        <v>1</v>
      </c>
      <c r="E108" s="303">
        <v>0.98</v>
      </c>
    </row>
    <row r="109" spans="1:5" ht="31.5" thickTop="1" thickBot="1" x14ac:dyDescent="0.3">
      <c r="A109" s="301" t="s">
        <v>193</v>
      </c>
      <c r="B109" s="300" t="s">
        <v>71</v>
      </c>
      <c r="C109" s="300" t="s">
        <v>21</v>
      </c>
      <c r="D109" s="303">
        <v>1</v>
      </c>
      <c r="E109" s="303">
        <v>1</v>
      </c>
    </row>
    <row r="110" spans="1:5" ht="31.5" thickTop="1" thickBot="1" x14ac:dyDescent="0.3">
      <c r="A110" s="301" t="s">
        <v>202</v>
      </c>
      <c r="B110" s="302" t="s">
        <v>29</v>
      </c>
      <c r="C110" s="300" t="s">
        <v>21</v>
      </c>
      <c r="D110" s="303">
        <v>1</v>
      </c>
      <c r="E110" s="303">
        <v>1</v>
      </c>
    </row>
    <row r="111" spans="1:5" ht="16.5" thickTop="1" thickBot="1" x14ac:dyDescent="0.3">
      <c r="A111" s="301" t="s">
        <v>148</v>
      </c>
      <c r="B111" s="304" t="s">
        <v>29</v>
      </c>
      <c r="C111" s="300" t="s">
        <v>21</v>
      </c>
      <c r="D111" s="303">
        <v>1</v>
      </c>
      <c r="E111" s="303">
        <v>1</v>
      </c>
    </row>
    <row r="112" spans="1:5" ht="31.5" thickTop="1" thickBot="1" x14ac:dyDescent="0.3">
      <c r="A112" s="301" t="s">
        <v>411</v>
      </c>
      <c r="B112" s="300" t="s">
        <v>29</v>
      </c>
      <c r="C112" s="300" t="s">
        <v>21</v>
      </c>
      <c r="D112" s="303">
        <v>0.01</v>
      </c>
      <c r="E112" s="303">
        <v>1.712411576693617E-3</v>
      </c>
    </row>
    <row r="113" spans="1:5" ht="16.5" thickTop="1" thickBot="1" x14ac:dyDescent="0.3">
      <c r="A113" s="301" t="s">
        <v>582</v>
      </c>
      <c r="B113" s="304" t="s">
        <v>29</v>
      </c>
      <c r="C113" s="300" t="s">
        <v>20</v>
      </c>
      <c r="D113" s="303">
        <v>1</v>
      </c>
      <c r="E113" s="303">
        <v>0.9320843091334895</v>
      </c>
    </row>
    <row r="114" spans="1:5" ht="31.5" thickTop="1" thickBot="1" x14ac:dyDescent="0.3">
      <c r="A114" s="301" t="s">
        <v>216</v>
      </c>
      <c r="B114" s="304" t="s">
        <v>29</v>
      </c>
      <c r="C114" s="300" t="s">
        <v>21</v>
      </c>
      <c r="D114" s="303">
        <v>0.8</v>
      </c>
      <c r="E114" s="303">
        <v>0.87870649977332616</v>
      </c>
    </row>
    <row r="115" spans="1:5" ht="31.5" thickTop="1" thickBot="1" x14ac:dyDescent="0.3">
      <c r="A115" s="301" t="s">
        <v>184</v>
      </c>
      <c r="B115" s="300" t="s">
        <v>29</v>
      </c>
      <c r="C115" s="300" t="s">
        <v>21</v>
      </c>
      <c r="D115" s="307">
        <v>4</v>
      </c>
      <c r="E115" s="307">
        <v>0</v>
      </c>
    </row>
    <row r="116" spans="1:5" ht="16.5" thickTop="1" thickBot="1" x14ac:dyDescent="0.3">
      <c r="A116" s="301" t="s">
        <v>380</v>
      </c>
      <c r="B116" s="304" t="s">
        <v>29</v>
      </c>
      <c r="C116" s="300" t="s">
        <v>18</v>
      </c>
      <c r="D116" s="303">
        <v>0.02</v>
      </c>
      <c r="E116" s="303">
        <v>4.3662969081897596E-2</v>
      </c>
    </row>
    <row r="117" spans="1:5" ht="16.5" thickTop="1" thickBot="1" x14ac:dyDescent="0.3">
      <c r="A117" s="301" t="s">
        <v>393</v>
      </c>
      <c r="B117" s="304" t="s">
        <v>29</v>
      </c>
      <c r="C117" s="300" t="s">
        <v>18</v>
      </c>
      <c r="D117" s="303">
        <v>0.02</v>
      </c>
      <c r="E117" s="303">
        <v>-9.6841822034373415E-2</v>
      </c>
    </row>
    <row r="118" spans="1:5" ht="16.5" thickTop="1" thickBot="1" x14ac:dyDescent="0.3">
      <c r="A118" s="301" t="s">
        <v>396</v>
      </c>
      <c r="B118" s="304" t="s">
        <v>29</v>
      </c>
      <c r="C118" s="300" t="s">
        <v>18</v>
      </c>
      <c r="D118" s="303">
        <v>0.02</v>
      </c>
      <c r="E118" s="303">
        <v>-5.8661357022514959E-2</v>
      </c>
    </row>
    <row r="119" spans="1:5" ht="16.5" thickTop="1" thickBot="1" x14ac:dyDescent="0.3">
      <c r="A119" s="301" t="s">
        <v>428</v>
      </c>
      <c r="B119" s="302" t="s">
        <v>71</v>
      </c>
      <c r="C119" s="300" t="s">
        <v>19</v>
      </c>
      <c r="D119" s="303">
        <v>1</v>
      </c>
      <c r="E119" s="303">
        <v>0.62884637127088006</v>
      </c>
    </row>
    <row r="120" spans="1:5" ht="31.5" thickTop="1" thickBot="1" x14ac:dyDescent="0.3">
      <c r="A120" s="301" t="s">
        <v>242</v>
      </c>
      <c r="B120" s="302" t="s">
        <v>29</v>
      </c>
      <c r="C120" s="300" t="s">
        <v>21</v>
      </c>
      <c r="D120" s="303">
        <v>0.8</v>
      </c>
      <c r="E120" s="303">
        <v>0.89697882291884357</v>
      </c>
    </row>
    <row r="121" spans="1:5" ht="16.5" thickTop="1" thickBot="1" x14ac:dyDescent="0.3">
      <c r="A121" s="301" t="s">
        <v>72</v>
      </c>
      <c r="B121" s="302" t="s">
        <v>71</v>
      </c>
      <c r="C121" s="300" t="s">
        <v>21</v>
      </c>
      <c r="D121" s="303">
        <v>0.15</v>
      </c>
      <c r="E121" s="303">
        <v>0</v>
      </c>
    </row>
    <row r="122" spans="1:5" ht="31.5" thickTop="1" thickBot="1" x14ac:dyDescent="0.3">
      <c r="A122" s="301" t="s">
        <v>370</v>
      </c>
      <c r="B122" s="304" t="s">
        <v>71</v>
      </c>
      <c r="C122" s="300" t="s">
        <v>21</v>
      </c>
      <c r="D122" s="303">
        <v>0.9</v>
      </c>
      <c r="E122" s="303">
        <v>0.99</v>
      </c>
    </row>
    <row r="123" spans="1:5" ht="46.5" thickTop="1" thickBot="1" x14ac:dyDescent="0.3">
      <c r="A123" s="301" t="s">
        <v>138</v>
      </c>
      <c r="B123" s="304" t="s">
        <v>71</v>
      </c>
      <c r="C123" s="300" t="s">
        <v>18</v>
      </c>
      <c r="D123" s="303">
        <v>0.9</v>
      </c>
      <c r="E123" s="303">
        <v>0.293247729579938</v>
      </c>
    </row>
    <row r="124" spans="1:5" ht="16.5" thickTop="1" thickBot="1" x14ac:dyDescent="0.3">
      <c r="A124" s="301" t="s">
        <v>486</v>
      </c>
      <c r="B124" s="302" t="s">
        <v>29</v>
      </c>
      <c r="C124" s="300" t="s">
        <v>21</v>
      </c>
      <c r="D124" s="303">
        <v>1</v>
      </c>
      <c r="E124" s="303">
        <v>1</v>
      </c>
    </row>
    <row r="125" spans="1:5" ht="31.5" thickTop="1" thickBot="1" x14ac:dyDescent="0.3">
      <c r="A125" s="301" t="s">
        <v>461</v>
      </c>
      <c r="B125" s="304" t="s">
        <v>29</v>
      </c>
      <c r="C125" s="300" t="s">
        <v>20</v>
      </c>
      <c r="D125" s="303">
        <v>0.8</v>
      </c>
      <c r="E125" s="303">
        <v>0.7730062724014336</v>
      </c>
    </row>
    <row r="126" spans="1:5" ht="16.5" thickTop="1" thickBot="1" x14ac:dyDescent="0.3">
      <c r="A126" s="301" t="s">
        <v>604</v>
      </c>
      <c r="B126" s="304" t="s">
        <v>29</v>
      </c>
      <c r="C126" s="300" t="s">
        <v>21</v>
      </c>
      <c r="D126" s="303">
        <v>0.04</v>
      </c>
      <c r="E126" s="303">
        <v>1.6E-2</v>
      </c>
    </row>
    <row r="127" spans="1:5" ht="46.5" thickTop="1" thickBot="1" x14ac:dyDescent="0.3">
      <c r="A127" s="301" t="s">
        <v>511</v>
      </c>
      <c r="B127" s="304" t="s">
        <v>29</v>
      </c>
      <c r="C127" s="300" t="s">
        <v>20</v>
      </c>
      <c r="D127" s="307">
        <v>15</v>
      </c>
      <c r="E127" s="307">
        <v>8.6199714110680006</v>
      </c>
    </row>
    <row r="128" spans="1:5" ht="16.5" thickTop="1" thickBot="1" x14ac:dyDescent="0.3">
      <c r="A128" s="301" t="s">
        <v>341</v>
      </c>
      <c r="B128" s="304" t="s">
        <v>29</v>
      </c>
      <c r="C128" s="300" t="s">
        <v>21</v>
      </c>
      <c r="D128" s="307">
        <v>10</v>
      </c>
      <c r="E128" s="307">
        <v>9.7560975609756113</v>
      </c>
    </row>
    <row r="129" spans="1:5" ht="46.5" thickTop="1" thickBot="1" x14ac:dyDescent="0.3">
      <c r="A129" s="301" t="s">
        <v>537</v>
      </c>
      <c r="B129" s="304" t="s">
        <v>29</v>
      </c>
      <c r="C129" s="300" t="s">
        <v>21</v>
      </c>
      <c r="D129" s="307">
        <v>5</v>
      </c>
      <c r="E129" s="307">
        <v>2.4122807017543857</v>
      </c>
    </row>
    <row r="130" spans="1:5" ht="16.5" thickTop="1" thickBot="1" x14ac:dyDescent="0.3">
      <c r="A130" s="301" t="s">
        <v>289</v>
      </c>
      <c r="B130" s="302" t="s">
        <v>71</v>
      </c>
      <c r="C130" s="300" t="s">
        <v>18</v>
      </c>
      <c r="D130" s="308">
        <v>0.35416666666666669</v>
      </c>
      <c r="E130" s="308">
        <v>0.40949074074074071</v>
      </c>
    </row>
    <row r="131" spans="1:5" ht="16.5" thickTop="1" thickBot="1" x14ac:dyDescent="0.3">
      <c r="A131" s="301" t="s">
        <v>444</v>
      </c>
      <c r="B131" s="302" t="s">
        <v>29</v>
      </c>
      <c r="C131" s="300" t="s">
        <v>649</v>
      </c>
      <c r="D131" s="303">
        <v>0</v>
      </c>
      <c r="E131" s="303">
        <v>0</v>
      </c>
    </row>
    <row r="132" spans="1:5" ht="15.75" thickTop="1" x14ac:dyDescent="0.25"/>
  </sheetData>
  <conditionalFormatting pivot="1" sqref="E70:E131">
    <cfRule type="expression" dxfId="2418" priority="4">
      <formula>$C70="EXCELENTE"</formula>
    </cfRule>
  </conditionalFormatting>
  <conditionalFormatting pivot="1" sqref="E70:E131">
    <cfRule type="expression" dxfId="2417" priority="3">
      <formula>$C70="BUENO"</formula>
    </cfRule>
  </conditionalFormatting>
  <conditionalFormatting pivot="1" sqref="E70:E131">
    <cfRule type="expression" dxfId="2416" priority="2">
      <formula>$C70="REGULAR"</formula>
    </cfRule>
  </conditionalFormatting>
  <conditionalFormatting pivot="1" sqref="E70:E131">
    <cfRule type="expression" dxfId="2415" priority="1">
      <formula>$C70="MALO"</formula>
    </cfRule>
  </conditionalFormatting>
  <pageMargins left="0.7" right="0.7" top="0.75" bottom="0.75" header="0.3" footer="0.3"/>
  <pageSetup orientation="portrait" horizontalDpi="4294967294" verticalDpi="4294967294"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
  <sheetViews>
    <sheetView workbookViewId="0">
      <selection activeCell="C5" sqref="C5"/>
    </sheetView>
  </sheetViews>
  <sheetFormatPr baseColWidth="10" defaultRowHeight="15" x14ac:dyDescent="0.25"/>
  <sheetData>
    <row r="2" spans="1:107" s="1" customFormat="1" ht="409.5" x14ac:dyDescent="0.25">
      <c r="A2" s="11">
        <v>12</v>
      </c>
      <c r="B2" s="12" t="s">
        <v>26</v>
      </c>
      <c r="C2" s="13" t="s">
        <v>119</v>
      </c>
      <c r="D2" s="170" t="s">
        <v>70</v>
      </c>
      <c r="E2" s="20" t="s">
        <v>71</v>
      </c>
      <c r="F2" s="12" t="s">
        <v>138</v>
      </c>
      <c r="G2" s="58" t="s">
        <v>139</v>
      </c>
      <c r="H2" s="15" t="s">
        <v>32</v>
      </c>
      <c r="I2" s="15" t="s">
        <v>122</v>
      </c>
      <c r="J2" s="25">
        <v>0.9</v>
      </c>
      <c r="K2" s="20" t="s">
        <v>140</v>
      </c>
      <c r="L2" s="10" t="s">
        <v>35</v>
      </c>
      <c r="M2" s="15" t="s">
        <v>141</v>
      </c>
      <c r="N2" s="15" t="s">
        <v>37</v>
      </c>
      <c r="O2" s="29" t="s">
        <v>142</v>
      </c>
      <c r="P2" s="15" t="s">
        <v>105</v>
      </c>
      <c r="Q2" s="10" t="s">
        <v>39</v>
      </c>
      <c r="R2" s="35" t="s">
        <v>40</v>
      </c>
      <c r="S2" s="21" t="s">
        <v>143</v>
      </c>
      <c r="T2" s="27" t="s">
        <v>144</v>
      </c>
      <c r="U2" s="28" t="s">
        <v>43</v>
      </c>
      <c r="V2" s="18" t="s">
        <v>129</v>
      </c>
      <c r="W2" s="18" t="s">
        <v>145</v>
      </c>
      <c r="X2" s="18" t="s">
        <v>145</v>
      </c>
      <c r="Y2" s="18" t="s">
        <v>146</v>
      </c>
      <c r="Z2" s="333">
        <f>J2</f>
        <v>0.9</v>
      </c>
      <c r="AA2" s="162"/>
      <c r="AB2" s="162"/>
      <c r="AC2" s="162"/>
      <c r="AD2" s="162"/>
      <c r="AE2" s="162"/>
      <c r="AF2" s="162"/>
      <c r="AG2" s="162"/>
      <c r="AH2" s="333">
        <f>J2</f>
        <v>0.9</v>
      </c>
      <c r="AI2" s="162"/>
      <c r="AJ2" s="162"/>
      <c r="AK2" s="162"/>
      <c r="AL2" s="162"/>
      <c r="AM2" s="162"/>
      <c r="AN2" s="162"/>
      <c r="AO2" s="162"/>
      <c r="AP2" s="333">
        <f>J2</f>
        <v>0.9</v>
      </c>
      <c r="AQ2" s="162"/>
      <c r="AR2" s="162"/>
      <c r="AS2" s="162"/>
      <c r="AT2" s="162"/>
      <c r="AU2" s="162"/>
      <c r="AV2" s="162"/>
      <c r="AW2" s="162"/>
      <c r="AX2" s="162"/>
      <c r="AY2" s="162"/>
      <c r="AZ2" s="162"/>
      <c r="BA2" s="162"/>
      <c r="BB2" s="148"/>
      <c r="BC2" s="148"/>
      <c r="BD2" s="148"/>
      <c r="BE2" s="148"/>
      <c r="BF2" s="148"/>
      <c r="BG2" s="148"/>
      <c r="BH2" s="148"/>
      <c r="BI2" s="148"/>
      <c r="BJ2" s="148"/>
      <c r="BK2" s="148"/>
      <c r="BL2" s="148"/>
      <c r="BM2" s="148"/>
      <c r="BN2" s="148"/>
      <c r="BO2" s="148"/>
      <c r="BP2" s="148"/>
      <c r="BQ2" s="148"/>
      <c r="BR2" s="47">
        <v>0.87</v>
      </c>
      <c r="BS2" s="48">
        <v>10688</v>
      </c>
      <c r="BT2" s="48">
        <v>36447</v>
      </c>
      <c r="BU2" s="47">
        <f>+BS2/BT2</f>
        <v>0.293247729579938</v>
      </c>
      <c r="BV2" s="49" t="s">
        <v>646</v>
      </c>
      <c r="BW2" s="50" t="s">
        <v>18</v>
      </c>
      <c r="BX2" s="192" t="s">
        <v>875</v>
      </c>
      <c r="BY2" s="51" t="s">
        <v>663</v>
      </c>
      <c r="BZ2" s="132"/>
      <c r="CA2" s="142">
        <f>BU2</f>
        <v>0.293247729579938</v>
      </c>
      <c r="CB2" s="133" t="str">
        <f>BW2</f>
        <v>MALO</v>
      </c>
      <c r="CC2" s="47"/>
      <c r="CD2" s="48"/>
      <c r="CE2" s="48"/>
      <c r="CF2" s="47"/>
      <c r="CG2" s="49"/>
      <c r="CH2" s="50"/>
      <c r="CI2" s="62"/>
      <c r="CJ2" s="62"/>
      <c r="CK2" s="47"/>
      <c r="CL2" s="48"/>
      <c r="CM2" s="48"/>
      <c r="CN2" s="47"/>
      <c r="CO2" s="49"/>
      <c r="CP2" s="50"/>
      <c r="CQ2" s="62"/>
      <c r="CR2" s="62"/>
      <c r="CS2" s="47">
        <v>0.56000000000000005</v>
      </c>
      <c r="CT2" s="48">
        <f>837+4057+3010</f>
        <v>7904</v>
      </c>
      <c r="CU2" s="48">
        <v>24296</v>
      </c>
      <c r="CV2" s="47">
        <f>+CT2/CU2</f>
        <v>0.32532104050049393</v>
      </c>
      <c r="CW2" s="49" t="s">
        <v>646</v>
      </c>
      <c r="CX2" s="50" t="s">
        <v>18</v>
      </c>
      <c r="CY2" s="61" t="s">
        <v>662</v>
      </c>
      <c r="CZ2" s="51" t="s">
        <v>663</v>
      </c>
      <c r="DA2" s="132"/>
      <c r="DB2" s="142">
        <f>CV2</f>
        <v>0.32532104050049393</v>
      </c>
      <c r="DC2" s="133" t="str">
        <f>CX2</f>
        <v>MALO</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10" x14ac:dyDescent="0.25">
      <c r="A3" s="11">
        <v>34</v>
      </c>
      <c r="B3" s="12" t="s">
        <v>26</v>
      </c>
      <c r="C3" s="15" t="s">
        <v>325</v>
      </c>
      <c r="D3" s="15" t="s">
        <v>311</v>
      </c>
      <c r="E3" s="10" t="s">
        <v>29</v>
      </c>
      <c r="F3" s="54" t="s">
        <v>334</v>
      </c>
      <c r="G3" s="37" t="s">
        <v>335</v>
      </c>
      <c r="H3" s="10" t="s">
        <v>32</v>
      </c>
      <c r="I3" s="15" t="s">
        <v>33</v>
      </c>
      <c r="J3" s="26">
        <v>1</v>
      </c>
      <c r="K3" s="15" t="s">
        <v>336</v>
      </c>
      <c r="L3" s="10" t="s">
        <v>35</v>
      </c>
      <c r="M3" s="12" t="s">
        <v>337</v>
      </c>
      <c r="N3" s="10" t="s">
        <v>37</v>
      </c>
      <c r="O3" s="15" t="s">
        <v>338</v>
      </c>
      <c r="P3" s="10" t="s">
        <v>266</v>
      </c>
      <c r="Q3" s="10" t="s">
        <v>266</v>
      </c>
      <c r="R3" s="35" t="s">
        <v>329</v>
      </c>
      <c r="S3" s="35" t="s">
        <v>339</v>
      </c>
      <c r="T3" s="35" t="s">
        <v>340</v>
      </c>
      <c r="U3" s="32">
        <v>1</v>
      </c>
      <c r="V3" s="15" t="s">
        <v>330</v>
      </c>
      <c r="W3" s="18" t="s">
        <v>331</v>
      </c>
      <c r="X3" s="18" t="s">
        <v>332</v>
      </c>
      <c r="Y3" s="18" t="s">
        <v>333</v>
      </c>
      <c r="AA3" s="47"/>
      <c r="AB3" s="48"/>
      <c r="AC3" s="48"/>
      <c r="AD3" s="47"/>
      <c r="AE3" s="49"/>
      <c r="AF3" s="50"/>
      <c r="AG3" s="518"/>
      <c r="AH3" s="519"/>
      <c r="AI3" s="520"/>
      <c r="AJ3" s="51"/>
      <c r="AK3" s="47"/>
      <c r="AL3" s="48"/>
      <c r="AM3" s="48"/>
      <c r="AN3" s="47"/>
      <c r="AO3" s="49"/>
      <c r="AP3" s="50"/>
      <c r="AQ3" s="518"/>
      <c r="AR3" s="519"/>
      <c r="AS3" s="520"/>
      <c r="AT3" s="51"/>
      <c r="AU3" s="47"/>
      <c r="AV3" s="48"/>
      <c r="AW3" s="48"/>
      <c r="AX3" s="47"/>
      <c r="AY3" s="49"/>
      <c r="AZ3" s="50"/>
      <c r="BA3" s="518"/>
      <c r="BB3" s="519"/>
      <c r="BC3" s="520"/>
      <c r="BD3" s="51"/>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Resultados</vt:lpstr>
      <vt:lpstr>Indicadores 4to-2018 UAECOB</vt:lpstr>
      <vt:lpstr>Tablas 4to tri</vt:lpstr>
      <vt:lpstr>tablas</vt:lpstr>
      <vt:lpstr>Indicadores eliminados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dcterms:created xsi:type="dcterms:W3CDTF">2018-03-15T15:23:51Z</dcterms:created>
  <dcterms:modified xsi:type="dcterms:W3CDTF">2019-01-25T20:34:26Z</dcterms:modified>
</cp:coreProperties>
</file>