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ortiz\Documents\Andrés Ortiz\INDICADORES\Revisión Indicadores\Matriz final\Seguimiento\Reporte 2do tri 2018\"/>
    </mc:Choice>
  </mc:AlternateContent>
  <bookViews>
    <workbookView xWindow="120" yWindow="60" windowWidth="15240" windowHeight="9390"/>
  </bookViews>
  <sheets>
    <sheet name="Resultados" sheetId="4" r:id="rId1"/>
    <sheet name="Indicadores 2DO TRI-2018 UAECOB" sheetId="1" r:id="rId2"/>
    <sheet name="tablas" sheetId="3" r:id="rId3"/>
    <sheet name="Indi. eliminados" sheetId="2" state="hidden" r:id="rId4"/>
  </sheets>
  <definedNames>
    <definedName name="_xlnm._FilterDatabase" localSheetId="1" hidden="1">'Indicadores 2DO TRI-2018 UAECOB'!$A$7:$CA$69</definedName>
    <definedName name="SegmentaciónDeDatos_Clasificación__Estratégico___De_Gestión">#N/A</definedName>
    <definedName name="SegmentaciónDeDatos_Dependencia">#N/A</definedName>
    <definedName name="SegmentaciónDeDatos_DESEMPEÑO_FINAL_1erTRIMESTRE">#N/A</definedName>
    <definedName name="SegmentaciónDeDatos_Periodicidad">#N/A</definedName>
  </definedNames>
  <calcPr calcId="162913"/>
  <pivotCaches>
    <pivotCache cacheId="1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AY8" i="1" l="1"/>
  <c r="AY24" i="1"/>
  <c r="AS20" i="1"/>
  <c r="AY20" i="1" s="1"/>
  <c r="AS49" i="1"/>
  <c r="AS48" i="1"/>
  <c r="AS65" i="1"/>
  <c r="AR65" i="1"/>
  <c r="AQ65" i="1"/>
  <c r="AS25" i="1"/>
  <c r="AS22" i="1"/>
  <c r="AY22" i="1" s="1"/>
  <c r="AS21" i="1"/>
  <c r="AZ40" i="1"/>
  <c r="AZ22" i="1"/>
  <c r="AZ21" i="1"/>
  <c r="AY21" i="1"/>
  <c r="AY68" i="1"/>
  <c r="AZ67" i="1"/>
  <c r="AY67" i="1"/>
  <c r="AZ66" i="1"/>
  <c r="AY66" i="1"/>
  <c r="AZ65" i="1"/>
  <c r="AY64" i="1"/>
  <c r="AZ62" i="1"/>
  <c r="AZ57" i="1"/>
  <c r="AZ54" i="1"/>
  <c r="AY54" i="1"/>
  <c r="AZ51" i="1"/>
  <c r="AZ50" i="1"/>
  <c r="AZ44" i="1"/>
  <c r="AY44" i="1"/>
  <c r="AZ43" i="1"/>
  <c r="AY43" i="1"/>
  <c r="AZ42" i="1"/>
  <c r="AY42" i="1"/>
  <c r="AZ41" i="1"/>
  <c r="AX38" i="1"/>
  <c r="AY38" i="1" s="1"/>
  <c r="AX37" i="1"/>
  <c r="AY37" i="1" s="1"/>
  <c r="AX36" i="1"/>
  <c r="AY36" i="1" s="1"/>
  <c r="AZ35" i="1"/>
  <c r="AZ25" i="1"/>
  <c r="AY25" i="1"/>
  <c r="AZ24" i="1"/>
  <c r="AY23" i="1"/>
  <c r="AZ20" i="1"/>
  <c r="AZ19" i="1"/>
  <c r="AZ18" i="1"/>
  <c r="AY18" i="1"/>
  <c r="AZ17" i="1"/>
  <c r="AY17" i="1"/>
  <c r="AZ16" i="1"/>
  <c r="AY16" i="1"/>
  <c r="AY15" i="1"/>
  <c r="AY11" i="1"/>
  <c r="AS57" i="1"/>
  <c r="AY57" i="1" s="1"/>
  <c r="AS51" i="1"/>
  <c r="AY51" i="1" s="1"/>
  <c r="AS50" i="1"/>
  <c r="AY50" i="1" s="1"/>
  <c r="AQ44" i="1"/>
  <c r="AS41" i="1"/>
  <c r="AY41" i="1" s="1"/>
  <c r="AS40" i="1"/>
  <c r="AY40" i="1" s="1"/>
  <c r="AS39" i="1"/>
  <c r="AY39" i="1" s="1"/>
  <c r="AK56" i="1"/>
  <c r="AC56" i="1"/>
  <c r="AS55" i="1"/>
  <c r="AK55" i="1"/>
  <c r="AC55" i="1"/>
  <c r="AS53" i="1"/>
  <c r="AK53" i="1"/>
  <c r="AC53" i="1"/>
  <c r="AS52" i="1"/>
  <c r="AK52" i="1"/>
  <c r="AC52" i="1"/>
  <c r="AK49" i="1"/>
  <c r="AC49" i="1"/>
  <c r="AK48" i="1"/>
  <c r="AC48" i="1"/>
  <c r="AK47" i="1"/>
  <c r="AY47" i="1" s="1"/>
  <c r="AK46" i="1"/>
  <c r="AY46" i="1" s="1"/>
  <c r="AK45" i="1"/>
  <c r="AY45" i="1" s="1"/>
  <c r="AX56" i="1" l="1"/>
  <c r="AY56" i="1" s="1"/>
  <c r="AY65" i="1"/>
  <c r="AX53" i="1"/>
  <c r="AY53" i="1" s="1"/>
  <c r="AX52" i="1"/>
  <c r="AY52" i="1" s="1"/>
  <c r="AX49" i="1"/>
  <c r="AY49" i="1" s="1"/>
  <c r="AX48" i="1"/>
  <c r="AY48" i="1" s="1"/>
  <c r="AX55" i="1"/>
  <c r="AY55" i="1" s="1"/>
  <c r="AS19" i="1" l="1"/>
  <c r="AY19" i="1" s="1"/>
  <c r="AS35" i="1" l="1"/>
  <c r="AY35" i="1" s="1"/>
  <c r="AS10" i="1" l="1"/>
  <c r="AY10" i="1" s="1"/>
  <c r="AS9" i="1"/>
  <c r="AY9" i="1" s="1"/>
  <c r="AS69" i="1" l="1"/>
  <c r="AY69" i="1" s="1"/>
  <c r="AP34" i="1" l="1"/>
  <c r="AP33" i="1"/>
  <c r="AP32" i="1"/>
  <c r="AP30" i="1"/>
  <c r="AP27" i="1"/>
  <c r="AP26" i="1"/>
  <c r="AH34" i="1"/>
  <c r="AH33" i="1"/>
  <c r="AH32" i="1"/>
  <c r="AH30" i="1"/>
  <c r="AH27" i="1"/>
  <c r="AH26" i="1"/>
  <c r="Z34" i="1"/>
  <c r="Z33" i="1"/>
  <c r="Z32" i="1"/>
  <c r="Z30" i="1"/>
  <c r="Z27" i="1"/>
  <c r="Z26" i="1"/>
  <c r="AS34" i="1"/>
  <c r="AK34" i="1"/>
  <c r="AC34" i="1"/>
  <c r="AS33" i="1"/>
  <c r="AY33" i="1" s="1"/>
  <c r="AS32" i="1"/>
  <c r="AY32" i="1" s="1"/>
  <c r="AS31" i="1"/>
  <c r="AK31" i="1"/>
  <c r="AC31" i="1"/>
  <c r="AS30" i="1"/>
  <c r="AK30" i="1"/>
  <c r="AC30" i="1"/>
  <c r="AS29" i="1"/>
  <c r="AK29" i="1"/>
  <c r="AC29" i="1"/>
  <c r="AS28" i="1"/>
  <c r="AK28" i="1"/>
  <c r="AC28" i="1"/>
  <c r="AS27" i="1"/>
  <c r="AK27" i="1"/>
  <c r="AC27" i="1"/>
  <c r="AS26" i="1"/>
  <c r="AK26" i="1"/>
  <c r="AC26" i="1"/>
  <c r="AX29" i="1" l="1"/>
  <c r="AY29" i="1" s="1"/>
  <c r="AX28" i="1"/>
  <c r="AY28" i="1" s="1"/>
  <c r="AX27" i="1"/>
  <c r="AY27" i="1" s="1"/>
  <c r="AX31" i="1"/>
  <c r="AY31" i="1" s="1"/>
  <c r="AX26" i="1"/>
  <c r="AY26" i="1" s="1"/>
  <c r="AX30" i="1"/>
  <c r="AY30" i="1" s="1"/>
  <c r="AX34" i="1"/>
  <c r="AY34" i="1" s="1"/>
  <c r="AK14" i="1"/>
  <c r="AS13" i="1"/>
  <c r="AK13" i="1"/>
  <c r="AS12" i="1"/>
  <c r="AK12" i="1"/>
  <c r="AC14" i="1"/>
  <c r="AC13" i="1"/>
  <c r="AC12" i="1"/>
  <c r="BD12" i="1"/>
  <c r="BD13" i="1"/>
  <c r="BD14" i="1"/>
  <c r="AX13" i="1" l="1"/>
  <c r="AY13" i="1" s="1"/>
  <c r="AX14" i="1"/>
  <c r="AY14" i="1" s="1"/>
  <c r="AX12" i="1"/>
  <c r="AY12" i="1" s="1"/>
  <c r="AS63" i="1"/>
  <c r="AK63" i="1"/>
  <c r="AC63" i="1"/>
  <c r="AS62" i="1"/>
  <c r="AY62" i="1" s="1"/>
  <c r="AS61" i="1"/>
  <c r="AK61" i="1"/>
  <c r="AC61" i="1"/>
  <c r="AS60" i="1"/>
  <c r="AK60" i="1"/>
  <c r="AC60" i="1"/>
  <c r="AS59" i="1"/>
  <c r="AK59" i="1"/>
  <c r="AC59" i="1"/>
  <c r="AS58" i="1"/>
  <c r="AK58" i="1"/>
  <c r="AC58" i="1"/>
  <c r="AX58" i="1" l="1"/>
  <c r="AY58" i="1" s="1"/>
  <c r="AX61" i="1"/>
  <c r="AY61" i="1" s="1"/>
  <c r="AX63" i="1"/>
  <c r="AY63" i="1" s="1"/>
  <c r="AX60" i="1"/>
  <c r="AY60" i="1" s="1"/>
  <c r="AX59" i="1"/>
  <c r="AY59" i="1" s="1"/>
  <c r="CA69" i="1"/>
  <c r="CA68" i="1"/>
  <c r="CA67" i="1"/>
  <c r="CA65" i="1"/>
  <c r="CA64" i="1"/>
  <c r="CA62" i="1"/>
  <c r="CA57" i="1"/>
  <c r="CA42" i="1"/>
  <c r="CA41" i="1"/>
  <c r="CA40" i="1"/>
  <c r="CA24" i="1"/>
  <c r="J35" i="3" l="1"/>
  <c r="BT69" i="1" l="1"/>
  <c r="BZ69" i="1" s="1"/>
  <c r="BT68" i="1"/>
  <c r="BZ68" i="1" s="1"/>
  <c r="BZ67" i="1"/>
  <c r="CA66" i="1"/>
  <c r="BT66" i="1"/>
  <c r="BZ66" i="1" s="1"/>
  <c r="BZ65" i="1"/>
  <c r="BZ64" i="1"/>
  <c r="BT63" i="1"/>
  <c r="BL63" i="1"/>
  <c r="BD63" i="1"/>
  <c r="BT62" i="1"/>
  <c r="BZ62" i="1" s="1"/>
  <c r="BT61" i="1"/>
  <c r="BL61" i="1"/>
  <c r="BD61" i="1"/>
  <c r="BT60" i="1"/>
  <c r="BL60" i="1"/>
  <c r="BD60" i="1"/>
  <c r="BT59" i="1"/>
  <c r="BL59" i="1"/>
  <c r="BD59" i="1"/>
  <c r="BT58" i="1"/>
  <c r="BL58" i="1"/>
  <c r="BD58" i="1"/>
  <c r="BT57" i="1"/>
  <c r="BZ57" i="1" s="1"/>
  <c r="BL56" i="1"/>
  <c r="BD56" i="1"/>
  <c r="BT55" i="1"/>
  <c r="BL55" i="1"/>
  <c r="BD55" i="1"/>
  <c r="CA54" i="1"/>
  <c r="BZ54" i="1"/>
  <c r="BT53" i="1"/>
  <c r="BL53" i="1"/>
  <c r="BD53" i="1"/>
  <c r="BT52" i="1"/>
  <c r="BL52" i="1"/>
  <c r="BD52" i="1"/>
  <c r="CA51" i="1"/>
  <c r="BT51" i="1"/>
  <c r="BZ51" i="1" s="1"/>
  <c r="CA50" i="1"/>
  <c r="BT50" i="1"/>
  <c r="BZ50" i="1" s="1"/>
  <c r="BT49" i="1"/>
  <c r="BL49" i="1"/>
  <c r="BD49" i="1"/>
  <c r="BT48" i="1"/>
  <c r="BL48" i="1"/>
  <c r="BD48" i="1"/>
  <c r="BL47" i="1"/>
  <c r="BZ47" i="1" s="1"/>
  <c r="T47" i="1"/>
  <c r="BL46" i="1"/>
  <c r="BZ46" i="1" s="1"/>
  <c r="T46" i="1"/>
  <c r="BL45" i="1"/>
  <c r="BZ45" i="1" s="1"/>
  <c r="T45" i="1"/>
  <c r="CA44" i="1"/>
  <c r="BZ44" i="1"/>
  <c r="CA43" i="1"/>
  <c r="BT43" i="1"/>
  <c r="BZ43" i="1" s="1"/>
  <c r="BZ42" i="1"/>
  <c r="BT41" i="1"/>
  <c r="BZ41" i="1" s="1"/>
  <c r="BT40" i="1"/>
  <c r="BZ40" i="1" s="1"/>
  <c r="CA39" i="1"/>
  <c r="BZ39" i="1"/>
  <c r="BT38" i="1"/>
  <c r="BL38" i="1"/>
  <c r="BD38" i="1"/>
  <c r="BY37" i="1"/>
  <c r="BZ37" i="1" s="1"/>
  <c r="BT36" i="1"/>
  <c r="BL36" i="1"/>
  <c r="BD36" i="1"/>
  <c r="CA35" i="1"/>
  <c r="BT35" i="1"/>
  <c r="BZ35" i="1" s="1"/>
  <c r="BT34" i="1"/>
  <c r="BL34" i="1"/>
  <c r="BD34" i="1"/>
  <c r="CA33" i="1"/>
  <c r="BZ33" i="1"/>
  <c r="CA32" i="1"/>
  <c r="BZ32" i="1"/>
  <c r="BT31" i="1"/>
  <c r="BL31" i="1"/>
  <c r="BD31" i="1"/>
  <c r="BT30" i="1"/>
  <c r="BL30" i="1"/>
  <c r="BD30" i="1"/>
  <c r="BT29" i="1"/>
  <c r="BL29" i="1"/>
  <c r="BD29" i="1"/>
  <c r="BT28" i="1"/>
  <c r="BL28" i="1"/>
  <c r="BD28" i="1"/>
  <c r="BT27" i="1"/>
  <c r="BL27" i="1"/>
  <c r="BD27" i="1"/>
  <c r="BT26" i="1"/>
  <c r="BL26" i="1"/>
  <c r="BD26" i="1"/>
  <c r="CA25" i="1"/>
  <c r="BT25" i="1"/>
  <c r="BZ25" i="1" s="1"/>
  <c r="BZ24" i="1"/>
  <c r="CA23" i="1"/>
  <c r="BZ23" i="1"/>
  <c r="CA22" i="1"/>
  <c r="BT22" i="1"/>
  <c r="BZ22" i="1" s="1"/>
  <c r="CA21" i="1"/>
  <c r="BZ21" i="1"/>
  <c r="BT21" i="1"/>
  <c r="CA20" i="1"/>
  <c r="BR20" i="1"/>
  <c r="BT20" i="1" s="1"/>
  <c r="BZ20" i="1" s="1"/>
  <c r="CA19" i="1"/>
  <c r="BR19" i="1"/>
  <c r="BT19" i="1" s="1"/>
  <c r="BZ19" i="1" s="1"/>
  <c r="CA18" i="1"/>
  <c r="BZ18" i="1"/>
  <c r="BQ18" i="1"/>
  <c r="CA17" i="1"/>
  <c r="BZ17" i="1"/>
  <c r="BQ17" i="1"/>
  <c r="CA16" i="1"/>
  <c r="BZ16" i="1"/>
  <c r="BQ16" i="1"/>
  <c r="BZ15" i="1"/>
  <c r="BL14" i="1"/>
  <c r="BT13" i="1"/>
  <c r="BL13" i="1"/>
  <c r="BT12" i="1"/>
  <c r="BL12" i="1"/>
  <c r="CA11" i="1"/>
  <c r="BZ11" i="1"/>
  <c r="CA10" i="1"/>
  <c r="BZ10" i="1"/>
  <c r="CA9" i="1"/>
  <c r="BZ9" i="1"/>
  <c r="CA8" i="1"/>
  <c r="BZ8" i="1"/>
  <c r="BY12" i="1" l="1"/>
  <c r="BZ12" i="1" s="1"/>
  <c r="BY31" i="1"/>
  <c r="BZ31" i="1" s="1"/>
  <c r="BY14" i="1"/>
  <c r="BZ14" i="1" s="1"/>
  <c r="BY63" i="1"/>
  <c r="BZ63" i="1" s="1"/>
  <c r="BY28" i="1"/>
  <c r="BZ28" i="1" s="1"/>
  <c r="BY61" i="1"/>
  <c r="BZ61" i="1" s="1"/>
  <c r="BY26" i="1"/>
  <c r="BZ26" i="1" s="1"/>
  <c r="BY38" i="1"/>
  <c r="BZ38" i="1" s="1"/>
  <c r="BY48" i="1"/>
  <c r="BZ48" i="1" s="1"/>
  <c r="BY13" i="1"/>
  <c r="BZ13" i="1" s="1"/>
  <c r="BY56" i="1"/>
  <c r="BZ56" i="1" s="1"/>
  <c r="BY27" i="1"/>
  <c r="BZ27" i="1" s="1"/>
  <c r="BY34" i="1"/>
  <c r="BZ34" i="1" s="1"/>
  <c r="BY60" i="1"/>
  <c r="BZ60" i="1" s="1"/>
  <c r="BY30" i="1"/>
  <c r="BZ30" i="1" s="1"/>
  <c r="BY53" i="1"/>
  <c r="BZ53" i="1" s="1"/>
  <c r="BY59" i="1"/>
  <c r="BZ59" i="1" s="1"/>
  <c r="BY29" i="1"/>
  <c r="BZ29" i="1" s="1"/>
  <c r="BY36" i="1"/>
  <c r="BZ36" i="1" s="1"/>
  <c r="BY49" i="1"/>
  <c r="BZ49" i="1" s="1"/>
  <c r="BY52" i="1"/>
  <c r="BZ52" i="1" s="1"/>
  <c r="BY55" i="1"/>
  <c r="BZ55" i="1" s="1"/>
  <c r="BY58" i="1"/>
  <c r="BZ58" i="1" s="1"/>
</calcChain>
</file>

<file path=xl/comments1.xml><?xml version="1.0" encoding="utf-8"?>
<comments xmlns="http://schemas.openxmlformats.org/spreadsheetml/2006/main">
  <authors>
    <author>Soporte</author>
    <author>Edgar Andrés Ortiz Vivas</author>
  </authors>
  <commentList>
    <comment ref="AZ7" authorId="0" shapeId="0">
      <text>
        <r>
          <rPr>
            <sz val="9"/>
            <color indexed="81"/>
            <rFont val="Tahoma"/>
            <family val="2"/>
          </rPr>
          <t xml:space="preserve">Incluye la evaluación del desempeño mensual y bimetsral
</t>
        </r>
      </text>
    </comment>
    <comment ref="CA7" authorId="0" shapeId="0">
      <text>
        <r>
          <rPr>
            <sz val="9"/>
            <color indexed="81"/>
            <rFont val="Tahoma"/>
            <family val="2"/>
          </rPr>
          <t xml:space="preserve">Incluye la evaluación del desempeño mensual y bimetsral
</t>
        </r>
      </text>
    </comment>
    <comment ref="J24" authorId="1" shapeId="0">
      <text>
        <r>
          <rPr>
            <b/>
            <sz val="9"/>
            <color indexed="81"/>
            <rFont val="Tahoma"/>
            <family val="2"/>
          </rPr>
          <t>Dias calendario</t>
        </r>
        <r>
          <rPr>
            <sz val="9"/>
            <color indexed="81"/>
            <rFont val="Tahoma"/>
            <family val="2"/>
          </rPr>
          <t xml:space="preserve">
</t>
        </r>
      </text>
    </comment>
    <comment ref="J37" authorId="1" shapeId="0">
      <text>
        <r>
          <rPr>
            <b/>
            <sz val="9"/>
            <color indexed="81"/>
            <rFont val="Tahoma"/>
            <family val="2"/>
          </rPr>
          <t>&lt;=8:30 minutos</t>
        </r>
      </text>
    </comment>
    <comment ref="F40" authorId="1" shapeId="0">
      <text>
        <r>
          <rPr>
            <b/>
            <sz val="9"/>
            <color indexed="81"/>
            <rFont val="Tahoma"/>
            <family val="2"/>
          </rPr>
          <t>Modificado, solicitud 2018IE5706 11/04/2018</t>
        </r>
        <r>
          <rPr>
            <sz val="9"/>
            <color indexed="81"/>
            <rFont val="Tahoma"/>
            <family val="2"/>
          </rPr>
          <t xml:space="preserve">
</t>
        </r>
      </text>
    </comment>
    <comment ref="F41" authorId="1" shapeId="0">
      <text>
        <r>
          <rPr>
            <b/>
            <sz val="9"/>
            <color indexed="81"/>
            <rFont val="Tahoma"/>
            <family val="2"/>
          </rPr>
          <t>Modificado, solicitud 2018IE5706 11/04/2018</t>
        </r>
        <r>
          <rPr>
            <sz val="9"/>
            <color indexed="81"/>
            <rFont val="Tahoma"/>
            <family val="2"/>
          </rPr>
          <t xml:space="preserve">
</t>
        </r>
      </text>
    </comment>
    <comment ref="J59" authorId="1" shapeId="0">
      <text>
        <r>
          <rPr>
            <b/>
            <sz val="9"/>
            <color indexed="81"/>
            <rFont val="Tahoma"/>
            <family val="2"/>
          </rPr>
          <t>dias</t>
        </r>
        <r>
          <rPr>
            <sz val="9"/>
            <color indexed="81"/>
            <rFont val="Tahoma"/>
            <family val="2"/>
          </rPr>
          <t xml:space="preserve">
</t>
        </r>
      </text>
    </comment>
    <comment ref="J61" authorId="1" shapeId="0">
      <text>
        <r>
          <rPr>
            <sz val="9"/>
            <color indexed="81"/>
            <rFont val="Tahoma"/>
            <family val="2"/>
          </rPr>
          <t xml:space="preserve">5 dias habiles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<sst xmlns="http://schemas.openxmlformats.org/spreadsheetml/2006/main" count="2861" uniqueCount="912">
  <si>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</si>
  <si>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</si>
  <si>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</si>
  <si>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</si>
  <si>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</si>
  <si>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</si>
  <si>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</si>
  <si>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</si>
  <si>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</si>
  <si>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</si>
  <si>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</si>
  <si>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</si>
  <si>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</si>
  <si>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</si>
  <si>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</si>
  <si>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</si>
  <si>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</si>
  <si>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</si>
  <si>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</si>
  <si>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</si>
  <si>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</si>
  <si>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</si>
  <si>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</si>
  <si>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</si>
  <si>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</si>
  <si>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</si>
  <si>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</si>
  <si>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</si>
  <si>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</si>
  <si>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</si>
  <si>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</si>
  <si>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</si>
  <si>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</si>
  <si>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</si>
  <si>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</si>
  <si>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</si>
  <si>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</si>
  <si>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</si>
  <si>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</si>
  <si>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</si>
  <si>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</si>
  <si>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</si>
  <si>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</si>
  <si>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</si>
  <si>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</si>
  <si>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</si>
  <si>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</si>
  <si>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</si>
  <si>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</si>
  <si>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</si>
  <si>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</si>
  <si>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</si>
  <si>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</si>
  <si>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</si>
  <si>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</si>
  <si>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</si>
  <si>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</si>
  <si>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</si>
  <si>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</si>
  <si>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</si>
  <si>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</si>
  <si>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</si>
  <si>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</si>
  <si>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</si>
  <si>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</si>
  <si>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</si>
  <si>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</si>
  <si>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</si>
  <si>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</si>
  <si>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</si>
  <si>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</si>
  <si>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</si>
  <si>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</si>
  <si>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</si>
  <si>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</si>
  <si>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</si>
  <si>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</si>
  <si>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</si>
  <si>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</si>
  <si>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</si>
  <si>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</si>
  <si>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</si>
  <si>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</si>
  <si>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</si>
  <si>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</si>
  <si>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Medir el cumplimiento en la atención de incidentes reportados a la mesa de ayuda mediante el aplicativo ARANDA</t>
  </si>
  <si>
    <t>*Reportes Aplicativo Aranda.
*Personal Mesa de Ayuda</t>
  </si>
  <si>
    <t>Final del proceso de atención a incidentes</t>
  </si>
  <si>
    <t>(Casos atendidos a satisfacción/ No. de casos reportados)*100</t>
  </si>
  <si>
    <t>Aplicativo ARANDA</t>
  </si>
  <si>
    <t>Diaria</t>
  </si>
  <si>
    <t>&lt; 75%</t>
  </si>
  <si>
    <t>(&gt;= 75% y &lt; 85%)</t>
  </si>
  <si>
    <t>(&gt;= 85% y &lt; 100%)</t>
  </si>
  <si>
    <t>(= 100%)</t>
  </si>
  <si>
    <t>Mesa de ayuda, Área de tecnología OAP</t>
  </si>
  <si>
    <t>Andrés Veloza Garibello</t>
  </si>
  <si>
    <t>Mariano Garrido</t>
  </si>
  <si>
    <t>Oficina Asesora de Planeación</t>
  </si>
  <si>
    <t>Disponibilidad de servidores -Infraestructura-</t>
  </si>
  <si>
    <t>Medir la disponibilidad de las herramientas de alojamiento e infraestructura relacionada con los servidores de la Entidad</t>
  </si>
  <si>
    <t>*Reportes de los propios servidores (logs, etc.)
*Informes mensuales de incidentes</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</si>
  <si>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</si>
  <si>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</si>
  <si>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</si>
  <si>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</si>
  <si>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</si>
  <si>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</si>
  <si>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Medir la disponibilidad de los canales de acceso a internet</t>
  </si>
  <si>
    <t>*Informes mensuales de desempeño del servicio
*Informe de desempeño del ISP</t>
  </si>
  <si>
    <t>(Tiempo total de disponibilidad de servicio / Tiempo total de operación) *100</t>
  </si>
  <si>
    <t>Cumplimiento en la atención a requerimientos de software de la Entidad</t>
  </si>
  <si>
    <t>Medir el cumplimiento en la atención a requerimientos sobre los aplicativos existentes o a desarrollar</t>
  </si>
  <si>
    <t>*Informe mensual de requerimientos solicitados</t>
  </si>
  <si>
    <t>Final del proceso</t>
  </si>
  <si>
    <t>Informe mensual + Aplicación Aranda</t>
  </si>
  <si>
    <t>(&gt; 75% y &lt; 85%)</t>
  </si>
  <si>
    <t>(&gt; 85% y &lt; 100%)</t>
  </si>
  <si>
    <t>GRT</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</si>
  <si>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</si>
  <si>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</si>
  <si>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</si>
  <si>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</si>
  <si>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</si>
  <si>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r>
      <rPr>
        <b/>
        <sz val="11"/>
        <color indexed="8"/>
        <rFont val="Calibri"/>
        <family val="2"/>
        <scheme val="minor"/>
      </rPr>
      <t>PROMEDIO</t>
    </r>
    <r>
      <rPr>
        <sz val="11"/>
        <color theme="1"/>
        <rFont val="Calibri"/>
        <family val="2"/>
        <scheme val="minor"/>
      </rPr>
      <t xml:space="preserve"> (Avance ponderado de los productos de los planes de acción por Dependencia que hacen parte del Plan de Acción Institucional.</t>
    </r>
  </si>
  <si>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</si>
  <si>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</si>
  <si>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</si>
  <si>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</si>
  <si>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</si>
  <si>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</si>
  <si>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</si>
  <si>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</si>
  <si>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</si>
  <si>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r>
      <rPr>
        <b/>
        <sz val="11"/>
        <color indexed="8"/>
        <rFont val="Calibri"/>
        <family val="2"/>
        <scheme val="minor"/>
      </rPr>
      <t>PROMEDIO</t>
    </r>
    <r>
      <rPr>
        <sz val="11"/>
        <color theme="1"/>
        <rFont val="Calibri"/>
        <family val="2"/>
        <scheme val="minor"/>
      </rPr>
      <t xml:space="preserve"> (Avance ponderado de las actividades de los planes de acción por Dependencia que hacen parte del Plan de Acción Institucional.</t>
    </r>
  </si>
  <si>
    <t>Avance en la gestión de las actividades del Plan de Acción Institucional en el periodo evaluado.</t>
  </si>
  <si>
    <t>verificar que actividades debieron cumplirse en el periodo evaluado</t>
  </si>
  <si>
    <r>
      <rPr>
        <b/>
        <sz val="11"/>
        <color indexed="8"/>
        <rFont val="Calibri"/>
        <family val="2"/>
        <scheme val="minor"/>
      </rPr>
      <t>PROMEDIO</t>
    </r>
    <r>
      <rPr>
        <sz val="11"/>
        <color theme="1"/>
        <rFont val="Calibri"/>
        <family val="2"/>
        <scheme val="minor"/>
      </rPr>
      <t xml:space="preserve"> (Avance ponderado de las actividades del periodo evaluado de los planes de acción por Dependencia que hacen parte del Plan de Acción Institucional.</t>
    </r>
  </si>
  <si>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</si>
  <si>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</si>
  <si>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</si>
  <si>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</si>
  <si>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</si>
  <si>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</si>
  <si>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</si>
  <si>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</si>
  <si>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</si>
  <si>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</si>
  <si>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</si>
  <si>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</si>
  <si>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</si>
  <si>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</si>
  <si>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</si>
  <si>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</si>
  <si>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</si>
  <si>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</si>
  <si>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</si>
  <si>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</si>
  <si>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</si>
  <si>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</si>
  <si>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</si>
  <si>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</si>
  <si>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</si>
  <si>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</si>
  <si>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</si>
  <si>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</si>
  <si>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</si>
  <si>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</si>
  <si>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</si>
  <si>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</si>
  <si>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</si>
  <si>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</si>
  <si>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</si>
  <si>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</si>
  <si>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</si>
  <si>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</si>
  <si>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</si>
  <si>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</si>
  <si>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</si>
  <si>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</si>
  <si>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</si>
  <si>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</si>
  <si>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</si>
  <si>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</si>
  <si>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</si>
  <si>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</si>
  <si>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</si>
  <si>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</si>
  <si>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</si>
  <si>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</si>
  <si>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</si>
  <si>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</si>
  <si>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</si>
  <si>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</si>
  <si>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</si>
  <si>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</si>
  <si>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 xml:space="preserve">Radicado Cordis de Derechos de Petición
</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</si>
  <si>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</si>
  <si>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</si>
  <si>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</si>
  <si>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</si>
  <si>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</si>
  <si>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</si>
  <si>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</si>
  <si>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</si>
  <si>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</si>
  <si>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</si>
  <si>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</si>
  <si>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</si>
  <si>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</si>
  <si>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</si>
  <si>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</si>
  <si>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</si>
  <si>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</si>
  <si>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</si>
  <si>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</si>
  <si>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</si>
  <si>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</si>
  <si>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</si>
  <si>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</si>
  <si>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</si>
  <si>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</si>
  <si>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</si>
  <si>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</si>
  <si>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</si>
  <si>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</si>
  <si>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</si>
  <si>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</si>
  <si>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</si>
  <si>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</si>
  <si>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</si>
  <si>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</si>
  <si>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</si>
  <si>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</si>
  <si>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</si>
  <si>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</si>
  <si>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</si>
  <si>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</si>
  <si>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</si>
  <si>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</si>
  <si>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</si>
  <si>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</si>
  <si>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</si>
  <si>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</si>
  <si>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</si>
  <si>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</si>
  <si>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</si>
  <si>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</si>
  <si>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</si>
  <si>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</si>
  <si>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</si>
  <si>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</si>
  <si>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</si>
  <si>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</si>
  <si>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</si>
  <si>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</si>
  <si>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</si>
  <si>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</si>
  <si>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</si>
  <si>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</si>
  <si>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</si>
  <si>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</si>
  <si>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</si>
  <si>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</si>
  <si>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</si>
  <si>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</si>
  <si>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</si>
  <si>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</si>
  <si>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</si>
  <si>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</si>
  <si>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</si>
  <si>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</si>
  <si>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</si>
  <si>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</si>
  <si>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</si>
  <si>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</si>
  <si>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</si>
  <si>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</si>
  <si>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</si>
  <si>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</si>
  <si>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</si>
  <si>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</si>
  <si>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</si>
  <si>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 xml:space="preserve"> &lt;=44%</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</si>
  <si>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</si>
  <si>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</si>
  <si>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</si>
  <si>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</si>
  <si>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</si>
  <si>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</si>
  <si>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</si>
  <si>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</si>
  <si>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</si>
  <si>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</si>
  <si>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</si>
  <si>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</si>
  <si>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</si>
  <si>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</si>
  <si>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</si>
  <si>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</si>
  <si>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</si>
  <si>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</si>
  <si>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</si>
  <si>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</si>
  <si>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</si>
  <si>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</si>
  <si>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</si>
  <si>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</si>
  <si>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</si>
  <si>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</si>
  <si>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</si>
  <si>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</si>
  <si>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</si>
  <si>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Medir el cumplimiento de las acciones planteadas por los subsistemas</t>
  </si>
  <si>
    <t>Final de cada periodo, después de que los subsistemas hayan realizado su gestión</t>
  </si>
  <si>
    <t>(% del promedio de cumplimiento de las acciones reportadas por los subsistemas)</t>
  </si>
  <si>
    <t>Registros evidenciados de las acciones planteadas por los subsistemas</t>
  </si>
  <si>
    <t>&lt;60 %</t>
  </si>
  <si>
    <r>
      <rPr>
        <u/>
        <sz val="11"/>
        <color indexed="8"/>
        <rFont val="Calibri"/>
        <family val="2"/>
        <scheme val="minor"/>
      </rPr>
      <t>&gt;</t>
    </r>
    <r>
      <rPr>
        <sz val="11"/>
        <color indexed="8"/>
        <rFont val="Calibri"/>
        <family val="2"/>
        <scheme val="minor"/>
      </rPr>
      <t>60 y &lt; 80</t>
    </r>
  </si>
  <si>
    <t xml:space="preserve"> =80 Y &lt;95</t>
  </si>
  <si>
    <t>&gt; 95 %</t>
  </si>
  <si>
    <t>Subsistemas del SIG  que cuenten con indicadores</t>
  </si>
  <si>
    <t>Apoyo SIG</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</si>
  <si>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</si>
  <si>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</si>
  <si>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</si>
  <si>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</si>
  <si>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</si>
  <si>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</si>
  <si>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</si>
  <si>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</si>
  <si>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</si>
  <si>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</si>
  <si>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</si>
  <si>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</si>
  <si>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</si>
  <si>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</si>
  <si>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</si>
  <si>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</si>
  <si>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</si>
  <si>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</si>
  <si>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</si>
  <si>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</si>
  <si>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</si>
  <si>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</si>
  <si>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</si>
  <si>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</si>
  <si>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</si>
  <si>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</si>
  <si>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</si>
  <si>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</si>
  <si>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</si>
  <si>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</si>
  <si>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</si>
  <si>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</si>
  <si>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</si>
  <si>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</si>
  <si>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</si>
  <si>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</si>
  <si>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</si>
  <si>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</si>
  <si>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</si>
  <si>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</si>
  <si>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</si>
  <si>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</si>
  <si>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</si>
  <si>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</si>
  <si>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</si>
  <si>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</si>
  <si>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</si>
  <si>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</si>
  <si>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</si>
  <si>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</si>
  <si>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</si>
  <si>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</si>
  <si>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</si>
  <si>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</si>
  <si>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</si>
  <si>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</si>
  <si>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</si>
  <si>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</si>
  <si>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Cuanto reduzco en consumo de agua en las instalaciones de las UAECOB</t>
  </si>
  <si>
    <t>reportes empresas prestadoras de servicios</t>
  </si>
  <si>
    <t>Final de mes según reporte de consumo</t>
  </si>
  <si>
    <t>Empresa de acueducto y alcantarillado mediante el reporte bimestral</t>
  </si>
  <si>
    <t>bimestral</t>
  </si>
  <si>
    <t>&lt;1%</t>
  </si>
  <si>
    <t>(&gt; 1% y &lt;2%)</t>
  </si>
  <si>
    <t>&gt;2%</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</si>
  <si>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</si>
  <si>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</si>
  <si>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</si>
  <si>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</si>
  <si>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Reducción en el Consumo de energía</t>
  </si>
  <si>
    <t>Cuanto reduzco en consumo de energía en las instalaciones de las UAECOB</t>
  </si>
  <si>
    <t>Codensa
Reporte Mensual</t>
  </si>
  <si>
    <t xml:space="preserve">Reducción en el Consumo de gas </t>
  </si>
  <si>
    <t>Cuanto reduzco en consumo de gases las instalaciones de las UAECOB</t>
  </si>
  <si>
    <t>Gas Natural
Reporte Mensual</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</si>
  <si>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</si>
  <si>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</si>
  <si>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</si>
  <si>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</si>
  <si>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</si>
  <si>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</si>
  <si>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</si>
  <si>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</si>
  <si>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</si>
  <si>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</si>
  <si>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</si>
  <si>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</si>
  <si>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</si>
  <si>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</si>
  <si>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</si>
  <si>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</si>
  <si>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</si>
  <si>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</si>
  <si>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</si>
  <si>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</si>
  <si>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</si>
  <si>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</si>
  <si>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</si>
  <si>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u/>
        <sz val="11"/>
        <color indexed="8"/>
        <rFont val="Calibri"/>
        <family val="2"/>
        <scheme val="minor"/>
      </rPr>
      <t>&lt;</t>
    </r>
    <r>
      <rPr>
        <sz val="11"/>
        <color indexed="8"/>
        <rFont val="Calibri"/>
        <family val="2"/>
        <scheme val="minor"/>
      </rPr>
      <t>50%</t>
    </r>
  </si>
  <si>
    <r>
      <t xml:space="preserve"> </t>
    </r>
    <r>
      <rPr>
        <u/>
        <sz val="11"/>
        <color indexed="8"/>
        <rFont val="Calibri"/>
        <family val="2"/>
        <scheme val="minor"/>
      </rPr>
      <t>&gt;</t>
    </r>
    <r>
      <rPr>
        <sz val="11"/>
        <color indexed="8"/>
        <rFont val="Calibri"/>
        <family val="2"/>
        <scheme val="minor"/>
      </rPr>
      <t xml:space="preserve"> 51% y </t>
    </r>
    <r>
      <rPr>
        <u/>
        <sz val="11"/>
        <color indexed="8"/>
        <rFont val="Calibri"/>
        <family val="2"/>
        <scheme val="minor"/>
      </rPr>
      <t>&lt;</t>
    </r>
    <r>
      <rPr>
        <sz val="11"/>
        <color indexed="8"/>
        <rFont val="Calibri"/>
        <family val="2"/>
        <scheme val="minor"/>
      </rPr>
      <t xml:space="preserve"> 79%</t>
    </r>
  </si>
  <si>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94%</t>
    </r>
  </si>
  <si>
    <r>
      <rPr>
        <u/>
        <sz val="11"/>
        <color indexed="8"/>
        <rFont val="Calibri"/>
        <family val="2"/>
        <scheme val="minor"/>
      </rPr>
      <t>&gt;</t>
    </r>
    <r>
      <rPr>
        <sz val="11"/>
        <color indexed="8"/>
        <rFont val="Calibri"/>
        <family val="2"/>
        <scheme val="minor"/>
      </rPr>
      <t>95%</t>
    </r>
  </si>
  <si>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</si>
  <si>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</si>
  <si>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</si>
  <si>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</si>
  <si>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</si>
  <si>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</si>
  <si>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</si>
  <si>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</si>
  <si>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</si>
  <si>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r>
      <rPr>
        <u/>
        <sz val="11"/>
        <color indexed="8"/>
        <rFont val="Calibri"/>
        <family val="2"/>
        <scheme val="minor"/>
      </rPr>
      <t>&gt;</t>
    </r>
    <r>
      <rPr>
        <sz val="11"/>
        <color indexed="8"/>
        <rFont val="Calibri"/>
        <family val="2"/>
        <scheme val="minor"/>
      </rPr>
      <t>40%</t>
    </r>
  </si>
  <si>
    <t xml:space="preserve"> &gt; 39% y &lt; =26%</t>
  </si>
  <si>
    <r>
      <t xml:space="preserve">25% y </t>
    </r>
    <r>
      <rPr>
        <u/>
        <sz val="11"/>
        <color indexed="8"/>
        <rFont val="Calibri"/>
        <family val="2"/>
        <scheme val="minor"/>
      </rPr>
      <t>&lt;</t>
    </r>
    <r>
      <rPr>
        <sz val="11"/>
        <color indexed="8"/>
        <rFont val="Calibri"/>
        <family val="2"/>
        <scheme val="minor"/>
      </rPr>
      <t>16</t>
    </r>
  </si>
  <si>
    <r>
      <rPr>
        <u/>
        <sz val="11"/>
        <color indexed="8"/>
        <rFont val="Calibri"/>
        <family val="2"/>
        <scheme val="minor"/>
      </rPr>
      <t>&lt;</t>
    </r>
    <r>
      <rPr>
        <sz val="11"/>
        <color indexed="8"/>
        <rFont val="Calibri"/>
        <family val="2"/>
        <scheme val="minor"/>
      </rPr>
      <t>15%</t>
    </r>
  </si>
  <si>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</si>
  <si>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</si>
  <si>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</si>
  <si>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</si>
  <si>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99%</t>
    </r>
  </si>
  <si>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</si>
  <si>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</si>
  <si>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</si>
  <si>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</si>
  <si>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</si>
  <si>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</si>
  <si>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</si>
  <si>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</si>
  <si>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</si>
  <si>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</si>
  <si>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</si>
  <si>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</si>
  <si>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</si>
  <si>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</si>
  <si>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</si>
  <si>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</si>
  <si>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</si>
  <si>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</si>
  <si>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</si>
  <si>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</si>
  <si>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</si>
  <si>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</si>
  <si>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</si>
  <si>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u/>
        <sz val="11"/>
        <color indexed="8"/>
        <rFont val="Calibri"/>
        <family val="2"/>
        <scheme val="minor"/>
      </rPr>
      <t>&gt;</t>
    </r>
    <r>
      <rPr>
        <sz val="11"/>
        <color indexed="8"/>
        <rFont val="Calibri"/>
        <family val="2"/>
        <scheme val="minor"/>
      </rPr>
      <t>50% Y &lt;70%</t>
    </r>
  </si>
  <si>
    <r>
      <rPr>
        <u/>
        <sz val="11"/>
        <color indexed="8"/>
        <rFont val="Calibri"/>
        <family val="2"/>
        <scheme val="minor"/>
      </rPr>
      <t>&gt;</t>
    </r>
    <r>
      <rPr>
        <sz val="11"/>
        <color indexed="8"/>
        <rFont val="Calibri"/>
        <family val="2"/>
        <scheme val="minor"/>
      </rPr>
      <t>70% Y &lt;=80%</t>
    </r>
  </si>
  <si>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</si>
  <si>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</si>
  <si>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</si>
  <si>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</si>
  <si>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</si>
  <si>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</si>
  <si>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</si>
  <si>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</si>
  <si>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</si>
  <si>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</si>
  <si>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</si>
  <si>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</si>
  <si>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</si>
  <si>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</si>
  <si>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</si>
  <si>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</si>
  <si>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Evaluar el incumplimiento en el manejo de inventarios del personal retirado</t>
  </si>
  <si>
    <t>Servidores retirados con inventario a cargo</t>
  </si>
  <si>
    <t>Humanos y tecnológicos</t>
  </si>
  <si>
    <t xml:space="preserve">Final de cada período, después del retiro de funcionarios con  inventario a cargo. </t>
  </si>
  <si>
    <t>(Número de personas retiradas en el periodo con inventario a cargo / Número personas retiradas en el periodo)*100</t>
  </si>
  <si>
    <t>Sistema PCT</t>
  </si>
  <si>
    <t>Área de Compras seguros e inventarios</t>
  </si>
  <si>
    <t>Apoyo profesional</t>
  </si>
  <si>
    <t>Coordinador de Compras Seguros e Inventarios</t>
  </si>
  <si>
    <t>Área de Compras Seguros e Inventarios, la Subdirección de Gestión Corporativa, Oficina asesora de Planeación  y Dirección</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</si>
  <si>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</si>
  <si>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</si>
  <si>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</si>
  <si>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</si>
  <si>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</si>
  <si>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1"/>
        <color theme="1"/>
        <rFont val="Calibri"/>
        <family val="2"/>
        <scheme val="minor"/>
      </rPr>
      <t>PROMEDIO</t>
    </r>
    <r>
      <rPr>
        <sz val="11"/>
        <color theme="1"/>
        <rFont val="Calibri"/>
        <family val="2"/>
        <scheme val="minor"/>
      </rPr>
      <t xml:space="preserve"> (Total de vehículos disponibles de 1ra respuesta para la atención/ total de vehículos existentes de 1ra respuesta para la atención)*100</t>
    </r>
  </si>
  <si>
    <t>Base de datos (Control líder del Parque automotor)</t>
  </si>
  <si>
    <t>Monitoreo Diario</t>
  </si>
  <si>
    <r>
      <rPr>
        <u/>
        <sz val="11"/>
        <color indexed="8"/>
        <rFont val="Calibri"/>
        <family val="2"/>
        <scheme val="minor"/>
      </rPr>
      <t>&lt;29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</si>
  <si>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&lt;59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</si>
  <si>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&lt;89</t>
    </r>
    <r>
      <rPr>
        <sz val="11"/>
        <color indexed="8"/>
        <rFont val="Calibri"/>
        <family val="2"/>
        <scheme val="minor"/>
      </rPr>
      <t>%)</t>
    </r>
  </si>
  <si>
    <r>
      <rPr>
        <u/>
        <sz val="11"/>
        <color indexed="8"/>
        <rFont val="Calibri"/>
        <family val="2"/>
        <scheme val="minor"/>
      </rPr>
      <t>&gt;90</t>
    </r>
    <r>
      <rPr>
        <sz val="11"/>
        <color indexed="8"/>
        <rFont val="Calibri"/>
        <family val="2"/>
        <scheme val="minor"/>
      </rPr>
      <t>%</t>
    </r>
  </si>
  <si>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</si>
  <si>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</si>
  <si>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</si>
  <si>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</si>
  <si>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</si>
  <si>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</si>
  <si>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*Personal Residente en el taller.
*Físicos
*Tecnológicos
*Económicos</t>
  </si>
  <si>
    <t>Durante el proceso, de acuerdo a los reportes diarios del residente del taller.</t>
  </si>
  <si>
    <r>
      <rPr>
        <b/>
        <u/>
        <sz val="11"/>
        <color theme="1"/>
        <rFont val="Calibri"/>
        <family val="2"/>
        <scheme val="minor"/>
      </rPr>
      <t>Promedio mensual</t>
    </r>
    <r>
      <rPr>
        <sz val="11"/>
        <color theme="1"/>
        <rFont val="Calibri"/>
        <family val="2"/>
        <scheme val="minor"/>
      </rPr>
      <t xml:space="preserve"> (suma de los días de vehículos atendidos por mantenimiento / el numero de  vehículos en mantenimiento)
</t>
    </r>
    <r>
      <rPr>
        <i/>
        <sz val="11"/>
        <color theme="1"/>
        <rFont val="Calibri"/>
        <family val="2"/>
        <scheme val="minor"/>
      </rPr>
      <t xml:space="preserve">Ref.: </t>
    </r>
    <r>
      <rPr>
        <i/>
        <u/>
        <sz val="11"/>
        <color theme="1"/>
        <rFont val="Calibri"/>
        <family val="2"/>
        <scheme val="minor"/>
      </rPr>
      <t>Fecha de entrada al taller-fecha de salida del taller</t>
    </r>
    <r>
      <rPr>
        <i/>
        <sz val="11"/>
        <color theme="1"/>
        <rFont val="Calibri"/>
        <family val="2"/>
        <scheme val="minor"/>
      </rPr>
      <t xml:space="preserve">
</t>
    </r>
  </si>
  <si>
    <t>Tiempo (Días)</t>
  </si>
  <si>
    <t>Informe diario enviado por el residente del taller  y base de datos del líder parque automotor.</t>
  </si>
  <si>
    <r>
      <rPr>
        <u/>
        <sz val="11"/>
        <color theme="1"/>
        <rFont val="Calibri"/>
        <family val="2"/>
        <scheme val="minor"/>
      </rPr>
      <t>&gt;</t>
    </r>
    <r>
      <rPr>
        <sz val="11"/>
        <color theme="1"/>
        <rFont val="Calibri"/>
        <family val="2"/>
        <scheme val="minor"/>
      </rPr>
      <t xml:space="preserve"> 21 DIAS</t>
    </r>
  </si>
  <si>
    <r>
      <t>(</t>
    </r>
    <r>
      <rPr>
        <u/>
        <sz val="11"/>
        <color theme="1"/>
        <rFont val="Calibri"/>
        <family val="2"/>
        <scheme val="minor"/>
      </rPr>
      <t>&gt;</t>
    </r>
    <r>
      <rPr>
        <sz val="11"/>
        <color theme="1"/>
        <rFont val="Calibri"/>
        <family val="2"/>
        <scheme val="minor"/>
      </rPr>
      <t xml:space="preserve"> 13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</si>
  <si>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&gt;6</t>
    </r>
    <r>
      <rPr>
        <sz val="11"/>
        <color theme="1"/>
        <rFont val="Calibri"/>
        <family val="2"/>
        <scheme val="minor"/>
      </rPr>
      <t xml:space="preserve"> DIAS y  </t>
    </r>
    <r>
      <rPr>
        <u/>
        <sz val="11"/>
        <color theme="1"/>
        <rFont val="Calibri"/>
        <family val="2"/>
        <scheme val="minor"/>
      </rPr>
      <t>&lt;</t>
    </r>
    <r>
      <rPr>
        <sz val="11"/>
        <color theme="1"/>
        <rFont val="Calibri"/>
        <family val="2"/>
        <scheme val="minor"/>
      </rPr>
      <t xml:space="preserve"> 12 DIAS)</t>
    </r>
  </si>
  <si>
    <r>
      <rPr>
        <u/>
        <sz val="11"/>
        <color theme="1"/>
        <rFont val="Calibri"/>
        <family val="2"/>
        <scheme val="minor"/>
      </rPr>
      <t>&lt; 5</t>
    </r>
    <r>
      <rPr>
        <sz val="11"/>
        <color theme="1"/>
        <rFont val="Calibri"/>
        <family val="2"/>
        <scheme val="minor"/>
      </rPr>
      <t xml:space="preserve"> DIAS </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</si>
  <si>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</si>
  <si>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</si>
  <si>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</si>
  <si>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</si>
  <si>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r>
      <rPr>
        <b/>
        <sz val="11"/>
        <color theme="1"/>
        <rFont val="Calibri"/>
        <family val="2"/>
        <scheme val="minor"/>
      </rPr>
      <t>PROMEDIO SEMANAL</t>
    </r>
    <r>
      <rPr>
        <sz val="11"/>
        <color theme="1"/>
        <rFont val="Calibri"/>
        <family val="2"/>
        <scheme val="minor"/>
      </rPr>
      <t xml:space="preserve"> (Total de equipo menor (mayor frecuencia y/o rotación) disponible para la atención/ total de equipo menor (mayor frecuencia y/o rotación). para la atención)*100</t>
    </r>
  </si>
  <si>
    <t>Base de datos</t>
  </si>
  <si>
    <t>Monitoreo Semanal</t>
  </si>
  <si>
    <r>
      <rPr>
        <u/>
        <sz val="11"/>
        <color indexed="8"/>
        <rFont val="Calibri"/>
        <family val="2"/>
        <scheme val="minor"/>
      </rPr>
      <t>&lt;</t>
    </r>
    <r>
      <rPr>
        <sz val="11"/>
        <color indexed="8"/>
        <rFont val="Calibri"/>
        <family val="2"/>
        <scheme val="minor"/>
      </rPr>
      <t>29%</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</si>
  <si>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</si>
  <si>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&lt;84</t>
    </r>
    <r>
      <rPr>
        <sz val="11"/>
        <color indexed="8"/>
        <rFont val="Calibri"/>
        <family val="2"/>
        <scheme val="minor"/>
      </rPr>
      <t>%)</t>
    </r>
  </si>
  <si>
    <r>
      <rPr>
        <u/>
        <sz val="11"/>
        <color indexed="8"/>
        <rFont val="Calibri"/>
        <family val="2"/>
        <scheme val="minor"/>
      </rPr>
      <t>&gt;</t>
    </r>
    <r>
      <rPr>
        <sz val="11"/>
        <color indexed="8"/>
        <rFont val="Calibri"/>
        <family val="2"/>
        <scheme val="minor"/>
      </rPr>
      <t>85%</t>
    </r>
  </si>
  <si>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</si>
  <si>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</si>
  <si>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</si>
  <si>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</si>
  <si>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</si>
  <si>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Identificar el tiempo promedio para atención de actividades de mantenimiento correctivos del equipo menor de la UAECOB.</t>
  </si>
  <si>
    <t>Al final del proceso</t>
  </si>
  <si>
    <r>
      <rPr>
        <b/>
        <sz val="11"/>
        <color theme="1"/>
        <rFont val="Calibri"/>
        <family val="2"/>
        <scheme val="minor"/>
      </rPr>
      <t>Promedio</t>
    </r>
    <r>
      <rPr>
        <sz val="11"/>
        <color theme="1"/>
        <rFont val="Calibri"/>
        <family val="2"/>
        <scheme val="minor"/>
      </rPr>
      <t xml:space="preserve"> </t>
    </r>
    <r>
      <rPr>
        <b/>
        <sz val="11"/>
        <color theme="1"/>
        <rFont val="Calibri"/>
        <family val="2"/>
        <scheme val="minor"/>
      </rPr>
      <t>mensual</t>
    </r>
    <r>
      <rPr>
        <sz val="11"/>
        <color theme="1"/>
        <rFont val="Calibri"/>
        <family val="2"/>
        <scheme val="minor"/>
      </rPr>
      <t xml:space="preserve"> (suma de los días Equipo menor atendido por mantenimiento correctivo / el numero de equipo menor del taller interno B3 y talleres externos )  
</t>
    </r>
    <r>
      <rPr>
        <i/>
        <sz val="11"/>
        <color theme="1"/>
        <rFont val="Calibri"/>
        <family val="2"/>
        <scheme val="minor"/>
      </rPr>
      <t>Ref.(</t>
    </r>
    <r>
      <rPr>
        <i/>
        <u/>
        <sz val="11"/>
        <color theme="1"/>
        <rFont val="Calibri"/>
        <family val="2"/>
        <scheme val="minor"/>
      </rPr>
      <t>Fecha de entrada al taller-fecha de salida del taller)</t>
    </r>
  </si>
  <si>
    <t>Taller interno Informe semanal enviado a logística.
Taller externos, los informes se solicitan cuando se hacen los mantenimientos</t>
  </si>
  <si>
    <t>Monitoreo mensual</t>
  </si>
  <si>
    <r>
      <t>(</t>
    </r>
    <r>
      <rPr>
        <u/>
        <sz val="11"/>
        <color theme="1"/>
        <rFont val="Calibri"/>
        <family val="2"/>
        <scheme val="minor"/>
      </rPr>
      <t>&gt;</t>
    </r>
    <r>
      <rPr>
        <sz val="11"/>
        <color theme="1"/>
        <rFont val="Calibri"/>
        <family val="2"/>
        <scheme val="minor"/>
      </rPr>
      <t xml:space="preserve">10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</si>
  <si>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t>
    </r>
    <r>
      <rPr>
        <sz val="11"/>
        <color theme="1"/>
        <rFont val="Calibri"/>
        <family val="2"/>
        <scheme val="minor"/>
      </rPr>
      <t xml:space="preserve"> 6 DIAS   Y   </t>
    </r>
    <r>
      <rPr>
        <u/>
        <sz val="11"/>
        <color theme="1"/>
        <rFont val="Calibri"/>
        <family val="2"/>
        <scheme val="minor"/>
      </rPr>
      <t>&lt;</t>
    </r>
    <r>
      <rPr>
        <sz val="11"/>
        <color theme="1"/>
        <rFont val="Calibri"/>
        <family val="2"/>
        <scheme val="minor"/>
      </rPr>
      <t xml:space="preserve"> 9 DIAS)</t>
    </r>
  </si>
  <si>
    <r>
      <rPr>
        <u/>
        <sz val="11"/>
        <color theme="1"/>
        <rFont val="Calibri"/>
        <family val="2"/>
        <scheme val="minor"/>
      </rPr>
      <t>&lt;</t>
    </r>
    <r>
      <rPr>
        <sz val="11"/>
        <color theme="1"/>
        <rFont val="Calibri"/>
        <family val="2"/>
        <scheme val="minor"/>
      </rPr>
      <t xml:space="preserve">  5 DIAS</t>
    </r>
  </si>
  <si>
    <t>Gestión Logística en Emergencias</t>
  </si>
  <si>
    <t>Contratos de suministros en Ejecución (de Consumo y Controlados) de la Subdirección Logística</t>
  </si>
  <si>
    <t>Garantizar Suscripción y Ejecución de contratos de suministros (de Consumo y Controlados) según la programación del Plan Anual de Adquisiciones de la UAECOB.</t>
  </si>
  <si>
    <t xml:space="preserve">Personal  administrativo
Físicos
Tecnológicos </t>
  </si>
  <si>
    <t>En las etapas del proceso</t>
  </si>
  <si>
    <t xml:space="preserve">No. de contratos de suministros en ejecución en el trimestre/ No. de contratos de suministros programados en el PAA </t>
  </si>
  <si>
    <t>Validación y seguimiento al Plan Anual de Adquisiciones en el tema de suministros.
Información histórica de comportamiento de contratos  de suministros</t>
  </si>
  <si>
    <r>
      <rPr>
        <u/>
        <sz val="11"/>
        <color indexed="8"/>
        <rFont val="Calibri"/>
        <family val="2"/>
        <scheme val="minor"/>
      </rPr>
      <t>&lt;</t>
    </r>
    <r>
      <rPr>
        <sz val="11"/>
        <color indexed="8"/>
        <rFont val="Calibri"/>
        <family val="2"/>
        <scheme val="minor"/>
      </rPr>
      <t>49%</t>
    </r>
  </si>
  <si>
    <r>
      <t>(</t>
    </r>
    <r>
      <rPr>
        <u/>
        <sz val="11"/>
        <color indexed="8"/>
        <rFont val="Calibri"/>
        <family val="2"/>
        <scheme val="minor"/>
      </rPr>
      <t>&gt;</t>
    </r>
    <r>
      <rPr>
        <sz val="11"/>
        <color indexed="8"/>
        <rFont val="Calibri"/>
        <family val="2"/>
        <scheme val="minor"/>
      </rPr>
      <t xml:space="preserve"> 50% y </t>
    </r>
    <r>
      <rPr>
        <u/>
        <sz val="11"/>
        <color indexed="8"/>
        <rFont val="Calibri"/>
        <family val="2"/>
        <scheme val="minor"/>
      </rPr>
      <t>&lt;</t>
    </r>
    <r>
      <rPr>
        <sz val="11"/>
        <color indexed="8"/>
        <rFont val="Calibri"/>
        <family val="2"/>
        <scheme val="minor"/>
      </rPr>
      <t>64%)</t>
    </r>
  </si>
  <si>
    <r>
      <t>(</t>
    </r>
    <r>
      <rPr>
        <u/>
        <sz val="11"/>
        <color indexed="8"/>
        <rFont val="Calibri"/>
        <family val="2"/>
        <scheme val="minor"/>
      </rPr>
      <t>&gt;</t>
    </r>
    <r>
      <rPr>
        <sz val="11"/>
        <color indexed="8"/>
        <rFont val="Calibri"/>
        <family val="2"/>
        <scheme val="minor"/>
      </rPr>
      <t xml:space="preserve"> 65% y </t>
    </r>
    <r>
      <rPr>
        <u/>
        <sz val="11"/>
        <color indexed="8"/>
        <rFont val="Calibri"/>
        <family val="2"/>
        <scheme val="minor"/>
      </rPr>
      <t>&lt;</t>
    </r>
    <r>
      <rPr>
        <sz val="11"/>
        <color indexed="8"/>
        <rFont val="Calibri"/>
        <family val="2"/>
        <scheme val="minor"/>
      </rPr>
      <t>89%)</t>
    </r>
  </si>
  <si>
    <t>PROCESOS 
CONTRACTUALES</t>
  </si>
  <si>
    <t>PROFESIONAL 
CONTRACTUAL</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</si>
  <si>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</si>
  <si>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</si>
  <si>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</si>
  <si>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</si>
  <si>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</si>
  <si>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</si>
  <si>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</si>
  <si>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t>
    </r>
    <r>
      <rPr>
        <sz val="11"/>
        <color indexed="8"/>
        <rFont val="Calibri"/>
        <family val="2"/>
        <scheme val="minor"/>
      </rPr>
      <t>79%)</t>
    </r>
  </si>
  <si>
    <r>
      <t>(</t>
    </r>
    <r>
      <rPr>
        <u/>
        <sz val="11"/>
        <color indexed="8"/>
        <rFont val="Calibri"/>
        <family val="2"/>
        <scheme val="minor"/>
      </rPr>
      <t>&gt;</t>
    </r>
    <r>
      <rPr>
        <sz val="11"/>
        <color indexed="8"/>
        <rFont val="Calibri"/>
        <family val="2"/>
        <scheme val="minor"/>
      </rPr>
      <t xml:space="preserve"> 80% y </t>
    </r>
    <r>
      <rPr>
        <u/>
        <sz val="11"/>
        <color indexed="8"/>
        <rFont val="Calibri"/>
        <family val="2"/>
        <scheme val="minor"/>
      </rPr>
      <t>&lt;</t>
    </r>
    <r>
      <rPr>
        <sz val="11"/>
        <color indexed="8"/>
        <rFont val="Calibri"/>
        <family val="2"/>
        <scheme val="minor"/>
      </rPr>
      <t>89%)</t>
    </r>
  </si>
  <si>
    <r>
      <rPr>
        <u/>
        <sz val="11"/>
        <color indexed="8"/>
        <rFont val="Calibri"/>
        <family val="2"/>
        <scheme val="minor"/>
      </rPr>
      <t>&gt;</t>
    </r>
    <r>
      <rPr>
        <sz val="11"/>
        <color indexed="8"/>
        <rFont val="Calibri"/>
        <family val="2"/>
        <scheme val="minor"/>
      </rPr>
      <t>90%</t>
    </r>
  </si>
  <si>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</si>
  <si>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</si>
  <si>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</si>
  <si>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</si>
  <si>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</si>
  <si>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</si>
  <si>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</si>
  <si>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</si>
  <si>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</si>
  <si>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</si>
  <si>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</si>
  <si>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</si>
  <si>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</si>
  <si>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</si>
  <si>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</si>
  <si>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</si>
  <si>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</si>
  <si>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</si>
  <si>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</si>
  <si>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</si>
  <si>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</si>
  <si>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</si>
  <si>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</si>
  <si>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</si>
  <si>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</si>
  <si>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</si>
  <si>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</si>
  <si>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</si>
  <si>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</si>
  <si>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</si>
  <si>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</si>
  <si>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</si>
  <si>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</si>
  <si>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</si>
  <si>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</si>
  <si>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</si>
  <si>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</si>
  <si>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</si>
  <si>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</si>
  <si>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</si>
  <si>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</si>
  <si>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</si>
  <si>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</si>
  <si>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</si>
  <si>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</si>
  <si>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</si>
  <si>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</si>
  <si>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</si>
  <si>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</si>
  <si>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</si>
  <si>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</si>
  <si>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</si>
  <si>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</si>
  <si>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</si>
  <si>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</si>
  <si>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META (per.)</t>
  </si>
  <si>
    <t>Valor numerador</t>
  </si>
  <si>
    <t>Valor denominador</t>
  </si>
  <si>
    <t xml:space="preserve">RESULTADO </t>
  </si>
  <si>
    <t>TENDENCIA
(&gt;=) (&lt;=)</t>
  </si>
  <si>
    <t>ANALISIS Y OBSERVACIONES</t>
  </si>
  <si>
    <t>Acción 
Planteada</t>
  </si>
  <si>
    <t>ENERO</t>
  </si>
  <si>
    <t>FEBRERO</t>
  </si>
  <si>
    <t>MARZO</t>
  </si>
  <si>
    <t xml:space="preserve"> (1-( sumatoria del consumo de las estaciones  actual/ sumatoria del consumo del periodo anterior))</t>
  </si>
  <si>
    <t>Autos impulsados por abogados</t>
  </si>
  <si>
    <t>Número de procesos impulsados/Número de abogados</t>
  </si>
  <si>
    <t>Numero</t>
  </si>
  <si>
    <t>&lt;=7</t>
  </si>
  <si>
    <t>&gt;8 - &lt;11</t>
  </si>
  <si>
    <t>(=)11 y &lt;13</t>
  </si>
  <si>
    <t>(=)13</t>
  </si>
  <si>
    <r>
      <t xml:space="preserve">Número total de procesos/ Promedio dias </t>
    </r>
    <r>
      <rPr>
        <i/>
        <sz val="11"/>
        <rFont val="Calibri"/>
        <family val="2"/>
        <scheme val="minor"/>
      </rPr>
      <t>(fecha de apertura-fecha de acta de reparto</t>
    </r>
    <r>
      <rPr>
        <sz val="11"/>
        <rFont val="Calibri"/>
        <family val="2"/>
        <scheme val="minor"/>
      </rPr>
      <t>)</t>
    </r>
  </si>
  <si>
    <t>&gt;15</t>
  </si>
  <si>
    <t>&lt;=15 y &gt;=13</t>
  </si>
  <si>
    <t>&lt;=12 y &gt;=11</t>
  </si>
  <si>
    <t>&lt;=10</t>
  </si>
  <si>
    <t>&lt;</t>
  </si>
  <si>
    <t>mayo</t>
  </si>
  <si>
    <t>En el primer Trimestre del año 2018, se realizarón 314 piezas, cumpliendo con el objetivo planteado para el periodo.</t>
  </si>
  <si>
    <t>No aplica</t>
  </si>
  <si>
    <t>&gt;</t>
  </si>
  <si>
    <t xml:space="preserve"> BUENO</t>
  </si>
  <si>
    <t>Todos los casos fueron calificados como Excelente (531) y como Bueno (21), cabe resaltar que NINGÚN servicio fue calificado como regular o malo</t>
  </si>
  <si>
    <t>Mejoramiento contínuo en aras de llegar al 100%</t>
  </si>
  <si>
    <t>Todos los casos fueron calificados como Excelente (587) y como Bueno (15), cabe resaltar que NINGÚN servicio fue calificado como regular o malo</t>
  </si>
  <si>
    <t>Todos los casos fueron calificados como Excelente (388) y como Bueno (9), cabe resaltar que NINGÚN servicio fue calificado como regular o malo</t>
  </si>
  <si>
    <t>Indicador dentro de los límites permitidos</t>
  </si>
  <si>
    <t>Meta cumplida</t>
  </si>
  <si>
    <t>Mantenimiento del servicio</t>
  </si>
  <si>
    <t>=</t>
  </si>
  <si>
    <t>Pendiente reporte de ETB en el mes de abril.</t>
  </si>
  <si>
    <t>No hay requerimientos registrados en el mes</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</si>
  <si>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</si>
  <si>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</si>
  <si>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Durante el primer mes no se contaba con la información actualizada y completa para generar las viabilidades.</t>
  </si>
  <si>
    <t>Las actas de comité de contratación deben ser entregadas de manera inmediata para proceder a la actualización de los planes de contratación.</t>
  </si>
  <si>
    <t>Corresponde al avance ponderado de los productos del Plan de Acción en referencia al avance de las metas establecidas.</t>
  </si>
  <si>
    <t>Corresponde al avance ponderado de todas las actividades del Plan de Acción.</t>
  </si>
  <si>
    <t>Corresponde al avance ponderado de las actividades a cumplir en el periodo del Plan de Acción.</t>
  </si>
  <si>
    <t>Durante el I Trimestre del año 2018, se brindo asistencia a veinte (20) audiencias.</t>
  </si>
  <si>
    <t>Durante el I Trimestre del año 2018, fueron analizadas doce (12) fichas en Comité</t>
  </si>
  <si>
    <t>Durante el I Trimestre del año 2018, la Oficina Asesora Jurídica brindo asesoria a las Diferentes Oficinas y Subdirecciones de la UAECOB en los relacionado con estudios previos</t>
  </si>
  <si>
    <t>Durante los dos primeros meses del año 2018 la Oficina Asesora Jurídica expidio y suscribio las minutas de contratos de prestación de servicios en promedio de un (1) día</t>
  </si>
  <si>
    <t>La oficina Asesora Jurídica dio respuesta a ochenta y cuatro (84) solicitudes de certificados por correo institucional  y radicados los cuales fueron tramitados en su totalidad</t>
  </si>
  <si>
    <t>Excelente</t>
  </si>
  <si>
    <t>Se emitieron para el mes de enero 67 contancias solictadas por los usuarios</t>
  </si>
  <si>
    <t>Se emitieron para el mes de Febrero 67 contancias solictadas por los usuarios</t>
  </si>
  <si>
    <t>Se emitieron para el mes de Marzo 52 contancias solictadas por los usuarios</t>
  </si>
  <si>
    <t>Para la vigencia se realizaron  24 investigaciones en la cuales se determinaron las causas a todas</t>
  </si>
  <si>
    <t>Para la vigencia se realizaron  14 investigaciones debido a las activaciones realizadasen la cuales se determinaron las causas a todas</t>
  </si>
  <si>
    <t>Para la vigencia se realizaron  22 investigaciones en la cuales se determinaron las causas3 a todas</t>
  </si>
  <si>
    <t>Se capacitaron en el periodo 4 grupo de brigadas correspondientes a 86 personas de las cuales 10 no aprobaron el curso.</t>
  </si>
  <si>
    <t>para el mes de febrero se capacitaron las brigadas de la universidad jorge tadeo lozano y open group en la  cual se dio un desempeño superior al exgido por la normatividad vigente</t>
  </si>
  <si>
    <t xml:space="preserve">en le mes de marzo se capacitaron 61 personas que corresponde a 9 brigradas empresariales ya que se conformo una capacitacion con pymes </t>
  </si>
  <si>
    <t>para el mes de enero se realizan 2 visitas debido a las pocas solicitudes para la capacitacion de riesgo bajo realizadas.</t>
  </si>
  <si>
    <t>se realizan 2 visitas de verificacion en el mes de febrero a las culaes se ratifican los conceptos emitidos.</t>
  </si>
  <si>
    <t>las visitas de verificacion realizadas correponden al 1% de las capacitaciones dadas en riego bajo para el mes de marzo</t>
  </si>
  <si>
    <t xml:space="preserve">Para el mes de enero se presentaron pocos eventos alta complejidad en la ciudad </t>
  </si>
  <si>
    <t>se incremetan los eventos de alta complejidad en la ciudad debido al inicio del futbol colombiano y temporada taurina</t>
  </si>
  <si>
    <t>Se incrementa el nuemro de eventos debido al inicio del festival iberoamericano de teatro, estereo picnik y concientos de gran magnitud, asi mismo se registro los eventos de seman santa.</t>
  </si>
  <si>
    <t>Se realizaron las revisiones tecnicas en los tiempos establecidos en los procedimientos  de acuerdo con las disponibilidad de las estaciones.</t>
  </si>
  <si>
    <t>Se dieron tramite a las solicitudes allegadas por los usuarios para el periodo de medición</t>
  </si>
  <si>
    <t>El proceso de capacitacion comunitaria esta diseñado para atender la demanda de los usuarios, para el periodo se dio trmite a todas las solictudes allegadas a la SGR</t>
  </si>
  <si>
    <t>Se realizaron acciones para  actualizar uno de los tres procedimientos relativos a la atención de incendios, tal procedimiento  es: la atención de incendios estructurales de gran altura, el cual esta listo y se publicara en la ruta de calidad, para la consulta respectiva.</t>
  </si>
  <si>
    <t>Actualización y publicación.</t>
  </si>
  <si>
    <t>La disponibilidad de personal durante enero de 2018 fue del 547 unidades para la atención de emergencias.</t>
  </si>
  <si>
    <t>La disponibilidad de personal durante febrero de 2018 fue del 560 unidades para la atención de emergencias.</t>
  </si>
  <si>
    <t>La disponibilidad de personal durante marzo de 2018 fue del 585 unidades para la atención de emergencias.</t>
  </si>
  <si>
    <t>N/A</t>
  </si>
  <si>
    <t>El tiempo de atención de los servicios IMER fue un poco alta comparada con la meta, debido a que algunos de los servicios atendidos tuvieron un tiempo de servicio mayor, lo cual afecto el tiempo meta.</t>
  </si>
  <si>
    <t>Se espera que  con la puesta en servicios de las máquinas nuevas que ingresaron en enero de 2018, se reduzca el tiempo a la meta establecida.</t>
  </si>
  <si>
    <t xml:space="preserve">El tiempo de atencion de servicios se vio afectado en 1:70 por encima de la meta. </t>
  </si>
  <si>
    <t>Se reducira el tiempo de servicios con la puesta en marcha de todas las máquinas nuevas.</t>
  </si>
  <si>
    <t>El tiempo de atención de los servicios se redujo con respecto al mes anterior.</t>
  </si>
  <si>
    <t>Se espera poder contar con todas las máquinas nuevas en servicios para el trimestres siguiente.</t>
  </si>
  <si>
    <t>Se realizo la atención de los servicios de emergencia por tipo durante enero de 2018.</t>
  </si>
  <si>
    <t>Se realizo la atención de los servicios de emergencia por tipo durante febrero de 2018.</t>
  </si>
  <si>
    <t>Se realizo la atención de los servicios de emergencia por tipo durante marzo de 2018.</t>
  </si>
  <si>
    <t>&gt;=13</t>
  </si>
  <si>
    <t>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t>
  </si>
  <si>
    <t>Mantener el impulso procesal de las actuaciones disciplinarias</t>
  </si>
  <si>
    <t>Las quejas allegadas a la OCDI se atendieron dentro de los términos fijados por la Dirección Distrital de Asuntos Disciplinarios (10 días) y sin exceder el término máximo que otorga la Ley 1755, logro alcanzado gracias al seguimiento permanente a la gestión.</t>
  </si>
  <si>
    <t>Mantener las acciones adelantadas</t>
  </si>
  <si>
    <t>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t>
  </si>
  <si>
    <t xml:space="preserve">Se cumple con las respuestas en términos de Ley, quedando por responder 7 requerimientos que se encuentran en los tiempos de oportunidad según lo que contempla la norma </t>
  </si>
  <si>
    <t>Seguir generando el seguimiento respectivo a la áreas, que deben dar respuesta a través del correo quejasysoluciones@bomberosbogota.gov.co</t>
  </si>
  <si>
    <t>Se cumple con la meta establecida durante el periodo de reporte, de acuerdo a lo que respondieron los ciudadanos, es decir, los encuenstados con respuesta positiva constituye a 31,7, respondiendo a satisfacción con un 96% de favorabilidad durante este trimestre de reporte.</t>
  </si>
  <si>
    <t>(&gt;=)</t>
  </si>
  <si>
    <t>Malo</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</si>
  <si>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septiembre a noviembre de 2017 y el periodo de noviembre de 2017 a enero de 2018.  Para los meses posteriores no  se han generado facturas.</t>
  </si>
  <si>
    <t xml:space="preserve">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
Fortalecer la campaña de ahorro y uso eficiente de agua.
</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</si>
  <si>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t>
  </si>
  <si>
    <t xml:space="preserve">Actualizar el inventario de los sistemas ahorradores  del sistema de luminarias de la UAECOB, para solicitar al área de infraestructura el cambio  e instalación  en aquellos que se requieran.
Fortalecer la campaña de ahorro y uso eficiente de energía.
</t>
  </si>
  <si>
    <t>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t>
  </si>
  <si>
    <t>&lt;1</t>
  </si>
  <si>
    <t>En el mes de enero no se presentaron rechazos por parte del área Financiera, lo anterior teniendo en cuenta que en este mes no se tramitan cuentas por cuanto las reservas se aprueban a final de mes</t>
  </si>
  <si>
    <t>En este mes no se presentó devoluciones por escrito por parte del área, teniendo en cuenta que las correciones solicitadas por correo fuerón tramitadas en su momento.</t>
  </si>
  <si>
    <t>En el mes marzo no se presentó devolución por escrito por parte del área, teniendo en cuenta que las correciones solicitadas por correo no fue tramitada en su momento.</t>
  </si>
  <si>
    <t>No se presentó ningun rechazo por parte de la Tesoreria en enero</t>
  </si>
  <si>
    <t>Se presentaron tres rechazos por parte de la Tesoreria en febrero, por cuentas inactivas.</t>
  </si>
  <si>
    <t>En marzo no se presentó rechazos por parte de la Tesoreria Distrital</t>
  </si>
  <si>
    <t xml:space="preserve"> &gt; 51% y &lt; 79%</t>
  </si>
  <si>
    <t>En el primer trimestre se giró el 62,92% de los compromisos del mismo periodo, estos pagos corresponden basicamente a nómina y aportes, servicios públicos y contratistas</t>
  </si>
  <si>
    <t>Por tratarse de pagos correspondientes a nómina y aportes, servicios públicos y contratistas, no es posible generar una acción de mejora toda vez que a medida que se cumplen los tiempos definidos para pago se genera de manera inmediata el giro.</t>
  </si>
  <si>
    <t>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t>
  </si>
  <si>
    <t xml:space="preserve">Se espera que en el segundo trimestre del año se cancele más del 80% toda vez que la periocidad de los contratos de las dependencias de la Unidad no supera ese corte. </t>
  </si>
  <si>
    <r>
      <rPr>
        <u/>
        <sz val="10"/>
        <color indexed="8"/>
        <rFont val="Calibri"/>
        <family val="2"/>
        <scheme val="minor"/>
      </rPr>
      <t>&lt;</t>
    </r>
    <r>
      <rPr>
        <sz val="10"/>
        <color indexed="8"/>
        <rFont val="Calibri"/>
        <family val="2"/>
        <scheme val="minor"/>
      </rPr>
      <t>15%</t>
    </r>
  </si>
  <si>
    <t>Con corte al mes de enero esta pendiente de comprometer el 13,78% de las disponibilidades solicitadas, esto corresponde adiciones de prestaciones de servicios que se encuentran en tramite.</t>
  </si>
  <si>
    <t>Al mes de febrero esta pendiente por comprometer el 11,40% de las disponibilidades solicitadas, corresponde algunas prestaciones de servicios, instalación de vidrios y disposición final de polvora entre otros.</t>
  </si>
  <si>
    <t>25% y &lt;16</t>
  </si>
  <si>
    <t>Con corte a marzo esta pendiente de comprometer el 25,12% de las disponibilidades solicitadas, la mayor parte corresponde a los procesos que estan en curso como Instalación vidrios, disposición final polvora, control de acceso y vehiculo de incendios.</t>
  </si>
  <si>
    <t>Cumplir con los plazos establecidos en los procesos de contratación.</t>
  </si>
  <si>
    <t>En este mes la totalidad de la ejecución corresponde a nómina, servicios públicos y prestaciones de servicios.</t>
  </si>
  <si>
    <t xml:space="preserve">La ejecución presupuestal a febrero corresponde la mayor parte a los gastos de nómina, servicios públicos y prestación de servicios. </t>
  </si>
  <si>
    <t>En el primer trimestre se ha ejecutado apenas el 16,78% del presupuesto, esto corresponde a contratación de prestación de servicios, nómina y aportes, servicios públicos y unos contratos de apoyo.</t>
  </si>
  <si>
    <t>Dar estricto cumplimiento al Plan Anual de Adquisiciones.</t>
  </si>
  <si>
    <t>Se evidencia una tendencia a mejorar el desempeño y seguir con este record normal de nuestra área.</t>
  </si>
  <si>
    <t>Se está cumpliendo con la mayoría de las solicitudes hechas</t>
  </si>
  <si>
    <t>Realizar análisis de solicitudes</t>
  </si>
  <si>
    <r>
      <rPr>
        <u/>
        <sz val="10"/>
        <color indexed="8"/>
        <rFont val="Calibri"/>
        <family val="2"/>
        <scheme val="minor"/>
      </rPr>
      <t>&gt;</t>
    </r>
    <r>
      <rPr>
        <sz val="10"/>
        <color indexed="8"/>
        <rFont val="Calibri"/>
        <family val="2"/>
        <scheme val="minor"/>
      </rPr>
      <t>50% Y &lt;70%</t>
    </r>
  </si>
  <si>
    <t xml:space="preserve">Se presentan solicitudes que aún se están desarrollando </t>
  </si>
  <si>
    <t xml:space="preserve">Completar las solicitudes que están pendientes para lograr un mejor indicador </t>
  </si>
  <si>
    <t>&lt;80%</t>
  </si>
  <si>
    <t>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t>
  </si>
  <si>
    <t xml:space="preserve">Antes de la repartición, verificar  dirección de correspondencia para no presentar tantas  devoluciones </t>
  </si>
  <si>
    <t>&gt;80%</t>
  </si>
  <si>
    <t>Para el mes de febrero del año 2018, las entregas de la empresa REDEX S.A.S. con tres motorizados fueron 934; se presento una disminución en el volumen de documentos producidos del 158% con respecto al mes inmediatamente anterior.
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t>
  </si>
  <si>
    <t>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</si>
  <si>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r>
      <rPr>
        <u/>
        <sz val="10"/>
        <color indexed="8"/>
        <rFont val="Calibri"/>
        <family val="2"/>
        <scheme val="minor"/>
      </rPr>
      <t>&gt;</t>
    </r>
    <r>
      <rPr>
        <sz val="10"/>
        <color indexed="8"/>
        <rFont val="Calibri"/>
        <family val="2"/>
        <scheme val="minor"/>
      </rPr>
      <t>95%</t>
    </r>
  </si>
  <si>
    <t>Se logra el 100% debido a que se generan todos los paz y salvo requeridos por los funcionarios en estado de retiro.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</si>
  <si>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49 vehículos de primera respuesta; Dentro del análisis no se tiene presente una maquina de altura que se encuentra en el proceso de matricula y la unidad de rescate animal que no cuenta con Bomba extintora.
</t>
    </r>
    <r>
      <rPr>
        <b/>
        <sz val="12"/>
        <color indexed="8"/>
        <rFont val="Calibri"/>
        <family val="2"/>
        <scheme val="minor"/>
      </rPr>
      <t xml:space="preserve">El 68% </t>
    </r>
    <r>
      <rPr>
        <sz val="12"/>
        <color indexed="8"/>
        <rFont val="Calibri"/>
        <family val="2"/>
        <scheme val="minor"/>
      </rPr>
      <t xml:space="preserve">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Por otra parte,  la disponibilidad vehicular siempre ha estado brindando la atención oportuna a las emergencias presentadas en cumplimiento de la misionalidad de la UAECOB. La entidad tiene programada para el siguiente mes la entrega de los vehiculos nuevos. 
</t>
    </r>
    <r>
      <rPr>
        <b/>
        <sz val="12"/>
        <color indexed="8"/>
        <rFont val="Calibri"/>
        <family val="2"/>
        <scheme val="minor"/>
      </rPr>
      <t>Nota:</t>
    </r>
    <r>
      <rPr>
        <sz val="12"/>
        <color indexed="8"/>
        <rFont val="Calibri"/>
        <family val="2"/>
        <scheme val="minor"/>
      </rPr>
      <t xml:space="preserve"> Es de tener en cuenta que el Parque Automotor lo componen 115 vehículos.</t>
    </r>
  </si>
  <si>
    <t>Se daran las recomendaciones a los maquinistas desde el taller del cuidado y manejo  del vehiculo.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</si>
  <si>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
</t>
    </r>
    <r>
      <rPr>
        <b/>
        <sz val="12"/>
        <color indexed="8"/>
        <rFont val="Calibri"/>
        <family val="2"/>
        <scheme val="minor"/>
      </rPr>
      <t>El 63%</t>
    </r>
    <r>
      <rPr>
        <sz val="12"/>
        <color indexed="8"/>
        <rFont val="Calibri"/>
        <family val="2"/>
        <scheme val="minor"/>
      </rPr>
      <t xml:space="preserve"> 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Por otra parte,  la disponibilidad vehicular siempre ha estado brindando la atención oportuna a las emergencias presentadas en cumplimiento de la misionalidad de la UAECOB.
</t>
    </r>
    <r>
      <rPr>
        <b/>
        <sz val="12"/>
        <color indexed="8"/>
        <rFont val="Calibri"/>
        <family val="2"/>
        <scheme val="minor"/>
      </rPr>
      <t>Nota:</t>
    </r>
    <r>
      <rPr>
        <sz val="12"/>
        <color indexed="8"/>
        <rFont val="Calibri"/>
        <family val="2"/>
        <scheme val="minor"/>
      </rPr>
      <t xml:space="preserve"> Es de tener en cuenta que el Parque Automotor lo componen 123 vehículos.</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</si>
  <si>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de la misionalidad de la Entidad.
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
</t>
    </r>
    <r>
      <rPr>
        <b/>
        <sz val="12"/>
        <color indexed="8"/>
        <rFont val="Calibri"/>
        <family val="2"/>
        <scheme val="minor"/>
      </rPr>
      <t>El 56%</t>
    </r>
    <r>
      <rPr>
        <sz val="12"/>
        <color indexed="8"/>
        <rFont val="Calibri"/>
        <family val="2"/>
        <scheme val="minor"/>
      </rPr>
      <t xml:space="preserve"> de los vehículos de primera respuesta estuvieron  disponibles con un indicador de </t>
    </r>
    <r>
      <rPr>
        <b/>
        <sz val="12"/>
        <color indexed="8"/>
        <rFont val="Calibri"/>
        <family val="2"/>
        <scheme val="minor"/>
      </rPr>
      <t>Desempeño Regular.</t>
    </r>
    <r>
      <rPr>
        <sz val="12"/>
        <color indexed="8"/>
        <rFont val="Calibri"/>
        <family val="2"/>
        <scheme val="minor"/>
      </rPr>
      <t xml:space="preserve">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
</t>
    </r>
    <r>
      <rPr>
        <b/>
        <sz val="12"/>
        <color indexed="8"/>
        <rFont val="Calibri"/>
        <family val="2"/>
        <scheme val="minor"/>
      </rPr>
      <t>Nota:</t>
    </r>
    <r>
      <rPr>
        <sz val="12"/>
        <color indexed="8"/>
        <rFont val="Calibri"/>
        <family val="2"/>
        <scheme val="minor"/>
      </rPr>
      <t xml:space="preserve"> Es de tener en cuenta que el Parque Automotor lo componen 123 vehículos.</t>
    </r>
  </si>
  <si>
    <t>15 DIAS</t>
  </si>
  <si>
    <r>
      <t xml:space="preserve">El tiempo de respuesta en la ejecución de mantenimientos correctivos frecuentes en taller a los vehículos de la UAECOB en el mes de enero  fue en promedio 5,41 dias,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</si>
  <si>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4,67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</si>
  <si>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5,09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</si>
  <si>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t xml:space="preserve">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</si>
  <si>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r>
      <t xml:space="preserve">En Febrero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</si>
  <si>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Marzo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</si>
  <si>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t>5 DIAS</t>
  </si>
  <si>
    <r>
      <t xml:space="preserve">En el mes de enero, el tiempo promedio del mantenimiento correctivo del equipo menor de mayor rotacion  en el taller interno de logistica y taller externo fue de 3,5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</si>
  <si>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Febrero, el tiempo promedio del mantenimiento correctivo del equipo menor de mayor rotacion  en el taller interno de logistica y taller externo fue de 4,56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</si>
  <si>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Marzo, el tiempo promedio del mantenimiento correctivo del equipo menor de mayor rotacion  en el taller interno de logistica y taller externo fue de 3,24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</si>
  <si>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Se evidencia que el 100% de los contratos de suministros de la Subdireccion Logistica se encuentran vigentes y en ejecucion para garantizar la misionalidad de la UAECOB. Generando un indicador con desempeño </t>
    </r>
    <r>
      <rPr>
        <b/>
        <sz val="12"/>
        <color indexed="8"/>
        <rFont val="Calibri"/>
        <family val="2"/>
        <scheme val="minor"/>
      </rPr>
      <t>Excelente.</t>
    </r>
    <r>
      <rPr>
        <sz val="12"/>
        <color indexed="8"/>
        <rFont val="Calibri"/>
        <family val="2"/>
        <scheme val="minor"/>
      </rPr>
      <t xml:space="preserve">
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t>
    </r>
  </si>
  <si>
    <t>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
Resultado del indicador EXCELENTE en un 100%; puesto que todas las solicitudes requeridas fueron atendidas oportunamente.</t>
  </si>
  <si>
    <t>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
Resultado del indicador EXCELENTE en un 100%; puesto que todas las solicitudes requeridas fueron atendidas oportunamente.</t>
  </si>
  <si>
    <t>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
Resultado del indicador EXCELENTE en un 100%; puesto que todas las solicitudes requeridas fueron atendidas oportunamente.</t>
  </si>
  <si>
    <t>Para el primer trimestre se programó la actividad Encuentro  de Familias y se realizaron dos salidas con funcionarios de la Compañía 1 y 2</t>
  </si>
  <si>
    <t>La actividad se llevó a cabo en dos fechas Febrero 24 y 25 y marzo 3 y 4.</t>
  </si>
  <si>
    <t>Durante la ejecución del proceso de capacitación y entrenamiento 10 uniformados de la UAECOB no alcanzaron a cumplir satisfactoriamente los objetivos planteados en las evaluaciones de los cursos razon por la cual no fueron certificados en este proceso.</t>
  </si>
  <si>
    <t xml:space="preserve">
En el primer trimestre se plantearon 5 proceso de formación al personal operativo de la entidad, los cuales fueron ejecutados en las fechas planeadas.
</t>
  </si>
  <si>
    <t>Los eventos relacionados con acondicionamiento físico y Operativos Generales (Activación, Movilización y corte de árboles), fueron los que aportaron la mayoría de días perdidos.</t>
  </si>
  <si>
    <t>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</si>
  <si>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</si>
  <si>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</si>
  <si>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</si>
  <si>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</si>
  <si>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</si>
  <si>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</si>
  <si>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</si>
  <si>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</si>
  <si>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</si>
  <si>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</si>
  <si>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</si>
  <si>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</si>
  <si>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RESULTADO</t>
  </si>
  <si>
    <t>ABRIL</t>
  </si>
  <si>
    <t>MAYO</t>
  </si>
  <si>
    <t>JUNIO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</si>
  <si>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El  63,1 % de los vehículos de primera respuesta estuvieron  disponibles en Abril con un indicador de </t>
    </r>
    <r>
      <rPr>
        <b/>
        <sz val="12"/>
        <color theme="1"/>
        <rFont val="Calibri"/>
        <family val="2"/>
        <scheme val="minor"/>
      </rPr>
      <t>Desempeño Bueno</t>
    </r>
    <r>
      <rPr>
        <sz val="12"/>
        <color theme="1"/>
        <rFont val="Calibri"/>
        <family val="2"/>
        <scheme val="minor"/>
      </rPr>
      <t>.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Nota: Es de tener en cuenta que el Parque Automotor lo componen 123 vehículos.</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</si>
  <si>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
El 64,5 % de los vehículos de primera respuesta estuvieron  disponibles en el mes de mayo con un indicador de </t>
    </r>
    <r>
      <rPr>
        <b/>
        <sz val="12"/>
        <color theme="1"/>
        <rFont val="Calibri"/>
        <family val="2"/>
        <scheme val="minor"/>
      </rPr>
      <t>Desempeño Bueno</t>
    </r>
    <r>
      <rPr>
        <sz val="12"/>
        <color theme="1"/>
        <rFont val="Calibri"/>
        <family val="2"/>
        <scheme val="minor"/>
      </rPr>
      <t>. No se logró alcanzar la meta propuesta del 75% debido a que constantemente el Parque Automotor presenta daños imprevistos en sus vehiculos, que requieren de mantenimientos correctivos de caracter urgente, los cuales, afectan directamente la disponibilidad.
 El indicador mejoró para este periodo con relacion al mes anterior sin embargo se presenta intermitencia enla prestacion del servicio de los vehiculos nuevos por problemas tecnicos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</si>
  <si>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*Los vehiculos:  1- ME17 Fuera de servicio por investigacion disciplinaria. 3) ME02, ME18 y ME19 fuera de servicio por costo muy elevado de las reparaciones.  y 3 Equipos que estan en tratamiento de Siniestros. TOTAL VEHICULOS MES JUNIO: 50
El </t>
    </r>
    <r>
      <rPr>
        <b/>
        <sz val="12"/>
        <color theme="1"/>
        <rFont val="Calibri"/>
        <family val="2"/>
        <scheme val="minor"/>
      </rPr>
      <t>78 %</t>
    </r>
    <r>
      <rPr>
        <sz val="12"/>
        <color theme="1"/>
        <rFont val="Calibri"/>
        <family val="2"/>
        <scheme val="minor"/>
      </rPr>
      <t xml:space="preserve"> de los vehículos de primera respuesta estuvieron  disponibles en el mes de Junio con un indicador de </t>
    </r>
    <r>
      <rPr>
        <b/>
        <sz val="12"/>
        <color theme="1"/>
        <rFont val="Calibri"/>
        <family val="2"/>
        <scheme val="minor"/>
      </rPr>
      <t>Desempeño Bueno</t>
    </r>
    <r>
      <rPr>
        <sz val="12"/>
        <color theme="1"/>
        <rFont val="Calibri"/>
        <family val="2"/>
        <scheme val="minor"/>
      </rPr>
      <t xml:space="preserve">.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
El indicador mejoró para este periodo con relación al mes anterior cerca de 13 puntos porcentuales, sin embargo se presenta intermitencia en la prestación del servicio de los vehículos nuevos por problemas técnicos lo que afecta el indicador.
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t>
    </r>
  </si>
  <si>
    <r>
      <t>El tiempo de respuesta en la ejecución de mantenimientos correctivos frecuentes en taller a los vehículos de la UAECOB en el periodo fue Bueno de acuerdo con FACTURA ABRIL  se tuvo un promedio de estadía en taller de</t>
    </r>
    <r>
      <rPr>
        <b/>
        <sz val="12"/>
        <color indexed="8"/>
        <rFont val="Calibri"/>
        <family val="2"/>
        <scheme val="minor"/>
      </rPr>
      <t xml:space="preserve"> 6,86 días</t>
    </r>
    <r>
      <rPr>
        <sz val="12"/>
        <color indexed="8"/>
        <rFont val="Calibri"/>
        <family val="2"/>
        <scheme val="minor"/>
      </rPr>
      <t xml:space="preserve"> para 59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t>
    </r>
  </si>
  <si>
    <r>
      <t>El tiempo de respuesta en la ejecución de mantenimientos correctivos frecuentes en taller a los vehículos de la UAECOB en el periodo fue Bueno de acuerdo con FACTURA MAYO  se tuvo un promedio de estadía en taller de</t>
    </r>
    <r>
      <rPr>
        <b/>
        <sz val="12"/>
        <color indexed="8"/>
        <rFont val="Calibri"/>
        <family val="2"/>
        <scheme val="minor"/>
      </rPr>
      <t xml:space="preserve"> 7 días</t>
    </r>
    <r>
      <rPr>
        <sz val="12"/>
        <color indexed="8"/>
        <rFont val="Calibri"/>
        <family val="2"/>
        <scheme val="minor"/>
      </rPr>
      <t xml:space="preserve"> para 59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t>
    </r>
  </si>
  <si>
    <r>
      <t xml:space="preserve">El tiempo de respuesta en la ejecución de mantenimientos correctivos frecuentes en taller a los vehículos de la UAECOB en el mes de Junio fue Bueno; en el mes de FACTURA JUNIO se tuvo un promedio de estadía en taller de </t>
    </r>
    <r>
      <rPr>
        <b/>
        <sz val="12"/>
        <color indexed="8"/>
        <rFont val="Calibri"/>
        <family val="2"/>
        <scheme val="minor"/>
      </rPr>
      <t>11,9</t>
    </r>
    <r>
      <rPr>
        <sz val="12"/>
        <color indexed="8"/>
        <rFont val="Calibri"/>
        <family val="2"/>
        <scheme val="minor"/>
      </rPr>
      <t xml:space="preserve"> días para 83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preciso manifestar que algunos vehículo se pueden considerar antiguos por tanto sus repuestos en algunas oportunidades son de difícil adquisición y deben ser importados lo que genera retrasos y una estadía mayor en  taller.</t>
    </r>
  </si>
  <si>
    <t xml:space="preserve">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</si>
  <si>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t xml:space="preserve">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</si>
  <si>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r>
      <t xml:space="preserve">En Junio se encuentra disponible el </t>
    </r>
    <r>
      <rPr>
        <b/>
        <sz val="12"/>
        <color indexed="8"/>
        <rFont val="Calibri"/>
        <family val="2"/>
        <scheme val="minor"/>
      </rPr>
      <t xml:space="preserve">97% </t>
    </r>
    <r>
      <rPr>
        <sz val="12"/>
        <color indexed="8"/>
        <rFont val="Calibri"/>
        <family val="2"/>
        <scheme val="minor"/>
      </rPr>
      <t xml:space="preserve">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</si>
  <si>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Abril el tiempo promedio del mantenimiento correctivo del equipo menor de mayor rotacion  en el taller interno de logistica y taller externo fue de 4,5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</si>
  <si>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Mayo el tiempo promedio del mantenimiento correctivo del equipo menor de mayor rotacion  en el taller interno de logistica y taller externo fue de 1,7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</si>
  <si>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Junio el tiempo promedio del mantenimiento correctivo del equipo menor de mayor rotacion  en el taller interno de logistica y taller externo fue de 1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</si>
  <si>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Se evidencia que el 88% de los contratos de suministros de la Subdireccion Logistica se encuentran vigentes y en ejecucion para garantizar la misionalidad de la UAECOB. Generando un indicador trimestral con desempeño </t>
    </r>
    <r>
      <rPr>
        <b/>
        <sz val="12"/>
        <color indexed="8"/>
        <rFont val="Calibri"/>
        <family val="2"/>
        <scheme val="minor"/>
      </rPr>
      <t>Bueno</t>
    </r>
    <r>
      <rPr>
        <sz val="12"/>
        <color indexed="8"/>
        <rFont val="Calibri"/>
        <family val="2"/>
        <scheme val="minor"/>
      </rPr>
      <t xml:space="preserve">
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t>
    </r>
  </si>
  <si>
    <t>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
Resultado del indicador EXCELENTE en un 100%; puesto que todas las solicitudes requeridas fueron atendidas oportunamente.</t>
  </si>
  <si>
    <t>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
Resultado del indicador EXCELENTE en un 100%; puesto que todas las solicitudes requeridas fueron atendidas oportunamente.</t>
  </si>
  <si>
    <t>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
Resultado del indicador EXCELENTE en un 100%; puesto que todas las solicitudes requeridas fueron atendidas oportunamente.</t>
  </si>
  <si>
    <t>Alto</t>
  </si>
  <si>
    <t>Durante el II trimestre del año en curso el área de Prensa y Comunicaciones realizó entre Videos y piezas gráficas un total de 433.</t>
  </si>
  <si>
    <t>Todos los casos fueron calificados como Excelente (349) y como Bueno (28), cabe resaltar que NINGÚN servicio fue calificado como regular o malo</t>
  </si>
  <si>
    <t>Todos los casos fueron calificados como Excelente (289) y como Bueno (12), cabe resaltar que NINGÚN servicio fue calificado como regular o malo</t>
  </si>
  <si>
    <t>Todos los casos fueron calificados como Excelente (182) y como Bueno (10), cabe resaltar que NINGÚN servicio fue calificado como regular o malo</t>
  </si>
  <si>
    <t>El ISP aún no provee información sobre el mes de junio</t>
  </si>
  <si>
    <t>No hubo requerimientos de software en este periodo</t>
  </si>
  <si>
    <t>Se emitieron para el mes de Abril 63 contancias solictadas por los usuarios</t>
  </si>
  <si>
    <t>Se emitieron para el mes de Mayo 49 contancias solictadas por los usuarios</t>
  </si>
  <si>
    <t>Se emitieron para el mes de Junio 42 contancias solictadas por los usuarios</t>
  </si>
  <si>
    <t>Para la vigencia se realizaron  15 investigaciones debido a las activaciones realizadasen la cuales se determinaron las causas a todas</t>
  </si>
  <si>
    <t>Debido a la rotacion del pèrsonal en el manejo interno de cada empresa, y el tipo de empresas que se capacitaron para el mes de mayo (logisdticas) se presentan dificultades para continuar con la persona que se incribe y culmina el proceso de capacitacion.</t>
  </si>
  <si>
    <t>De acuerdo con las empresas inscritas para el mes de mayo como son del sector educativo, comercial y Pymes, estas manejan un niven de organización que se refleja en la diciplina del personal asistente para la culminacion del mismo.</t>
  </si>
  <si>
    <t>Para el mes de junio la participacion de Pymes y sector educativo mantuvo una tendencia creciente en la aprobacion del curso de brigadas contra incendio clase I.</t>
  </si>
  <si>
    <t>Se ratifico el numero de conceptos emitidos correspondiente al 1% de los generados en el mes de abril</t>
  </si>
  <si>
    <t>Se ratifico el numero de conceptos emitidos correspondiente al 1% de los generados en el mes de mayo</t>
  </si>
  <si>
    <t>Se ratifico el numero de conceptos emitidos correspondiente al 1% de los generados en el mes de junio</t>
  </si>
  <si>
    <t>El nuemro de eventos corresponde a concientos (enanitos verdes y hombres G, jumbo concierto) asi mismo se contiuaron con obras de teatro y clausura del festibal iberoamericano de teatro, lel tour de la fifa (copa del mundo) entre otros.</t>
  </si>
  <si>
    <t>Disminuye el numero de eventos debido a las elecciones presidenciales que afecta la realizacion de eventos.</t>
  </si>
  <si>
    <t xml:space="preserve">1. Presentar a la Comisión Intersectorial de Gestión de Riesgos y Cambio Climático, el informe anual de gestión de la CDPMIF, como mecanismo para facilitar la articulación con el SDGR-CC.
2. Reportar trimestralmente los incendios forestales ocurridos en el Distrito Capital a: la UNGRD, al IDEAM y a las autoridades ambientales.
3. Determinar las necesidades para el fortalecimiento del equipo de investigación de causas de incendios forestales y buscar la forma de suplirlas.
4. Apoyar la tipificación de incidentes forestales en la plataforma a desarrollar por el NUSE.
5. Investigar las causas de los incendios forestales de gran complejidad.
6. Contar con un grupo de vigías forestales, para la detección y vigilancia de columnas de humo, especialmente en las temporadas secas.
7. Reportar mensualmente los incidentes forestales atendidos en Bogotá D.C. y realizar la georeferenciación de los incendios forestales.
</t>
  </si>
  <si>
    <t>Se atendieron todas las solcitudes allegadas para los simulacros y simulaciones soclicitadas.</t>
  </si>
  <si>
    <t>Se incrementa el numero de solcitudes ya que lo jardines infantiles para esta temporada solicitan la capacitacion para cumplir con la normatividad asociada.</t>
  </si>
  <si>
    <t>Corresponde el nivel promedio de solicitudes allegadas para el mes de mayo.</t>
  </si>
  <si>
    <t>Por el final de la temporada de vacaciones los jardines solicitan nuevamente la  capacitacion  en prevencion de  emergencias y comportamiento del fuego.</t>
  </si>
  <si>
    <t>Para el segundo trimestre se programó la actividad Encuentro  de Familias para la cual se realizaron cinco salidas con funcionarios de las Compañías 3, 4 y 5, la actividad de entrenamiento del  grupo de atletismo y participación en una carrera de atletismo</t>
  </si>
  <si>
    <t xml:space="preserve">Participación de los funcionarios con sus familias en la actividad del día de la familia en cinco fechas durante los meses de abril y mayo.
El equipo de atletismo participó en la carrera allianz y 11 de los integrantes asistieron a una jornada de entrenamiento.  </t>
  </si>
  <si>
    <t xml:space="preserve">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t>
  </si>
  <si>
    <t>NO APLICA</t>
  </si>
  <si>
    <t xml:space="preserve">Durante el mes de Mayo se impartieron dos cursos para la conducción de vehículos de Emergencias con una participación de 43 servidores públicos los cuales cumplieron satisfactoriamente y de manera sobresaliente con las evaluaciones planteadas durante el desarrollo del curso </t>
  </si>
  <si>
    <t xml:space="preserve">Durante el mes de Junio se impartio un curso Sistema Comando de Incidentes Nivel Intermedio con una participación de 14 servidores públicos los cuales cumplieron satisfactoriamente y de manera sobresaliente con las evaluaciones planteadas durante el desarrollo del curso </t>
  </si>
  <si>
    <t>Durante el mes de abril se impartieron (3) Tres procesos de capacitación y entrenamiento con una participación de 56 servidores públicos de la UAECOB.</t>
  </si>
  <si>
    <t>Durante el mes de Mayo se impartieron seis procesos de capacitación y entrenamiento con una participación de 130 servidores públicos de la UAECOB.</t>
  </si>
  <si>
    <t>Durante el mes de Junio impartieron seis procesos de capacitación y entrenamiento con una participación de 167 servidores públicos de la UAECOB.</t>
  </si>
  <si>
    <t xml:space="preserve">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t>
  </si>
  <si>
    <t>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t>
  </si>
  <si>
    <t>Para el primer semestre la OCI realizó sensibilización en el uso de la herramienta plan de mejoramiento institucional, se publicaron dos sopas de letras en   el hidrante una en el mes de abril y la otra en el mes de mayo con temas para fortalecer la cultura del control.</t>
  </si>
  <si>
    <t>Regular</t>
  </si>
  <si>
    <t>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t>
  </si>
  <si>
    <t xml:space="preserve">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t>
  </si>
  <si>
    <t>Incentivar la cultura de control con el propósito de tomar acciones preventivas y correctivas en lo relacionado con la Gestión del Riesgo en los procesos de la Entidad.</t>
  </si>
  <si>
    <t>No se realizaron actividades de actualización durante el segundo trimestre, a los dos procedimientos de incendios  que hace falta actualizar.</t>
  </si>
  <si>
    <t>Envio de  solicitud de compromiso a los responsables de la actividad por parte del Subdirector Operativo, para que se siga con la actualización de los dos procedimientos que hace falta actualizar.</t>
  </si>
  <si>
    <t>A partir la recopilación de información suministrada por la Central de radio y a la recepción de novedades de permisos, se realiza un análisis de las diferentes variables, donde los 618 empleados empleados en las correspondientes compañías el ausentismo con un alto indice.
Otro factor importante que se ha estado presentando es la solicitud y aprobación de las licencias no remuneradas, donde se ha visto que ha disminuido el desempeño laboral de los empleados de la UAECOB.</t>
  </si>
  <si>
    <t xml:space="preserve">Concientizar al personal administrativo y operativo el objetivo y la funcionalidad de los permisos; Asi mismo, se esta desarrollando la alternativa de implementar los tres turnos, lo cual, reduciria el porcentaje de ausetismo. </t>
  </si>
  <si>
    <t xml:space="preserve">MALO </t>
  </si>
  <si>
    <t>El tiempo de atencion de servicios se vio afectado en 1:85´  por encima de la meta, dadas las condiciones de mantenimiento presentadas por algunas de las nuevas máquinas, lo cual redunda en la operatividad.</t>
  </si>
  <si>
    <t>Realizar el mantenimiento a las máquinas que lo ameritan,lo antes posible para ponerlas todasen funcionamiento.</t>
  </si>
  <si>
    <t>El tiempo de atencion de servicios se vio afectado en 1:25 por encima de la meta, dadas las condiciones de mantenimiento presentadas por algunas de las nuevas máquinas, lo cual redunda en la operatividad.</t>
  </si>
  <si>
    <t>El tiempo de atencion de servicios se vio afectado en 0:89´ por encima de la meta, sin embargo, con respecto al mes anterior redujo 0:36 esa reducción se debe a que algunas de las máquinas fueron puestas en operación nuevamente.</t>
  </si>
  <si>
    <t>Realizar el mantenimiento a las máquinas que lo ameritan,  lo antes posible para poner la totalidad en funcionamiento.</t>
  </si>
  <si>
    <t>Se realizó la atención de todos  los servicios de emergencia de acuerdo a la tipologia establecida.</t>
  </si>
  <si>
    <t>Durante el II Trimestre del año 2018, se brindo asistencia a Noventa (90) audiencias, se observa un incremento significativo con relación al Primer Trimestre</t>
  </si>
  <si>
    <t>Durante el II Trimestre del año 2018, fueron analizadas cuarenta y ocho (48) fichas en Comité</t>
  </si>
  <si>
    <t>Durante el II Trimestre del año 2018, la Oficina Asesora Jurídica brindo asesoria a las Diferentes Oficinas y Subdirecciones de la UAECOB en los relacionado con estudios previos</t>
  </si>
  <si>
    <t>0 días calendario</t>
  </si>
  <si>
    <t>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t>
  </si>
  <si>
    <t>La oficina Asesora Jurídica dio respuesta a Noventa y un (91) solicitudes de certificados por correo   y radicados los cuales fueron tramitados en su totalidad</t>
  </si>
  <si>
    <t>Durante el segundo trimestre del año se tramitaron 94 viabilidades en un tiempo no mayor a 2 dias</t>
  </si>
  <si>
    <t>La meta del 87% corresponde a lo programado acumulado  para el segundo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</si>
  <si>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enero a marzo y marzo mayo de 2018.
Se presentó un ahorro del 4% en el consumo de agua, lo anterior corresponde al reforzamiento de la campaña de ahorro y uso eficiente del agua, así como el mantenimiento y control de fugas y goteos en la baterías de baños y sanitarios.
</t>
  </si>
  <si>
    <t xml:space="preserve">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
Fortalecer la campaña de ahorro y uso eficiente de agua.
</t>
  </si>
  <si>
    <t>Debido al cambio de computadores e impresoras en el edificio comando y la mala práctica de no apagar los equipos después de la jornada, laboral por parte de los funcionarios y contratistas, reporte dado por la empresa de vigilancia</t>
  </si>
  <si>
    <t>Fortalecer la campaña de ahorro y uso eficiente de energía.
Se van a apagar las luces en los sectores que la luz natural, permita.</t>
  </si>
  <si>
    <t>El consumo de gas para este periodo, la ejecución del contrato No.  419 de 2017, contempló más estaciones, lo cual incide directamente en el aumento del consumo, esperando se estabilice una vez finalice el contrato.</t>
  </si>
  <si>
    <t>Fortalecer la campaña para incentivar el ahorro y uso eficiente del gas natural, con una correcta utilización de los gasodomésticos en cada una de las estaciones.</t>
  </si>
  <si>
    <t>En lo que respecta al mes de abril se efectuó dos devoluciones por escrito por parte del área, teniendo en cuenta que la corrección solicitada no fue tramitada en su momento.</t>
  </si>
  <si>
    <t>Para el mes de mayo no se efectuaron devoluciones por escrito por parte del área, las correciones solicitadas por correo fueron tramitadas en su momento.</t>
  </si>
  <si>
    <t>En junio fue necesario efectuar una devolución por escrito por parte del área, las demas correcciones solicitadas por correo se tramitaron en su momento.</t>
  </si>
  <si>
    <t>Para el mes de abril se presentó un rechazo por parte de la Tesoreria Distrital, por cuenta erronea.</t>
  </si>
  <si>
    <t>En mayo no se presentó rechazos por parte de la Tesoreria Distrital.</t>
  </si>
  <si>
    <t>Respecto al mes de junio se presentó un rechazo por parte de la Tesoreria Distrital por cuenta cancelada.</t>
  </si>
  <si>
    <t>En abril esta pendiente de comprometer el 17,67% de las disponibilidades solicitadas, la mayor parte corresponde a los procesos que estan en curso como Instalación vidrios, servicio de vigilancia, aseo y cafeteria, seguros, control de acceso, suminstro de redes Bosa y capacitación PIC.</t>
  </si>
  <si>
    <t>Con corte al mes de mayo esta pendiente por comprometer el 17,30% de lo solicitado, la mayor parte corresponde a los procesos que estan en curso como aseo y cafeteria, seguros, control de acceso, capacitación PIC y Dotación.</t>
  </si>
  <si>
    <t xml:space="preserve">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t>
  </si>
  <si>
    <r>
      <rPr>
        <u/>
        <sz val="10"/>
        <color indexed="8"/>
        <rFont val="Calibri"/>
        <family val="2"/>
        <scheme val="minor"/>
      </rPr>
      <t>&lt;</t>
    </r>
    <r>
      <rPr>
        <sz val="10"/>
        <color indexed="8"/>
        <rFont val="Calibri"/>
        <family val="2"/>
        <scheme val="minor"/>
      </rPr>
      <t>50%</t>
    </r>
  </si>
  <si>
    <t>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t>
  </si>
  <si>
    <t>Al mes de mayo se ha ejecutado el 26,56% del presupueso, la mayor parte corresponde a la contratación de prestación de servicios, nómina y aportes, servicios públicos, disposición final polvora, vehiculo de incendios, vigilancia y suministro de redes Bosa.</t>
  </si>
  <si>
    <t>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t>
  </si>
  <si>
    <r>
      <rPr>
        <u/>
        <sz val="10"/>
        <color indexed="8"/>
        <rFont val="Calibri"/>
        <family val="2"/>
        <scheme val="minor"/>
      </rPr>
      <t>&gt;</t>
    </r>
    <r>
      <rPr>
        <sz val="10"/>
        <color indexed="8"/>
        <rFont val="Calibri"/>
        <family val="2"/>
        <scheme val="minor"/>
      </rPr>
      <t>70% Y &lt;=80%</t>
    </r>
  </si>
  <si>
    <t>Realizar análisis de las solicitudes faltantes</t>
  </si>
  <si>
    <t xml:space="preserve">completar las solicitudes que están pendientes para lograr un mejor indicador </t>
  </si>
  <si>
    <t>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t>
  </si>
  <si>
    <t xml:space="preserve">Realizar seguimiento a cada una de las actividades propuestas por el área de Gestión Ambiental, para reducir el consumo de servicios públicos.
</t>
  </si>
  <si>
    <t>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t>
  </si>
  <si>
    <t>Se cumple con las respuestas en términos de Ley, donde se recibió en el trimestre 121 peticiones quedando por responder 3 requerimientos que se encuentran en los tiempos de oportunidad según lo que contempla la norma, cumpliendo con el 98% de las respuestas en mención.</t>
  </si>
  <si>
    <t>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t>
  </si>
  <si>
    <r>
      <t xml:space="preserve"> </t>
    </r>
    <r>
      <rPr>
        <u/>
        <sz val="10"/>
        <color indexed="8"/>
        <rFont val="Calibri"/>
        <family val="2"/>
        <scheme val="minor"/>
      </rPr>
      <t>&gt;</t>
    </r>
    <r>
      <rPr>
        <sz val="10"/>
        <color indexed="8"/>
        <rFont val="Calibri"/>
        <family val="2"/>
        <scheme val="minor"/>
      </rPr>
      <t xml:space="preserve"> 51% y </t>
    </r>
    <r>
      <rPr>
        <u/>
        <sz val="10"/>
        <color indexed="8"/>
        <rFont val="Calibri"/>
        <family val="2"/>
        <scheme val="minor"/>
      </rPr>
      <t>&lt;</t>
    </r>
    <r>
      <rPr>
        <sz val="10"/>
        <color indexed="8"/>
        <rFont val="Calibri"/>
        <family val="2"/>
        <scheme val="minor"/>
      </rPr>
      <t xml:space="preserve"> 79%</t>
    </r>
  </si>
  <si>
    <t>Para el segundo semestre se giró el 77,79% de los compromisos del mismo periodo, que corresponde al normal funcionamiento de la Entidad.</t>
  </si>
  <si>
    <t xml:space="preserve">En este primer semestre se ha pagado el 62,88% de las reservas, se espera que en el tercer trimestre del año se cancelé la mayor parte. </t>
  </si>
  <si>
    <t>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t>
  </si>
  <si>
    <t>PROMEDIO MENSUAL 2do TRIMESTRE</t>
  </si>
  <si>
    <t>RESULTADO 2do TRIMESTRE</t>
  </si>
  <si>
    <t>DESEMPEÑO FINAL 2do TRIMESTRE</t>
  </si>
  <si>
    <t>Cuenta de DESEMPEÑO FINAL 2do TRIMESTRE</t>
  </si>
  <si>
    <t>META 2DO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</si>
</sst>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240A]\ * #,##0.00_);_([$$-240A]\ * \(#,##0.00\);_([$$-240A]\ * &quot;-&quot;??_);_(@_)"/>
    <numFmt numFmtId="165" formatCode="_-* #,##0.00\ _€_-;\-* #,##0.00\ _€_-;_-* &quot;-&quot;??\ _€_-;_-@_-"/>
    <numFmt numFmtId="166" formatCode="_-* #,##0.00\ &quot;€&quot;_-;\-* #,##0.00\ &quot;€&quot;_-;_-* &quot;-&quot;??\ &quot;€&quot;_-;_-@_-"/>
    <numFmt numFmtId="167" formatCode="_(&quot;$&quot;\ * #,##0.00_);_(&quot;$&quot;\ * \(#,##0.00\);_(&quot;$&quot;\ * &quot;-&quot;??_);_(@_)"/>
    <numFmt numFmtId="168" formatCode="0.0%"/>
    <numFmt numFmtId="169" formatCode="#,##0_ ;\-#,##0\ "/>
    <numFmt numFmtId="170" formatCode="_(* #,##0_);_(* \(#,##0\);_(* &quot;-&quot;??_);_(@_)"/>
    <numFmt numFmtId="171" formatCode="h:mm:ss;@"/>
    <numFmt numFmtId="172"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b/>
      <sz val="10"/>
      <color rgb="FF000000"/>
      <name val="Verdana"/>
      <family val="2"/>
    </font>
    <font>
      <b/>
      <sz val="10"/>
      <color theme="0"/>
      <name val="Verdana"/>
      <family val="2"/>
    </font>
    <font>
      <b/>
      <sz val="11"/>
      <color indexed="8"/>
      <name val="Verdana"/>
      <family val="2"/>
    </font>
    <font>
      <sz val="11"/>
      <name val="Calibri"/>
      <family val="2"/>
      <scheme val="minor"/>
    </font>
    <font>
      <sz val="11"/>
      <color rgb="FF222222"/>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u/>
      <sz val="11"/>
      <color indexed="8"/>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i/>
      <sz val="11"/>
      <name val="Calibri"/>
      <family val="2"/>
      <scheme val="minor"/>
    </font>
    <font>
      <sz val="10"/>
      <color theme="1"/>
      <name val="Calibri"/>
      <family val="2"/>
      <scheme val="minor"/>
    </font>
    <font>
      <sz val="10"/>
      <color indexed="8"/>
      <name val="Calibri"/>
      <family val="2"/>
      <scheme val="minor"/>
    </font>
    <font>
      <b/>
      <sz val="11"/>
      <color indexed="10"/>
      <name val="Verdana"/>
      <family val="2"/>
    </font>
    <font>
      <b/>
      <sz val="11"/>
      <color rgb="FFFF0000"/>
      <name val="Verdana"/>
      <family val="2"/>
    </font>
    <font>
      <sz val="12"/>
      <name val="Verdana"/>
      <family val="2"/>
    </font>
    <font>
      <u/>
      <sz val="10"/>
      <color indexed="8"/>
      <name val="Calibri"/>
      <family val="2"/>
      <scheme val="minor"/>
    </font>
    <font>
      <sz val="12"/>
      <color indexed="8"/>
      <name val="Calibri"/>
      <family val="2"/>
      <scheme val="minor"/>
    </font>
    <font>
      <b/>
      <sz val="12"/>
      <name val="Calibri"/>
      <family val="2"/>
      <scheme val="minor"/>
    </font>
    <font>
      <b/>
      <sz val="12"/>
      <color indexed="8"/>
      <name val="Calibri"/>
      <family val="2"/>
      <scheme val="minor"/>
    </font>
    <font>
      <b/>
      <sz val="12"/>
      <color indexed="10"/>
      <name val="Calibri"/>
      <family val="2"/>
      <scheme val="minor"/>
    </font>
    <font>
      <sz val="11"/>
      <color indexed="8"/>
      <name val="Verdana"/>
      <family val="2"/>
    </font>
    <font>
      <b/>
      <sz val="10"/>
      <color theme="0"/>
      <name val="Tahoma"/>
      <family val="2"/>
    </font>
    <font>
      <b/>
      <sz val="10"/>
      <name val="Tahoma"/>
      <family val="2"/>
    </font>
    <font>
      <sz val="12"/>
      <color theme="1"/>
      <name val="Calibri"/>
      <family val="2"/>
      <scheme val="minor"/>
    </font>
    <font>
      <b/>
      <sz val="12"/>
      <color theme="1"/>
      <name val="Calibri"/>
      <family val="2"/>
      <scheme val="minor"/>
    </font>
    <font>
      <sz val="12"/>
      <color theme="1"/>
      <name val="Verdana"/>
      <family val="2"/>
    </font>
    <font>
      <sz val="11"/>
      <color theme="1"/>
      <name val="Verdana"/>
      <family val="2"/>
    </font>
    <font>
      <b/>
      <sz val="8"/>
      <color indexed="8"/>
      <name val="Verdana"/>
      <family val="2"/>
    </font>
    <font>
      <b/>
      <sz val="10"/>
      <color indexed="8"/>
      <name val="Calibri"/>
      <family val="2"/>
      <scheme val="minor"/>
    </font>
    <font>
      <sz val="10"/>
      <color rgb="FF000000"/>
      <name val="Calibri"/>
      <family val="2"/>
      <scheme val="minor"/>
    </font>
    <font>
      <sz val="10"/>
      <name val="Calibri"/>
      <family val="2"/>
      <scheme val="minor"/>
    </font>
  </fonts>
  <fills count="26">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1"/>
        <bgColor rgb="FFBFBFBF"/>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92D050"/>
        <bgColor indexed="64"/>
      </patternFill>
    </fill>
    <fill>
      <patternFill patternType="solid">
        <fgColor theme="0" tint="-0.249977111117893"/>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s>
  <borders count="32">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
    <xf numFmtId="0" fontId="0" fillId="0" borderId="0"/>
    <xf numFmtId="9" fontId="1" fillId="0" borderId="0" applyFont="0" applyFill="0" applyBorder="0" applyAlignment="0" applyProtection="0"/>
    <xf numFmtId="0" fontId="5" fillId="0" borderId="0"/>
    <xf numFmtId="164" fontId="1" fillId="0" borderId="0"/>
    <xf numFmtId="0" fontId="5"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 fillId="0" borderId="0"/>
    <xf numFmtId="0" fontId="19" fillId="0" borderId="0"/>
    <xf numFmtId="0" fontId="19" fillId="0" borderId="0"/>
    <xf numFmtId="0" fontId="19" fillId="0" borderId="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337">
    <xf numFmtId="0" fontId="0" fillId="0" borderId="0" xfId="0"/>
    <xf numFmtId="0" fontId="0" fillId="0" borderId="0" xfId="0" applyAlignment="1">
      <alignment vertical="center"/>
    </xf>
    <xf numFmtId="0" fontId="7" fillId="4" borderId="1"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6" fillId="10" borderId="5" xfId="2" applyFont="1" applyFill="1" applyBorder="1" applyAlignment="1">
      <alignment horizontal="center" vertical="center" wrapText="1"/>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3" fontId="9"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0" fillId="11"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11" fillId="0" borderId="4" xfId="0" applyFont="1" applyBorder="1" applyAlignment="1">
      <alignment horizontal="center" vertical="center"/>
    </xf>
    <xf numFmtId="0" fontId="0" fillId="11" borderId="4" xfId="0" applyFont="1" applyFill="1" applyBorder="1" applyAlignment="1">
      <alignment horizontal="center" vertical="center"/>
    </xf>
    <xf numFmtId="0" fontId="0" fillId="0" borderId="0" xfId="0" applyAlignment="1">
      <alignment vertical="center" wrapText="1"/>
    </xf>
    <xf numFmtId="0" fontId="11" fillId="0" borderId="4" xfId="0" applyFont="1" applyFill="1" applyBorder="1" applyAlignment="1">
      <alignment horizontal="center" vertical="center" wrapText="1"/>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20" fontId="11"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9"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164" fontId="9" fillId="0" borderId="4" xfId="3" applyFont="1" applyFill="1" applyBorder="1" applyAlignment="1">
      <alignment horizontal="center" vertical="center" wrapText="1"/>
    </xf>
    <xf numFmtId="0" fontId="11" fillId="0" borderId="4" xfId="0" applyFont="1" applyFill="1" applyBorder="1" applyAlignment="1">
      <alignment horizontal="center" vertical="center"/>
    </xf>
    <xf numFmtId="20" fontId="11" fillId="0" borderId="4" xfId="0" applyNumberFormat="1" applyFont="1" applyFill="1" applyBorder="1" applyAlignment="1">
      <alignment horizontal="center" vertical="center"/>
    </xf>
    <xf numFmtId="0" fontId="9" fillId="0" borderId="4" xfId="0" applyFont="1" applyBorder="1" applyAlignment="1">
      <alignment horizontal="center" vertical="center" wrapText="1"/>
    </xf>
    <xf numFmtId="9" fontId="11" fillId="0" borderId="4" xfId="0" applyNumberFormat="1" applyFont="1" applyFill="1" applyBorder="1" applyAlignment="1">
      <alignment horizontal="center" vertical="center"/>
    </xf>
    <xf numFmtId="9" fontId="0" fillId="0" borderId="4" xfId="1" applyFont="1" applyFill="1" applyBorder="1" applyAlignment="1">
      <alignment horizontal="center" vertical="center"/>
    </xf>
    <xf numFmtId="9" fontId="11" fillId="0" borderId="4" xfId="1" applyFont="1" applyFill="1" applyBorder="1" applyAlignment="1">
      <alignment horizontal="center" vertical="center"/>
    </xf>
    <xf numFmtId="0" fontId="11" fillId="11" borderId="4" xfId="0" applyFont="1" applyFill="1" applyBorder="1" applyAlignment="1">
      <alignment horizontal="center" vertical="center"/>
    </xf>
    <xf numFmtId="9" fontId="11" fillId="11" borderId="4" xfId="0" applyNumberFormat="1" applyFont="1" applyFill="1" applyBorder="1" applyAlignment="1">
      <alignment horizontal="center" vertical="center"/>
    </xf>
    <xf numFmtId="49" fontId="0" fillId="11" borderId="4"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20" fontId="11" fillId="11" borderId="4" xfId="0" applyNumberFormat="1" applyFont="1" applyFill="1" applyBorder="1" applyAlignment="1">
      <alignment horizontal="center" vertical="center"/>
    </xf>
    <xf numFmtId="9" fontId="0" fillId="11" borderId="4" xfId="0" applyNumberFormat="1" applyFont="1" applyFill="1" applyBorder="1" applyAlignment="1">
      <alignment horizontal="center" vertical="center" wrapText="1"/>
    </xf>
    <xf numFmtId="9" fontId="20" fillId="13" borderId="5" xfId="0" applyNumberFormat="1" applyFont="1" applyFill="1" applyBorder="1" applyAlignment="1">
      <alignment horizontal="center" vertical="center"/>
    </xf>
    <xf numFmtId="1" fontId="20" fillId="13" borderId="5" xfId="0" applyNumberFormat="1" applyFont="1" applyFill="1" applyBorder="1" applyAlignment="1">
      <alignment horizontal="center" vertical="center"/>
    </xf>
    <xf numFmtId="9" fontId="20" fillId="13" borderId="7" xfId="0" applyNumberFormat="1" applyFont="1" applyFill="1" applyBorder="1" applyAlignment="1">
      <alignment horizontal="center" vertical="center"/>
    </xf>
    <xf numFmtId="10" fontId="21" fillId="13" borderId="7" xfId="0" applyNumberFormat="1" applyFont="1" applyFill="1" applyBorder="1" applyAlignment="1">
      <alignment horizontal="center" vertical="center"/>
    </xf>
    <xf numFmtId="0" fontId="20" fillId="13" borderId="10" xfId="0" applyFont="1" applyFill="1" applyBorder="1" applyAlignment="1">
      <alignment horizontal="justify" vertical="center" wrapText="1"/>
    </xf>
    <xf numFmtId="0" fontId="7" fillId="14" borderId="11"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3" fontId="9" fillId="7" borderId="4" xfId="0" applyNumberFormat="1" applyFont="1" applyFill="1" applyBorder="1" applyAlignment="1">
      <alignment horizontal="center" vertical="center" wrapText="1"/>
    </xf>
    <xf numFmtId="0" fontId="20" fillId="13" borderId="7" xfId="0" applyFont="1" applyFill="1" applyBorder="1" applyAlignment="1">
      <alignment horizontal="justify" vertical="center" wrapText="1"/>
    </xf>
    <xf numFmtId="0" fontId="7" fillId="14" borderId="12" xfId="0" applyFont="1" applyFill="1" applyBorder="1" applyAlignment="1">
      <alignment horizontal="center" vertical="center"/>
    </xf>
    <xf numFmtId="0" fontId="20" fillId="13" borderId="7" xfId="0" applyFont="1" applyFill="1" applyBorder="1" applyAlignment="1">
      <alignment horizontal="justify" vertical="center" wrapText="1"/>
    </xf>
    <xf numFmtId="0" fontId="20" fillId="13" borderId="4" xfId="0" applyFont="1" applyFill="1" applyBorder="1" applyAlignment="1">
      <alignment horizontal="justify" vertical="center" wrapText="1"/>
    </xf>
    <xf numFmtId="0" fontId="7" fillId="14" borderId="12" xfId="0" applyFont="1" applyFill="1" applyBorder="1" applyAlignment="1">
      <alignment vertical="center"/>
    </xf>
    <xf numFmtId="0" fontId="20" fillId="13" borderId="7" xfId="0" applyFont="1" applyFill="1" applyBorder="1" applyAlignment="1">
      <alignment horizontal="justify" vertical="center" wrapText="1"/>
    </xf>
    <xf numFmtId="0" fontId="20" fillId="13" borderId="4" xfId="0" applyFont="1" applyFill="1" applyBorder="1" applyAlignment="1">
      <alignment horizontal="justify" vertical="center"/>
    </xf>
    <xf numFmtId="0" fontId="20" fillId="13" borderId="10" xfId="0" applyFont="1" applyFill="1" applyBorder="1" applyAlignment="1">
      <alignment horizontal="justify" vertical="center"/>
    </xf>
    <xf numFmtId="0" fontId="20" fillId="13" borderId="16" xfId="0" applyFont="1" applyFill="1" applyBorder="1" applyAlignment="1">
      <alignment horizontal="justify" vertical="center" wrapText="1"/>
    </xf>
    <xf numFmtId="168" fontId="20" fillId="13" borderId="5" xfId="0" applyNumberFormat="1" applyFont="1" applyFill="1" applyBorder="1" applyAlignment="1">
      <alignment horizontal="center" vertical="center"/>
    </xf>
    <xf numFmtId="9" fontId="20" fillId="16" borderId="5" xfId="0" applyNumberFormat="1" applyFont="1" applyFill="1" applyBorder="1" applyAlignment="1">
      <alignment horizontal="center" vertical="center"/>
    </xf>
    <xf numFmtId="1" fontId="20" fillId="16" borderId="5" xfId="0" applyNumberFormat="1" applyFont="1" applyFill="1" applyBorder="1" applyAlignment="1">
      <alignment horizontal="center" vertical="center"/>
    </xf>
    <xf numFmtId="9" fontId="20" fillId="16" borderId="7" xfId="0" applyNumberFormat="1" applyFont="1" applyFill="1" applyBorder="1" applyAlignment="1">
      <alignment horizontal="center" vertical="center"/>
    </xf>
    <xf numFmtId="10" fontId="21" fillId="16" borderId="7" xfId="0" applyNumberFormat="1" applyFont="1" applyFill="1" applyBorder="1" applyAlignment="1">
      <alignment horizontal="center" vertical="center"/>
    </xf>
    <xf numFmtId="0" fontId="20" fillId="16" borderId="7" xfId="0" applyFont="1" applyFill="1" applyBorder="1" applyAlignment="1">
      <alignment horizontal="justify" vertical="center" wrapText="1"/>
    </xf>
    <xf numFmtId="0" fontId="20" fillId="16" borderId="10" xfId="0" applyFont="1" applyFill="1" applyBorder="1" applyAlignment="1">
      <alignment horizontal="justify" vertical="center" wrapText="1"/>
    </xf>
    <xf numFmtId="20" fontId="20" fillId="13" borderId="5" xfId="0" applyNumberFormat="1" applyFont="1" applyFill="1" applyBorder="1" applyAlignment="1">
      <alignment horizontal="center" vertical="center"/>
    </xf>
    <xf numFmtId="169" fontId="26" fillId="11" borderId="4" xfId="5" applyNumberFormat="1" applyFont="1" applyFill="1" applyBorder="1" applyAlignment="1">
      <alignment horizontal="center" vertical="center" wrapText="1"/>
    </xf>
    <xf numFmtId="1" fontId="27" fillId="11" borderId="5" xfId="0" applyNumberFormat="1" applyFont="1" applyFill="1" applyBorder="1" applyAlignment="1">
      <alignment horizontal="center" vertical="center"/>
    </xf>
    <xf numFmtId="0" fontId="27" fillId="11" borderId="4" xfId="0" applyFont="1" applyFill="1" applyBorder="1" applyAlignment="1">
      <alignment horizontal="center" vertical="center"/>
    </xf>
    <xf numFmtId="10" fontId="28" fillId="13" borderId="7" xfId="0" applyNumberFormat="1" applyFont="1" applyFill="1" applyBorder="1" applyAlignment="1">
      <alignment horizontal="center" vertical="center"/>
    </xf>
    <xf numFmtId="0" fontId="27" fillId="13" borderId="17" xfId="0" applyFont="1" applyFill="1" applyBorder="1" applyAlignment="1">
      <alignment horizontal="left" vertical="center" wrapText="1"/>
    </xf>
    <xf numFmtId="0" fontId="27" fillId="13" borderId="10" xfId="0" applyFont="1" applyFill="1" applyBorder="1" applyAlignment="1">
      <alignment horizontal="justify" vertical="center" wrapText="1"/>
    </xf>
    <xf numFmtId="0" fontId="27" fillId="11" borderId="5" xfId="0" applyNumberFormat="1" applyFont="1" applyFill="1" applyBorder="1" applyAlignment="1">
      <alignment horizontal="center" vertical="center"/>
    </xf>
    <xf numFmtId="0" fontId="27" fillId="11" borderId="5" xfId="0" applyFont="1" applyFill="1" applyBorder="1" applyAlignment="1">
      <alignment horizontal="center" vertical="center" wrapText="1"/>
    </xf>
    <xf numFmtId="0" fontId="27" fillId="13" borderId="7" xfId="0" applyFont="1" applyFill="1" applyBorder="1" applyAlignment="1">
      <alignment horizontal="justify" vertical="center" wrapText="1"/>
    </xf>
    <xf numFmtId="9" fontId="27" fillId="13" borderId="4" xfId="0" applyNumberFormat="1" applyFont="1" applyFill="1" applyBorder="1" applyAlignment="1">
      <alignment horizontal="center" vertical="center"/>
    </xf>
    <xf numFmtId="0" fontId="27" fillId="13" borderId="4" xfId="1" applyNumberFormat="1" applyFont="1" applyFill="1" applyBorder="1" applyAlignment="1">
      <alignment horizontal="center" vertical="center"/>
    </xf>
    <xf numFmtId="1" fontId="27" fillId="13" borderId="4" xfId="0" applyNumberFormat="1" applyFont="1" applyFill="1" applyBorder="1" applyAlignment="1">
      <alignment horizontal="center" vertical="center"/>
    </xf>
    <xf numFmtId="168" fontId="27" fillId="13" borderId="4" xfId="0" applyNumberFormat="1" applyFont="1" applyFill="1" applyBorder="1" applyAlignment="1">
      <alignment horizontal="center" vertical="center"/>
    </xf>
    <xf numFmtId="20" fontId="27" fillId="13" borderId="4" xfId="0" applyNumberFormat="1" applyFont="1" applyFill="1" applyBorder="1" applyAlignment="1">
      <alignment horizontal="center" vertical="center"/>
    </xf>
    <xf numFmtId="0" fontId="27" fillId="13" borderId="4" xfId="0" applyFont="1" applyFill="1" applyBorder="1" applyAlignment="1">
      <alignment horizontal="center" vertical="center"/>
    </xf>
    <xf numFmtId="10" fontId="28" fillId="13" borderId="4" xfId="0" applyNumberFormat="1" applyFont="1" applyFill="1" applyBorder="1" applyAlignment="1">
      <alignment horizontal="center" vertical="center"/>
    </xf>
    <xf numFmtId="0" fontId="27" fillId="13" borderId="4" xfId="0" applyFont="1" applyFill="1" applyBorder="1" applyAlignment="1">
      <alignment horizontal="justify" vertical="center" wrapText="1"/>
    </xf>
    <xf numFmtId="10" fontId="20" fillId="13" borderId="5" xfId="0" applyNumberFormat="1" applyFont="1" applyFill="1" applyBorder="1" applyAlignment="1">
      <alignment horizontal="center" vertical="center"/>
    </xf>
    <xf numFmtId="9" fontId="27" fillId="13" borderId="5" xfId="0" applyNumberFormat="1" applyFont="1" applyFill="1" applyBorder="1" applyAlignment="1">
      <alignment horizontal="center" vertical="center"/>
    </xf>
    <xf numFmtId="1" fontId="27" fillId="13" borderId="5" xfId="0" applyNumberFormat="1" applyFont="1" applyFill="1" applyBorder="1" applyAlignment="1">
      <alignment horizontal="center" vertical="center"/>
    </xf>
    <xf numFmtId="9" fontId="27" fillId="13" borderId="7" xfId="0" applyNumberFormat="1" applyFont="1" applyFill="1" applyBorder="1" applyAlignment="1">
      <alignment horizontal="center" vertical="center"/>
    </xf>
    <xf numFmtId="0" fontId="27" fillId="13" borderId="16" xfId="0" applyFont="1" applyFill="1" applyBorder="1" applyAlignment="1">
      <alignment horizontal="justify" vertical="center" wrapText="1"/>
    </xf>
    <xf numFmtId="0" fontId="27" fillId="13" borderId="17" xfId="0" applyFont="1" applyFill="1" applyBorder="1" applyAlignment="1">
      <alignment horizontal="justify" vertical="center" wrapText="1"/>
    </xf>
    <xf numFmtId="0" fontId="27" fillId="13" borderId="4" xfId="0" applyFont="1" applyFill="1" applyBorder="1" applyAlignment="1">
      <alignment horizontal="center" vertical="center" wrapText="1"/>
    </xf>
    <xf numFmtId="0" fontId="27" fillId="13" borderId="18" xfId="0" applyFont="1" applyFill="1" applyBorder="1" applyAlignment="1">
      <alignment horizontal="justify" vertical="center" wrapText="1"/>
    </xf>
    <xf numFmtId="10" fontId="29" fillId="13" borderId="7" xfId="0" applyNumberFormat="1" applyFont="1" applyFill="1" applyBorder="1" applyAlignment="1">
      <alignment horizontal="center" vertical="center" wrapText="1"/>
    </xf>
    <xf numFmtId="10" fontId="27" fillId="13" borderId="4" xfId="1" applyNumberFormat="1" applyFont="1" applyFill="1" applyBorder="1" applyAlignment="1">
      <alignment vertical="center" wrapText="1"/>
    </xf>
    <xf numFmtId="0" fontId="27" fillId="13" borderId="8" xfId="0" applyFont="1" applyFill="1" applyBorder="1" applyAlignment="1">
      <alignment horizontal="justify" vertical="center" wrapText="1"/>
    </xf>
    <xf numFmtId="170" fontId="26" fillId="13" borderId="4" xfId="5" applyNumberFormat="1" applyFont="1" applyFill="1" applyBorder="1" applyAlignment="1">
      <alignment horizontal="center" vertical="center"/>
    </xf>
    <xf numFmtId="170" fontId="26" fillId="13" borderId="10" xfId="5" applyNumberFormat="1" applyFont="1" applyFill="1" applyBorder="1" applyAlignment="1">
      <alignment horizontal="center" vertical="center"/>
    </xf>
    <xf numFmtId="10" fontId="30" fillId="13" borderId="7" xfId="0" applyNumberFormat="1" applyFont="1" applyFill="1" applyBorder="1" applyAlignment="1">
      <alignment horizontal="center" vertical="center"/>
    </xf>
    <xf numFmtId="9" fontId="27" fillId="13" borderId="19" xfId="0" applyNumberFormat="1" applyFont="1" applyFill="1" applyBorder="1" applyAlignment="1">
      <alignment horizontal="center" vertical="center"/>
    </xf>
    <xf numFmtId="9" fontId="27" fillId="13" borderId="12" xfId="0" applyNumberFormat="1" applyFont="1" applyFill="1" applyBorder="1" applyAlignment="1">
      <alignment horizontal="center" vertical="center"/>
    </xf>
    <xf numFmtId="10" fontId="21" fillId="13" borderId="19" xfId="0" applyNumberFormat="1" applyFont="1" applyFill="1" applyBorder="1" applyAlignment="1">
      <alignment horizontal="center" vertical="center"/>
    </xf>
    <xf numFmtId="0" fontId="27" fillId="0" borderId="10" xfId="0" applyFont="1" applyFill="1" applyBorder="1" applyAlignment="1">
      <alignment horizontal="justify" vertical="center" wrapText="1"/>
    </xf>
    <xf numFmtId="10" fontId="26" fillId="13" borderId="4" xfId="1" applyNumberFormat="1" applyFont="1" applyFill="1" applyBorder="1" applyAlignment="1">
      <alignment horizontal="center" vertical="center"/>
    </xf>
    <xf numFmtId="10" fontId="21" fillId="13" borderId="4" xfId="0" applyNumberFormat="1" applyFont="1" applyFill="1" applyBorder="1" applyAlignment="1">
      <alignment horizontal="center" vertical="center"/>
    </xf>
    <xf numFmtId="9" fontId="32" fillId="13" borderId="5" xfId="0" applyNumberFormat="1" applyFont="1" applyFill="1" applyBorder="1" applyAlignment="1">
      <alignment horizontal="center" vertical="center"/>
    </xf>
    <xf numFmtId="1" fontId="32" fillId="13" borderId="5" xfId="0" applyNumberFormat="1" applyFont="1" applyFill="1" applyBorder="1" applyAlignment="1">
      <alignment horizontal="center" vertical="center"/>
    </xf>
    <xf numFmtId="9" fontId="32" fillId="13" borderId="7" xfId="0" applyNumberFormat="1" applyFont="1" applyFill="1" applyBorder="1" applyAlignment="1">
      <alignment horizontal="center" vertical="center"/>
    </xf>
    <xf numFmtId="10" fontId="33" fillId="13" borderId="7" xfId="0" applyNumberFormat="1" applyFont="1" applyFill="1" applyBorder="1" applyAlignment="1">
      <alignment horizontal="center" vertical="center"/>
    </xf>
    <xf numFmtId="0" fontId="32" fillId="13" borderId="16" xfId="0" applyFont="1" applyFill="1" applyBorder="1" applyAlignment="1">
      <alignment horizontal="justify" vertical="justify" wrapText="1"/>
    </xf>
    <xf numFmtId="0" fontId="32" fillId="13" borderId="10" xfId="0" applyFont="1" applyFill="1" applyBorder="1" applyAlignment="1">
      <alignment horizontal="justify" vertical="center" wrapText="1"/>
    </xf>
    <xf numFmtId="0" fontId="32" fillId="13" borderId="7" xfId="0" applyFont="1" applyFill="1" applyBorder="1" applyAlignment="1">
      <alignment horizontal="justify" vertical="center" wrapText="1"/>
    </xf>
    <xf numFmtId="2" fontId="32" fillId="13" borderId="5" xfId="0" applyNumberFormat="1" applyFont="1" applyFill="1" applyBorder="1" applyAlignment="1">
      <alignment horizontal="center" vertical="center"/>
    </xf>
    <xf numFmtId="10" fontId="35" fillId="13" borderId="7" xfId="0" applyNumberFormat="1" applyFont="1" applyFill="1" applyBorder="1" applyAlignment="1">
      <alignment horizontal="center" vertical="center"/>
    </xf>
    <xf numFmtId="0" fontId="32" fillId="13" borderId="16" xfId="0" applyFont="1" applyFill="1" applyBorder="1" applyAlignment="1">
      <alignment horizontal="justify" vertical="center" wrapText="1"/>
    </xf>
    <xf numFmtId="9" fontId="32" fillId="13" borderId="4" xfId="0" applyNumberFormat="1" applyFont="1" applyFill="1" applyBorder="1" applyAlignment="1">
      <alignment horizontal="center" vertical="center"/>
    </xf>
    <xf numFmtId="1" fontId="32" fillId="13" borderId="4" xfId="0" applyNumberFormat="1" applyFont="1" applyFill="1" applyBorder="1" applyAlignment="1">
      <alignment horizontal="center" vertical="center"/>
    </xf>
    <xf numFmtId="9" fontId="32" fillId="13" borderId="16" xfId="0" applyNumberFormat="1" applyFont="1" applyFill="1" applyBorder="1" applyAlignment="1">
      <alignment horizontal="center" vertical="center"/>
    </xf>
    <xf numFmtId="10" fontId="35" fillId="13" borderId="16" xfId="0" applyNumberFormat="1" applyFont="1" applyFill="1" applyBorder="1" applyAlignment="1">
      <alignment horizontal="center" vertical="center"/>
    </xf>
    <xf numFmtId="0" fontId="20" fillId="7" borderId="7" xfId="0" applyFont="1" applyFill="1" applyBorder="1" applyAlignment="1">
      <alignment horizontal="justify" vertical="center" wrapText="1"/>
    </xf>
    <xf numFmtId="0" fontId="36" fillId="13" borderId="7" xfId="0" applyFont="1" applyFill="1" applyBorder="1" applyAlignment="1">
      <alignment horizontal="justify" vertical="center" wrapText="1"/>
    </xf>
    <xf numFmtId="0" fontId="37" fillId="17" borderId="5" xfId="0" applyFont="1" applyFill="1" applyBorder="1" applyAlignment="1">
      <alignment horizontal="center" vertical="center" wrapText="1"/>
    </xf>
    <xf numFmtId="0" fontId="38" fillId="18" borderId="5" xfId="0" applyFont="1" applyFill="1" applyBorder="1" applyAlignment="1">
      <alignment horizontal="center" vertical="center" wrapText="1"/>
    </xf>
    <xf numFmtId="0" fontId="20" fillId="13" borderId="5" xfId="0" applyNumberFormat="1" applyFont="1" applyFill="1" applyBorder="1" applyAlignment="1">
      <alignment horizontal="center" vertical="center"/>
    </xf>
    <xf numFmtId="168" fontId="0" fillId="0" borderId="4" xfId="0" applyNumberFormat="1" applyBorder="1" applyAlignment="1">
      <alignment horizontal="center" vertical="center"/>
    </xf>
    <xf numFmtId="0" fontId="0" fillId="0" borderId="4" xfId="0" applyBorder="1" applyAlignment="1">
      <alignment horizontal="center" vertical="center"/>
    </xf>
    <xf numFmtId="10" fontId="0" fillId="0" borderId="4" xfId="0" applyNumberFormat="1" applyBorder="1" applyAlignment="1">
      <alignment horizontal="center" vertical="center"/>
    </xf>
    <xf numFmtId="0" fontId="0" fillId="0" borderId="4" xfId="0" applyBorder="1" applyAlignment="1">
      <alignment horizontal="center" vertical="center" wrapText="1"/>
    </xf>
    <xf numFmtId="9" fontId="0" fillId="0" borderId="4" xfId="0" applyNumberFormat="1" applyBorder="1" applyAlignment="1">
      <alignment horizontal="center" vertical="center" wrapText="1"/>
    </xf>
    <xf numFmtId="1" fontId="0" fillId="0" borderId="4" xfId="0" applyNumberFormat="1" applyBorder="1" applyAlignment="1">
      <alignment horizontal="center" vertical="center"/>
    </xf>
    <xf numFmtId="1" fontId="0" fillId="0" borderId="4" xfId="1" applyNumberFormat="1" applyFont="1" applyBorder="1" applyAlignment="1">
      <alignment horizontal="center" vertical="center"/>
    </xf>
    <xf numFmtId="20" fontId="0" fillId="0" borderId="4" xfId="0" applyNumberFormat="1" applyBorder="1" applyAlignment="1">
      <alignment horizontal="center" vertical="center"/>
    </xf>
    <xf numFmtId="9" fontId="0" fillId="0" borderId="0" xfId="1" applyFont="1"/>
    <xf numFmtId="20" fontId="0" fillId="0" borderId="4" xfId="0" applyNumberFormat="1" applyFont="1" applyFill="1" applyBorder="1" applyAlignment="1">
      <alignment horizontal="center" vertical="center" wrapText="1"/>
    </xf>
    <xf numFmtId="0" fontId="0" fillId="0" borderId="4" xfId="0" applyNumberFormat="1" applyBorder="1" applyAlignment="1">
      <alignment horizontal="center" vertical="center"/>
    </xf>
    <xf numFmtId="9" fontId="0" fillId="0" borderId="4" xfId="0" applyNumberFormat="1" applyBorder="1" applyAlignment="1">
      <alignment horizontal="center" vertical="center"/>
    </xf>
    <xf numFmtId="9" fontId="0" fillId="0" borderId="4" xfId="1" applyNumberFormat="1" applyFont="1" applyBorder="1" applyAlignment="1">
      <alignment horizontal="center" vertical="center"/>
    </xf>
    <xf numFmtId="0" fontId="0" fillId="0" borderId="4"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2" xfId="0" applyFont="1" applyFill="1" applyBorder="1" applyAlignment="1">
      <alignment vertical="center"/>
    </xf>
    <xf numFmtId="0" fontId="0" fillId="21" borderId="5" xfId="0" applyFont="1" applyFill="1" applyBorder="1" applyAlignment="1">
      <alignment horizontal="center" vertical="center" wrapText="1"/>
    </xf>
    <xf numFmtId="0" fontId="0" fillId="21" borderId="7" xfId="0" applyFont="1" applyFill="1" applyBorder="1" applyAlignment="1">
      <alignment horizontal="center" vertical="center" wrapText="1"/>
    </xf>
    <xf numFmtId="0" fontId="0" fillId="21" borderId="4" xfId="0" applyFont="1" applyFill="1" applyBorder="1" applyAlignment="1">
      <alignment horizontal="center" vertical="center" wrapText="1"/>
    </xf>
    <xf numFmtId="49" fontId="0" fillId="21" borderId="5" xfId="0" applyNumberFormat="1" applyFont="1" applyFill="1" applyBorder="1" applyAlignment="1">
      <alignment horizontal="center" vertical="center" wrapText="1"/>
    </xf>
    <xf numFmtId="9" fontId="0" fillId="11" borderId="5" xfId="0" applyNumberFormat="1" applyFont="1" applyFill="1" applyBorder="1" applyAlignment="1">
      <alignment horizontal="center" vertical="center" wrapText="1"/>
    </xf>
    <xf numFmtId="1" fontId="32" fillId="11" borderId="5" xfId="0" applyNumberFormat="1" applyFont="1" applyFill="1" applyBorder="1" applyAlignment="1">
      <alignment horizontal="center" vertical="center"/>
    </xf>
    <xf numFmtId="9" fontId="32" fillId="11" borderId="5" xfId="0" applyNumberFormat="1" applyFont="1" applyFill="1" applyBorder="1" applyAlignment="1">
      <alignment horizontal="center" vertical="center"/>
    </xf>
    <xf numFmtId="9" fontId="32" fillId="11" borderId="7" xfId="0" applyNumberFormat="1" applyFont="1" applyFill="1" applyBorder="1" applyAlignment="1">
      <alignment horizontal="center" vertical="center"/>
    </xf>
    <xf numFmtId="10" fontId="33" fillId="11" borderId="7" xfId="0" applyNumberFormat="1" applyFont="1" applyFill="1" applyBorder="1" applyAlignment="1">
      <alignment horizontal="center" vertical="center"/>
    </xf>
    <xf numFmtId="0" fontId="39" fillId="11" borderId="5" xfId="0" applyFont="1" applyFill="1" applyBorder="1" applyAlignment="1">
      <alignment horizontal="left" vertical="center" wrapText="1"/>
    </xf>
    <xf numFmtId="0" fontId="32" fillId="11" borderId="10" xfId="0" applyFont="1" applyFill="1" applyBorder="1" applyAlignment="1">
      <alignment horizontal="justify" vertical="center" wrapText="1"/>
    </xf>
    <xf numFmtId="0" fontId="39" fillId="11" borderId="5" xfId="0" applyFont="1" applyFill="1" applyBorder="1" applyAlignment="1">
      <alignment horizontal="left" vertical="top" wrapText="1"/>
    </xf>
    <xf numFmtId="2" fontId="32" fillId="11" borderId="5" xfId="0" applyNumberFormat="1" applyFont="1" applyFill="1" applyBorder="1" applyAlignment="1">
      <alignment horizontal="center" vertical="center"/>
    </xf>
    <xf numFmtId="0" fontId="32" fillId="11" borderId="7" xfId="0" applyFont="1" applyFill="1" applyBorder="1" applyAlignment="1">
      <alignment horizontal="justify" vertical="top" wrapText="1"/>
    </xf>
    <xf numFmtId="0" fontId="0" fillId="11" borderId="5" xfId="0" applyFont="1" applyFill="1" applyBorder="1" applyAlignment="1">
      <alignment horizontal="center" vertical="center" wrapText="1"/>
    </xf>
    <xf numFmtId="0" fontId="32" fillId="11" borderId="7" xfId="0" applyFont="1" applyFill="1" applyBorder="1" applyAlignment="1">
      <alignment horizontal="justify" vertical="center" wrapText="1"/>
    </xf>
    <xf numFmtId="172" fontId="32" fillId="11" borderId="5" xfId="0" applyNumberFormat="1" applyFont="1" applyFill="1" applyBorder="1" applyAlignment="1">
      <alignment horizontal="center" vertical="center"/>
    </xf>
    <xf numFmtId="0" fontId="32" fillId="11" borderId="16" xfId="0" applyFont="1" applyFill="1" applyBorder="1" applyAlignment="1">
      <alignment horizontal="justify" vertical="center" wrapText="1"/>
    </xf>
    <xf numFmtId="9" fontId="32" fillId="11" borderId="4" xfId="0" applyNumberFormat="1" applyFont="1" applyFill="1" applyBorder="1" applyAlignment="1">
      <alignment horizontal="center" vertical="center"/>
    </xf>
    <xf numFmtId="1" fontId="32" fillId="11" borderId="4" xfId="0" applyNumberFormat="1" applyFont="1" applyFill="1" applyBorder="1" applyAlignment="1">
      <alignment horizontal="center" vertical="center"/>
    </xf>
    <xf numFmtId="9" fontId="32" fillId="11" borderId="16" xfId="0" applyNumberFormat="1" applyFont="1" applyFill="1" applyBorder="1" applyAlignment="1">
      <alignment horizontal="center" vertical="center"/>
    </xf>
    <xf numFmtId="10" fontId="33" fillId="11" borderId="16" xfId="0" applyNumberFormat="1" applyFont="1" applyFill="1" applyBorder="1" applyAlignment="1">
      <alignment horizontal="center" vertical="center"/>
    </xf>
    <xf numFmtId="0" fontId="0" fillId="22" borderId="4" xfId="0" applyFont="1" applyFill="1" applyBorder="1" applyAlignment="1">
      <alignment horizontal="center" vertical="center" wrapText="1"/>
    </xf>
    <xf numFmtId="9" fontId="0" fillId="21" borderId="5" xfId="0" applyNumberFormat="1" applyFont="1" applyFill="1" applyBorder="1" applyAlignment="1">
      <alignment horizontal="center" vertical="center" wrapText="1"/>
    </xf>
    <xf numFmtId="0" fontId="9" fillId="22" borderId="4" xfId="0" applyFont="1" applyFill="1" applyBorder="1" applyAlignment="1">
      <alignment horizontal="center" vertical="center" wrapText="1"/>
    </xf>
    <xf numFmtId="9" fontId="20" fillId="21" borderId="5" xfId="0" applyNumberFormat="1" applyFont="1" applyFill="1" applyBorder="1" applyAlignment="1">
      <alignment horizontal="center" vertical="center"/>
    </xf>
    <xf numFmtId="1" fontId="20" fillId="21" borderId="5" xfId="0" applyNumberFormat="1" applyFont="1" applyFill="1" applyBorder="1" applyAlignment="1">
      <alignment horizontal="center" vertical="center"/>
    </xf>
    <xf numFmtId="0" fontId="20" fillId="21" borderId="7" xfId="0" applyFont="1" applyFill="1" applyBorder="1" applyAlignment="1">
      <alignment vertical="center" wrapText="1"/>
    </xf>
    <xf numFmtId="0" fontId="20" fillId="21" borderId="10" xfId="0" applyFont="1" applyFill="1" applyBorder="1" applyAlignment="1">
      <alignment horizontal="justify" vertical="center" wrapText="1"/>
    </xf>
    <xf numFmtId="9" fontId="20" fillId="21" borderId="7" xfId="0" applyNumberFormat="1" applyFont="1" applyFill="1" applyBorder="1" applyAlignment="1">
      <alignment horizontal="center" vertical="center"/>
    </xf>
    <xf numFmtId="10" fontId="21" fillId="21" borderId="7" xfId="0" applyNumberFormat="1" applyFont="1" applyFill="1" applyBorder="1" applyAlignment="1">
      <alignment horizontal="center" vertical="center"/>
    </xf>
    <xf numFmtId="0" fontId="20" fillId="21" borderId="7" xfId="0" applyFont="1" applyFill="1" applyBorder="1" applyAlignment="1">
      <alignment vertical="center"/>
    </xf>
    <xf numFmtId="9" fontId="0" fillId="21" borderId="5" xfId="1" applyFont="1" applyFill="1" applyBorder="1" applyAlignment="1">
      <alignment horizontal="center" vertical="center" wrapText="1"/>
    </xf>
    <xf numFmtId="0" fontId="0" fillId="21" borderId="5" xfId="0" applyFill="1" applyBorder="1" applyAlignment="1">
      <alignment horizontal="center" vertical="center" wrapText="1"/>
    </xf>
    <xf numFmtId="0" fontId="0" fillId="23" borderId="5" xfId="0" applyFont="1" applyFill="1" applyBorder="1" applyAlignment="1">
      <alignment horizontal="center" vertical="center" wrapText="1"/>
    </xf>
    <xf numFmtId="10" fontId="0" fillId="21" borderId="5" xfId="0" applyNumberFormat="1"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21" borderId="5" xfId="0" applyFont="1" applyFill="1" applyBorder="1" applyAlignment="1">
      <alignment horizontal="left" vertical="top" wrapText="1"/>
    </xf>
    <xf numFmtId="0" fontId="0" fillId="7" borderId="5" xfId="0" applyFont="1" applyFill="1" applyBorder="1" applyAlignment="1">
      <alignment horizontal="center" vertical="center" wrapText="1"/>
    </xf>
    <xf numFmtId="0" fontId="41" fillId="21" borderId="5" xfId="0" applyFont="1" applyFill="1" applyBorder="1" applyAlignment="1">
      <alignment horizontal="center" vertical="center" wrapText="1"/>
    </xf>
    <xf numFmtId="20" fontId="41" fillId="21" borderId="4" xfId="0" applyNumberFormat="1" applyFont="1" applyFill="1" applyBorder="1" applyAlignment="1">
      <alignment horizontal="center" vertical="center" wrapText="1"/>
    </xf>
    <xf numFmtId="0" fontId="42" fillId="21" borderId="5" xfId="0" applyFont="1" applyFill="1" applyBorder="1" applyAlignment="1">
      <alignment horizontal="center" vertical="center" wrapText="1"/>
    </xf>
    <xf numFmtId="20" fontId="41" fillId="21" borderId="5" xfId="0" applyNumberFormat="1" applyFont="1" applyFill="1" applyBorder="1" applyAlignment="1">
      <alignment horizontal="center" vertical="center" wrapText="1"/>
    </xf>
    <xf numFmtId="9" fontId="41" fillId="21" borderId="5" xfId="1" applyFont="1" applyFill="1" applyBorder="1" applyAlignment="1">
      <alignment horizontal="center" vertical="center" wrapText="1"/>
    </xf>
    <xf numFmtId="0" fontId="20" fillId="13" borderId="7" xfId="0" applyFont="1" applyFill="1" applyBorder="1" applyAlignment="1">
      <alignment horizontal="justify" vertical="center" wrapText="1"/>
    </xf>
    <xf numFmtId="0" fontId="20" fillId="13" borderId="7" xfId="0" applyFont="1" applyFill="1" applyBorder="1" applyAlignment="1">
      <alignment horizontal="justify" vertical="center" wrapText="1"/>
    </xf>
    <xf numFmtId="9" fontId="26" fillId="21" borderId="4" xfId="1" applyFont="1" applyFill="1" applyBorder="1" applyAlignment="1">
      <alignment horizontal="center" vertical="center"/>
    </xf>
    <xf numFmtId="1" fontId="27" fillId="21" borderId="4" xfId="0" applyNumberFormat="1" applyFont="1" applyFill="1" applyBorder="1" applyAlignment="1">
      <alignment horizontal="center" vertical="center" wrapText="1"/>
    </xf>
    <xf numFmtId="9" fontId="27" fillId="21" borderId="4" xfId="0" applyNumberFormat="1" applyFont="1" applyFill="1" applyBorder="1" applyAlignment="1">
      <alignment horizontal="center" vertical="center" wrapText="1"/>
    </xf>
    <xf numFmtId="20" fontId="27" fillId="21" borderId="4" xfId="0" applyNumberFormat="1" applyFont="1" applyFill="1" applyBorder="1" applyAlignment="1">
      <alignment horizontal="center" vertical="center" wrapText="1"/>
    </xf>
    <xf numFmtId="0" fontId="43" fillId="9" borderId="4" xfId="0" applyFont="1" applyFill="1" applyBorder="1" applyAlignment="1">
      <alignment horizontal="center" vertical="center" wrapText="1"/>
    </xf>
    <xf numFmtId="0" fontId="27" fillId="21" borderId="4" xfId="0" applyFont="1" applyFill="1" applyBorder="1" applyAlignment="1">
      <alignment horizontal="justify" vertical="center" wrapText="1"/>
    </xf>
    <xf numFmtId="0" fontId="26" fillId="21" borderId="4" xfId="0" applyFont="1" applyFill="1" applyBorder="1" applyAlignment="1">
      <alignment horizontal="left" vertical="center" wrapText="1"/>
    </xf>
    <xf numFmtId="9" fontId="26" fillId="21" borderId="4" xfId="0" applyNumberFormat="1" applyFont="1" applyFill="1" applyBorder="1" applyAlignment="1">
      <alignment horizontal="center" vertical="center"/>
    </xf>
    <xf numFmtId="10" fontId="27" fillId="21" borderId="4" xfId="0" applyNumberFormat="1" applyFont="1" applyFill="1" applyBorder="1" applyAlignment="1">
      <alignment horizontal="center" vertical="center" wrapText="1"/>
    </xf>
    <xf numFmtId="0" fontId="43" fillId="6" borderId="4" xfId="0" applyFont="1" applyFill="1" applyBorder="1" applyAlignment="1">
      <alignment horizontal="center" vertical="center" wrapText="1"/>
    </xf>
    <xf numFmtId="9" fontId="26" fillId="21" borderId="5" xfId="0" applyNumberFormat="1" applyFont="1" applyFill="1" applyBorder="1" applyAlignment="1">
      <alignment horizontal="center" vertical="center"/>
    </xf>
    <xf numFmtId="1" fontId="27" fillId="21" borderId="5" xfId="0" applyNumberFormat="1" applyFont="1" applyFill="1" applyBorder="1" applyAlignment="1">
      <alignment horizontal="center" vertical="center" wrapText="1"/>
    </xf>
    <xf numFmtId="10" fontId="27" fillId="21" borderId="5" xfId="0" applyNumberFormat="1" applyFont="1" applyFill="1" applyBorder="1" applyAlignment="1">
      <alignment horizontal="center" vertical="center" wrapText="1"/>
    </xf>
    <xf numFmtId="20" fontId="27" fillId="21" borderId="5" xfId="0" applyNumberFormat="1" applyFont="1" applyFill="1" applyBorder="1" applyAlignment="1">
      <alignment horizontal="center" vertical="center" wrapText="1"/>
    </xf>
    <xf numFmtId="0" fontId="43" fillId="6" borderId="5" xfId="0" applyFont="1" applyFill="1" applyBorder="1" applyAlignment="1">
      <alignment horizontal="center" vertical="center" wrapText="1"/>
    </xf>
    <xf numFmtId="0" fontId="27" fillId="21" borderId="5" xfId="0" applyFont="1" applyFill="1" applyBorder="1" applyAlignment="1">
      <alignment horizontal="justify" vertical="center" wrapText="1"/>
    </xf>
    <xf numFmtId="0" fontId="26" fillId="21" borderId="5" xfId="0" applyFont="1" applyFill="1" applyBorder="1" applyAlignment="1">
      <alignment horizontal="left" vertical="center" wrapText="1"/>
    </xf>
    <xf numFmtId="9" fontId="26" fillId="21" borderId="26" xfId="0" applyNumberFormat="1" applyFont="1" applyFill="1" applyBorder="1" applyAlignment="1">
      <alignment horizontal="center" vertical="center"/>
    </xf>
    <xf numFmtId="0" fontId="27" fillId="21" borderId="27" xfId="0" applyFont="1" applyFill="1" applyBorder="1" applyAlignment="1">
      <alignment horizontal="center" vertical="center" wrapText="1"/>
    </xf>
    <xf numFmtId="10" fontId="27" fillId="21" borderId="27" xfId="1" applyNumberFormat="1" applyFont="1" applyFill="1" applyBorder="1" applyAlignment="1">
      <alignment horizontal="center" vertical="center" wrapText="1"/>
    </xf>
    <xf numFmtId="20" fontId="27" fillId="21" borderId="27" xfId="0" applyNumberFormat="1" applyFont="1" applyFill="1" applyBorder="1" applyAlignment="1">
      <alignment horizontal="center" vertical="center"/>
    </xf>
    <xf numFmtId="0" fontId="44" fillId="9" borderId="27" xfId="0" applyFont="1" applyFill="1" applyBorder="1" applyAlignment="1">
      <alignment horizontal="center" vertical="center" wrapText="1"/>
    </xf>
    <xf numFmtId="2" fontId="27" fillId="21" borderId="27" xfId="0" applyNumberFormat="1" applyFont="1" applyFill="1" applyBorder="1" applyAlignment="1">
      <alignment horizontal="left" vertical="center" wrapText="1"/>
    </xf>
    <xf numFmtId="0" fontId="26" fillId="21" borderId="27" xfId="0" applyFont="1" applyFill="1" applyBorder="1" applyAlignment="1">
      <alignment horizontal="left" vertical="center" wrapText="1"/>
    </xf>
    <xf numFmtId="9" fontId="26" fillId="21" borderId="27" xfId="0" applyNumberFormat="1" applyFont="1" applyFill="1" applyBorder="1" applyAlignment="1">
      <alignment horizontal="center" vertical="center"/>
    </xf>
    <xf numFmtId="0" fontId="27" fillId="21" borderId="27" xfId="0" applyFont="1" applyFill="1" applyBorder="1" applyAlignment="1" applyProtection="1">
      <alignment horizontal="left" vertical="center" wrapText="1"/>
    </xf>
    <xf numFmtId="0" fontId="27" fillId="21" borderId="27" xfId="0" applyFont="1" applyFill="1" applyBorder="1" applyAlignment="1">
      <alignment horizontal="left" vertical="center" wrapText="1"/>
    </xf>
    <xf numFmtId="0" fontId="26" fillId="21" borderId="28" xfId="0" applyFont="1" applyFill="1" applyBorder="1" applyAlignment="1">
      <alignment horizontal="left" vertical="center" wrapText="1"/>
    </xf>
    <xf numFmtId="9" fontId="26" fillId="21" borderId="29" xfId="0" applyNumberFormat="1" applyFont="1" applyFill="1" applyBorder="1" applyAlignment="1">
      <alignment horizontal="center" vertical="center"/>
    </xf>
    <xf numFmtId="0" fontId="27" fillId="21" borderId="30" xfId="0" applyFont="1" applyFill="1" applyBorder="1" applyAlignment="1">
      <alignment horizontal="center" vertical="center" wrapText="1"/>
    </xf>
    <xf numFmtId="10" fontId="27" fillId="21" borderId="30" xfId="1" applyNumberFormat="1" applyFont="1" applyFill="1" applyBorder="1" applyAlignment="1">
      <alignment horizontal="center" vertical="center" wrapText="1"/>
    </xf>
    <xf numFmtId="20" fontId="27" fillId="21" borderId="30" xfId="0" applyNumberFormat="1" applyFont="1" applyFill="1" applyBorder="1" applyAlignment="1">
      <alignment horizontal="center" vertical="center"/>
    </xf>
    <xf numFmtId="0" fontId="44" fillId="9" borderId="30" xfId="0" applyFont="1" applyFill="1" applyBorder="1" applyAlignment="1">
      <alignment horizontal="center" vertical="center" wrapText="1"/>
    </xf>
    <xf numFmtId="0" fontId="27" fillId="21" borderId="30" xfId="0" applyFont="1" applyFill="1" applyBorder="1" applyAlignment="1">
      <alignment horizontal="left" vertical="center" wrapText="1"/>
    </xf>
    <xf numFmtId="0" fontId="26" fillId="21" borderId="30" xfId="0" applyFont="1" applyFill="1" applyBorder="1" applyAlignment="1">
      <alignment horizontal="left" vertical="center" wrapText="1"/>
    </xf>
    <xf numFmtId="9" fontId="26" fillId="21" borderId="30" xfId="0" applyNumberFormat="1" applyFont="1" applyFill="1" applyBorder="1" applyAlignment="1">
      <alignment horizontal="center" vertical="center"/>
    </xf>
    <xf numFmtId="0" fontId="27" fillId="21" borderId="30" xfId="0" applyFont="1" applyFill="1" applyBorder="1" applyAlignment="1" applyProtection="1">
      <alignment horizontal="left" vertical="center" wrapText="1"/>
    </xf>
    <xf numFmtId="0" fontId="26" fillId="21" borderId="31" xfId="0" applyFont="1" applyFill="1" applyBorder="1" applyAlignment="1">
      <alignment horizontal="left" vertical="center" wrapText="1"/>
    </xf>
    <xf numFmtId="9" fontId="26" fillId="21" borderId="26" xfId="0" applyNumberFormat="1" applyFont="1" applyFill="1" applyBorder="1" applyAlignment="1">
      <alignment horizontal="center" vertical="center" wrapText="1"/>
    </xf>
    <xf numFmtId="170" fontId="26" fillId="21" borderId="27" xfId="37" applyNumberFormat="1" applyFont="1" applyFill="1" applyBorder="1" applyAlignment="1">
      <alignment horizontal="center" vertical="center"/>
    </xf>
    <xf numFmtId="10" fontId="26" fillId="21" borderId="27" xfId="1" applyNumberFormat="1" applyFont="1" applyFill="1" applyBorder="1" applyAlignment="1">
      <alignment horizontal="center" vertical="center"/>
    </xf>
    <xf numFmtId="9" fontId="26" fillId="21" borderId="27" xfId="0" applyNumberFormat="1" applyFont="1" applyFill="1" applyBorder="1" applyAlignment="1">
      <alignment horizontal="center" vertical="center" wrapText="1"/>
    </xf>
    <xf numFmtId="9" fontId="26" fillId="21" borderId="29" xfId="0" applyNumberFormat="1" applyFont="1" applyFill="1" applyBorder="1" applyAlignment="1">
      <alignment horizontal="center" vertical="center" wrapText="1"/>
    </xf>
    <xf numFmtId="170" fontId="26" fillId="21" borderId="30" xfId="37" applyNumberFormat="1" applyFont="1" applyFill="1" applyBorder="1" applyAlignment="1">
      <alignment horizontal="center" vertical="center"/>
    </xf>
    <xf numFmtId="10" fontId="26" fillId="21" borderId="30" xfId="1" applyNumberFormat="1" applyFont="1" applyFill="1" applyBorder="1" applyAlignment="1">
      <alignment horizontal="center" vertical="center"/>
    </xf>
    <xf numFmtId="0" fontId="27" fillId="21" borderId="30" xfId="0" applyFont="1" applyFill="1" applyBorder="1" applyAlignment="1">
      <alignment horizontal="center" vertical="center"/>
    </xf>
    <xf numFmtId="0" fontId="44" fillId="6" borderId="30" xfId="0" applyFont="1" applyFill="1" applyBorder="1" applyAlignment="1">
      <alignment horizontal="center" vertical="center" wrapText="1"/>
    </xf>
    <xf numFmtId="9" fontId="26" fillId="21" borderId="30" xfId="0" applyNumberFormat="1" applyFont="1" applyFill="1" applyBorder="1" applyAlignment="1">
      <alignment horizontal="center" vertical="center" wrapText="1"/>
    </xf>
    <xf numFmtId="0" fontId="26" fillId="21" borderId="30" xfId="0" applyFont="1" applyFill="1" applyBorder="1" applyAlignment="1" applyProtection="1">
      <alignment horizontal="left" vertical="center" wrapText="1"/>
    </xf>
    <xf numFmtId="9" fontId="27" fillId="21" borderId="26" xfId="0" applyNumberFormat="1" applyFont="1" applyFill="1" applyBorder="1" applyAlignment="1">
      <alignment horizontal="center" vertical="center"/>
    </xf>
    <xf numFmtId="1" fontId="27" fillId="21" borderId="27" xfId="0" applyNumberFormat="1" applyFont="1" applyFill="1" applyBorder="1" applyAlignment="1">
      <alignment horizontal="center" vertical="center"/>
    </xf>
    <xf numFmtId="9" fontId="27" fillId="21" borderId="27" xfId="0" applyNumberFormat="1" applyFont="1" applyFill="1" applyBorder="1" applyAlignment="1">
      <alignment horizontal="center" vertical="center"/>
    </xf>
    <xf numFmtId="0" fontId="27" fillId="21" borderId="27" xfId="0" applyFont="1" applyFill="1" applyBorder="1" applyAlignment="1">
      <alignment horizontal="center" vertical="center"/>
    </xf>
    <xf numFmtId="0" fontId="44" fillId="8" borderId="27" xfId="0" applyFont="1" applyFill="1" applyBorder="1" applyAlignment="1">
      <alignment horizontal="center" vertical="center"/>
    </xf>
    <xf numFmtId="0" fontId="45" fillId="21" borderId="27" xfId="0" applyFont="1" applyFill="1" applyBorder="1" applyAlignment="1">
      <alignment horizontal="left" vertical="center" wrapText="1"/>
    </xf>
    <xf numFmtId="1" fontId="27" fillId="21" borderId="30" xfId="0" applyNumberFormat="1" applyFont="1" applyFill="1" applyBorder="1" applyAlignment="1">
      <alignment horizontal="center" vertical="center"/>
    </xf>
    <xf numFmtId="9" fontId="27" fillId="21" borderId="30" xfId="0" applyNumberFormat="1" applyFont="1" applyFill="1" applyBorder="1" applyAlignment="1">
      <alignment horizontal="center" vertical="center"/>
    </xf>
    <xf numFmtId="0" fontId="44" fillId="7" borderId="30" xfId="0" applyFont="1" applyFill="1" applyBorder="1" applyAlignment="1">
      <alignment horizontal="center" vertical="center"/>
    </xf>
    <xf numFmtId="0" fontId="44" fillId="8" borderId="30" xfId="0" applyFont="1" applyFill="1" applyBorder="1" applyAlignment="1">
      <alignment horizontal="center" vertical="center"/>
    </xf>
    <xf numFmtId="0" fontId="27" fillId="21" borderId="31" xfId="0" applyFont="1" applyFill="1" applyBorder="1" applyAlignment="1">
      <alignment horizontal="left" vertical="center" wrapText="1"/>
    </xf>
    <xf numFmtId="0" fontId="27" fillId="21" borderId="4" xfId="0" applyFont="1" applyFill="1" applyBorder="1" applyAlignment="1">
      <alignment horizontal="center" vertical="center" wrapText="1"/>
    </xf>
    <xf numFmtId="0" fontId="43" fillId="7" borderId="4" xfId="0" applyFont="1" applyFill="1" applyBorder="1" applyAlignment="1">
      <alignment horizontal="center" vertical="center"/>
    </xf>
    <xf numFmtId="0" fontId="27" fillId="21" borderId="4" xfId="0" applyFont="1" applyFill="1" applyBorder="1" applyAlignment="1">
      <alignment horizontal="left" vertical="center" wrapText="1"/>
    </xf>
    <xf numFmtId="0" fontId="46" fillId="21" borderId="4" xfId="0" applyNumberFormat="1" applyFont="1" applyFill="1" applyBorder="1" applyAlignment="1">
      <alignment horizontal="center" vertical="center" wrapText="1"/>
    </xf>
    <xf numFmtId="2" fontId="27" fillId="21" borderId="4" xfId="0" applyNumberFormat="1" applyFont="1" applyFill="1" applyBorder="1" applyAlignment="1">
      <alignment horizontal="center" vertical="center" wrapText="1"/>
    </xf>
    <xf numFmtId="0" fontId="26" fillId="21" borderId="4" xfId="0" applyNumberFormat="1" applyFont="1" applyFill="1" applyBorder="1" applyAlignment="1">
      <alignment horizontal="center" vertical="center" wrapText="1"/>
    </xf>
    <xf numFmtId="0" fontId="27" fillId="21" borderId="4" xfId="1" applyNumberFormat="1" applyFont="1" applyFill="1" applyBorder="1" applyAlignment="1">
      <alignment horizontal="center" vertical="center" wrapText="1"/>
    </xf>
    <xf numFmtId="168" fontId="27" fillId="21" borderId="4" xfId="0" applyNumberFormat="1" applyFont="1" applyFill="1" applyBorder="1" applyAlignment="1">
      <alignment horizontal="center" vertical="center" wrapText="1"/>
    </xf>
    <xf numFmtId="0" fontId="26" fillId="21" borderId="4" xfId="0" applyFont="1" applyFill="1" applyBorder="1" applyAlignment="1">
      <alignment horizontal="center" vertical="center" wrapText="1"/>
    </xf>
    <xf numFmtId="9" fontId="26" fillId="21" borderId="4" xfId="0" applyNumberFormat="1" applyFont="1" applyFill="1" applyBorder="1" applyAlignment="1">
      <alignment horizontal="center" vertical="center" wrapText="1"/>
    </xf>
    <xf numFmtId="9" fontId="26" fillId="21" borderId="11" xfId="0" applyNumberFormat="1" applyFont="1" applyFill="1" applyBorder="1" applyAlignment="1">
      <alignment horizontal="center" vertical="center" wrapText="1"/>
    </xf>
    <xf numFmtId="170" fontId="26" fillId="21" borderId="11" xfId="37" applyNumberFormat="1" applyFont="1" applyFill="1" applyBorder="1" applyAlignment="1">
      <alignment horizontal="center" vertical="center"/>
    </xf>
    <xf numFmtId="10" fontId="26" fillId="21" borderId="11" xfId="1" applyNumberFormat="1" applyFont="1" applyFill="1" applyBorder="1" applyAlignment="1">
      <alignment horizontal="center" vertical="center"/>
    </xf>
    <xf numFmtId="0" fontId="27" fillId="21" borderId="11" xfId="0" applyFont="1" applyFill="1" applyBorder="1" applyAlignment="1">
      <alignment horizontal="center" vertical="center"/>
    </xf>
    <xf numFmtId="0" fontId="43" fillId="7" borderId="11" xfId="0" applyFont="1" applyFill="1" applyBorder="1" applyAlignment="1">
      <alignment horizontal="center" vertical="center" wrapText="1"/>
    </xf>
    <xf numFmtId="0" fontId="26" fillId="21" borderId="11" xfId="0" applyFont="1" applyFill="1" applyBorder="1" applyAlignment="1">
      <alignment horizontal="left" vertical="center" wrapText="1"/>
    </xf>
    <xf numFmtId="0" fontId="26" fillId="21" borderId="11" xfId="0" applyFont="1" applyFill="1" applyBorder="1" applyAlignment="1">
      <alignment horizontal="center" vertical="center" wrapText="1"/>
    </xf>
    <xf numFmtId="170" fontId="26" fillId="21" borderId="5" xfId="37" applyNumberFormat="1" applyFont="1" applyFill="1" applyBorder="1" applyAlignment="1">
      <alignment horizontal="center" vertical="center"/>
    </xf>
    <xf numFmtId="10" fontId="26" fillId="21" borderId="5" xfId="1" applyNumberFormat="1" applyFont="1" applyFill="1" applyBorder="1" applyAlignment="1">
      <alignment horizontal="center" vertical="center"/>
    </xf>
    <xf numFmtId="0" fontId="27" fillId="21" borderId="5" xfId="0" applyFont="1" applyFill="1" applyBorder="1" applyAlignment="1">
      <alignment horizontal="center" vertical="center"/>
    </xf>
    <xf numFmtId="0" fontId="43" fillId="7" borderId="5" xfId="0" applyFont="1" applyFill="1" applyBorder="1" applyAlignment="1">
      <alignment horizontal="center" vertical="center" wrapText="1"/>
    </xf>
    <xf numFmtId="0" fontId="26" fillId="21" borderId="5" xfId="0" applyFont="1" applyFill="1" applyBorder="1" applyAlignment="1">
      <alignment horizontal="center" vertical="center" wrapText="1"/>
    </xf>
    <xf numFmtId="0" fontId="0" fillId="21" borderId="11" xfId="0" applyFont="1" applyFill="1" applyBorder="1" applyAlignment="1">
      <alignment horizontal="center" vertical="center" wrapText="1"/>
    </xf>
    <xf numFmtId="10" fontId="26" fillId="21" borderId="11" xfId="0" applyNumberFormat="1" applyFont="1" applyFill="1" applyBorder="1" applyAlignment="1">
      <alignment horizontal="center" vertical="center" wrapText="1"/>
    </xf>
    <xf numFmtId="0" fontId="43" fillId="9" borderId="11" xfId="0" applyFont="1" applyFill="1" applyBorder="1" applyAlignment="1">
      <alignment horizontal="center" vertical="center" wrapText="1"/>
    </xf>
    <xf numFmtId="0" fontId="26" fillId="21" borderId="11" xfId="0" applyFont="1" applyFill="1" applyBorder="1" applyAlignment="1" applyProtection="1">
      <alignment horizontal="left" vertical="center" wrapText="1"/>
    </xf>
    <xf numFmtId="0" fontId="22" fillId="0" borderId="14" xfId="0" applyFont="1" applyFill="1" applyBorder="1" applyAlignment="1">
      <alignment horizontal="center" vertical="center"/>
    </xf>
    <xf numFmtId="9" fontId="41" fillId="21" borderId="5" xfId="0" applyNumberFormat="1" applyFont="1" applyFill="1" applyBorder="1" applyAlignment="1">
      <alignment horizontal="center" vertical="center" wrapText="1"/>
    </xf>
    <xf numFmtId="0" fontId="20" fillId="13" borderId="7" xfId="0" applyFont="1" applyFill="1" applyBorder="1" applyAlignment="1">
      <alignment vertical="center" wrapText="1"/>
    </xf>
    <xf numFmtId="0" fontId="20" fillId="13" borderId="8" xfId="0" applyFont="1" applyFill="1" applyBorder="1" applyAlignment="1">
      <alignment vertical="center" wrapText="1"/>
    </xf>
    <xf numFmtId="0" fontId="20" fillId="13" borderId="9" xfId="0" applyFont="1" applyFill="1" applyBorder="1" applyAlignment="1">
      <alignment vertical="center" wrapText="1"/>
    </xf>
    <xf numFmtId="172" fontId="0" fillId="0" borderId="4" xfId="0" applyNumberFormat="1" applyBorder="1" applyAlignment="1">
      <alignment horizontal="center" vertical="center"/>
    </xf>
    <xf numFmtId="0" fontId="43" fillId="24" borderId="4" xfId="0" applyFont="1" applyFill="1" applyBorder="1" applyAlignment="1">
      <alignment horizontal="center" vertical="center" wrapText="1"/>
    </xf>
    <xf numFmtId="9" fontId="27" fillId="21" borderId="27" xfId="1" applyFont="1" applyFill="1" applyBorder="1" applyAlignment="1">
      <alignment horizontal="center" vertical="center" wrapText="1"/>
    </xf>
    <xf numFmtId="9" fontId="27" fillId="21" borderId="30" xfId="1" applyFont="1" applyFill="1" applyBorder="1" applyAlignment="1">
      <alignment horizontal="center" vertical="center" wrapText="1"/>
    </xf>
    <xf numFmtId="0" fontId="0" fillId="0" borderId="0" xfId="0"/>
    <xf numFmtId="0" fontId="0" fillId="0" borderId="4" xfId="0" applyFont="1" applyBorder="1" applyAlignment="1">
      <alignment horizontal="center" vertical="center" wrapText="1"/>
    </xf>
    <xf numFmtId="0" fontId="0" fillId="0" borderId="0" xfId="0" pivotButton="1"/>
    <xf numFmtId="0" fontId="0" fillId="0" borderId="0" xfId="0" applyAlignment="1">
      <alignment horizontal="center" vertical="center"/>
    </xf>
    <xf numFmtId="0" fontId="0" fillId="0" borderId="20" xfId="0" pivotButton="1" applyBorder="1" applyAlignment="1">
      <alignment horizontal="center" vertical="center"/>
    </xf>
    <xf numFmtId="0" fontId="0" fillId="0" borderId="20" xfId="0" applyBorder="1" applyAlignment="1">
      <alignment horizontal="center" vertical="center"/>
    </xf>
    <xf numFmtId="9" fontId="0" fillId="0" borderId="20" xfId="0" applyNumberFormat="1" applyBorder="1" applyAlignment="1">
      <alignment horizontal="center" vertical="center"/>
    </xf>
    <xf numFmtId="0" fontId="0" fillId="19" borderId="20" xfId="0" applyFill="1" applyBorder="1" applyAlignment="1">
      <alignment horizontal="center" vertical="center"/>
    </xf>
    <xf numFmtId="9" fontId="0" fillId="19" borderId="20" xfId="0" applyNumberFormat="1" applyFill="1" applyBorder="1" applyAlignment="1">
      <alignment horizontal="center" vertical="center"/>
    </xf>
    <xf numFmtId="0" fontId="0" fillId="0" borderId="21" xfId="0" applyBorder="1" applyAlignment="1">
      <alignment horizontal="center" vertical="center"/>
    </xf>
    <xf numFmtId="0" fontId="0" fillId="0" borderId="22" xfId="0" pivotButton="1" applyBorder="1" applyAlignment="1">
      <alignment horizontal="center"/>
    </xf>
    <xf numFmtId="0" fontId="0" fillId="0" borderId="22"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9" fontId="0" fillId="0" borderId="25" xfId="0" applyNumberFormat="1" applyBorder="1" applyAlignment="1">
      <alignment horizontal="center" vertical="center"/>
    </xf>
    <xf numFmtId="0" fontId="0" fillId="0" borderId="24" xfId="0" applyBorder="1" applyAlignment="1">
      <alignment vertical="center"/>
    </xf>
    <xf numFmtId="0" fontId="0" fillId="0" borderId="24" xfId="0" pivotButton="1" applyBorder="1" applyAlignment="1">
      <alignment horizontal="center" vertical="center" wrapText="1"/>
    </xf>
    <xf numFmtId="0" fontId="0" fillId="0" borderId="24" xfId="0" applyBorder="1" applyAlignment="1">
      <alignment horizontal="center" vertical="center" wrapText="1"/>
    </xf>
    <xf numFmtId="1" fontId="0" fillId="0" borderId="25" xfId="0" applyNumberFormat="1" applyBorder="1" applyAlignment="1">
      <alignment horizontal="center" vertical="center"/>
    </xf>
    <xf numFmtId="171" fontId="0" fillId="0" borderId="25" xfId="0" applyNumberFormat="1" applyBorder="1" applyAlignment="1">
      <alignment horizontal="center" vertical="center"/>
    </xf>
    <xf numFmtId="0" fontId="0" fillId="0" borderId="23" xfId="0" applyBorder="1" applyAlignment="1">
      <alignment horizontal="left" vertical="center"/>
    </xf>
    <xf numFmtId="0" fontId="0" fillId="0" borderId="21" xfId="0" applyNumberFormat="1" applyBorder="1" applyAlignment="1">
      <alignment horizontal="center" vertical="center"/>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2" borderId="6" xfId="0" applyFont="1" applyFill="1" applyBorder="1" applyAlignment="1">
      <alignment horizontal="center"/>
    </xf>
    <xf numFmtId="0" fontId="22" fillId="20" borderId="13" xfId="0" applyFont="1" applyFill="1" applyBorder="1" applyAlignment="1">
      <alignment horizontal="center" vertical="center"/>
    </xf>
    <xf numFmtId="0" fontId="22" fillId="20" borderId="14" xfId="0" applyFont="1" applyFill="1" applyBorder="1" applyAlignment="1">
      <alignment horizontal="center" vertical="center"/>
    </xf>
    <xf numFmtId="0" fontId="22" fillId="20" borderId="15" xfId="0" applyFont="1" applyFill="1" applyBorder="1" applyAlignment="1">
      <alignment horizontal="center" vertical="center"/>
    </xf>
    <xf numFmtId="0" fontId="20" fillId="13" borderId="7" xfId="0" applyFont="1" applyFill="1" applyBorder="1" applyAlignment="1">
      <alignment horizontal="justify" vertical="center" wrapText="1"/>
    </xf>
    <xf numFmtId="0" fontId="20" fillId="13" borderId="8" xfId="0" applyFont="1" applyFill="1" applyBorder="1" applyAlignment="1">
      <alignment horizontal="justify" vertical="center" wrapText="1"/>
    </xf>
    <xf numFmtId="0" fontId="20" fillId="13" borderId="9" xfId="0" applyFont="1" applyFill="1" applyBorder="1" applyAlignment="1">
      <alignment horizontal="justify" vertical="center" wrapText="1"/>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25"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cellXfs>
  <cellStyles count="38">
    <cellStyle name="Graphics" xfId="4"/>
    <cellStyle name="Millares" xfId="37" builtinId="3"/>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1116">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gradientFill>
          <stop position="0">
            <color theme="0"/>
          </stop>
          <stop position="1">
            <color rgb="FFC0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alignment horizontal="center"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25" formatCode="h:mm"/>
    </dxf>
    <dxf>
      <numFmt numFmtId="168" formatCode="0.0%"/>
    </dxf>
    <dxf>
      <numFmt numFmtId="13" formatCode="0%"/>
    </dxf>
    <dxf>
      <numFmt numFmtId="0" formatCode="General"/>
    </dxf>
    <dxf>
      <numFmt numFmtId="172" formatCode="0.0"/>
    </dxf>
    <dxf>
      <numFmt numFmtId="1" formatCode="0"/>
    </dxf>
    <dxf>
      <numFmt numFmtId="25" formatCode="h:mm"/>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numFmt numFmtId="1" formatCode="0"/>
    </dxf>
    <dxf>
      <numFmt numFmtId="1" formatCode="0"/>
    </dxf>
    <dxf>
      <numFmt numFmtId="1" formatCode="0"/>
    </dxf>
    <dxf>
      <numFmt numFmtId="1" formatCode="0"/>
    </dxf>
    <dxf>
      <numFmt numFmtId="1" formatCode="0"/>
    </dxf>
    <dxf>
      <numFmt numFmtId="173" formatCode="[$-F400]h:mm:ss\ AM/PM"/>
    </dxf>
    <dxf>
      <numFmt numFmtId="171" formatCode="h:mm:ss;@"/>
    </dxf>
    <dxf>
      <alignment wrapText="1" readingOrder="0"/>
    </dxf>
    <dxf>
      <alignment wrapText="0" readingOrder="0"/>
    </dxf>
    <dxf>
      <alignment wrapText="0"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numFmt numFmtId="13" formatCode="0%"/>
    </dxf>
    <dxf>
      <numFmt numFmtId="168" formatCode="0.0%"/>
    </dxf>
    <dxf>
      <numFmt numFmtId="14" formatCode="0.00%"/>
    </dxf>
    <dxf>
      <numFmt numFmtId="174"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68" formatCode="0.0%"/>
    </dxf>
    <dxf>
      <numFmt numFmtId="0" formatCode="General"/>
    </dxf>
    <dxf>
      <numFmt numFmtId="13" formatCode="0%"/>
    </dxf>
    <dxf>
      <numFmt numFmtId="168"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8" formatCode="0.0%"/>
    </dxf>
    <dxf>
      <numFmt numFmtId="0" formatCode="General"/>
    </dxf>
    <dxf>
      <numFmt numFmtId="13" formatCode="0%"/>
    </dxf>
    <dxf>
      <numFmt numFmtId="0" formatCode="General"/>
    </dxf>
    <dxf>
      <numFmt numFmtId="1" formatCode="0"/>
    </dxf>
    <dxf>
      <numFmt numFmtId="13" formatCode="0%"/>
    </dxf>
    <dxf>
      <numFmt numFmtId="1" formatCode="0"/>
    </dxf>
    <dxf>
      <numFmt numFmtId="33" formatCode="_-* #,##0_-;\-* #,##0_-;_-* &quot;-&quot;_-;_-@_-"/>
    </dxf>
    <dxf>
      <numFmt numFmtId="14" formatCode="0.00%"/>
    </dxf>
    <dxf>
      <numFmt numFmtId="13" formatCode="0%"/>
    </dxf>
    <dxf>
      <numFmt numFmtId="168"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71" formatCode="h:mm:ss;@"/>
    </dxf>
    <dxf>
      <numFmt numFmtId="173"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2" formatCode="0.0"/>
    </dxf>
    <dxf>
      <numFmt numFmtId="0" formatCode="General"/>
    </dxf>
    <dxf>
      <numFmt numFmtId="13" formatCode="0%"/>
    </dxf>
    <dxf>
      <numFmt numFmtId="168"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alignment horizontal="center" readingOrder="0"/>
    </dxf>
    <dxf>
      <fill>
        <patternFill patternType="solid">
          <bgColor theme="9" tint="0.59999389629810485"/>
        </patternFill>
      </fill>
    </dxf>
    <dxf>
      <numFmt numFmtId="1" formatCode="0"/>
    </dxf>
    <dxf>
      <numFmt numFmtId="13" formatCode="0%"/>
    </dxf>
    <dxf>
      <numFmt numFmtId="168"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numFmt numFmtId="13" formatCode="0%"/>
    </dxf>
    <dxf>
      <numFmt numFmtId="168" formatCode="0.0%"/>
    </dxf>
    <dxf>
      <numFmt numFmtId="14" formatCode="0.00%"/>
    </dxf>
    <dxf>
      <numFmt numFmtId="174" formatCode="0.000%"/>
    </dxf>
    <dxf>
      <numFmt numFmtId="14" formatCode="0.00%"/>
    </dxf>
    <dxf>
      <numFmt numFmtId="13" formatCode="0%"/>
    </dxf>
    <dxf>
      <numFmt numFmtId="168"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fill>
        <patternFill>
          <bgColor rgb="FF00B050"/>
        </patternFill>
      </fill>
    </dxf>
  </dxfs>
  <tableStyles count="1" defaultTableStyle="TableStyleMedium2" defaultPivotStyle="PivotStyleLight16">
    <tableStyle name="Estilo de segmentación de datos 1" pivot="0" table="0" count="1">
      <tableStyleElement type="headerRow" dxfId="1115"/>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TRIMESTRE II 2018 - Seguimiento.xlsx]tablas!TablaDinámica1</c:name>
    <c:fmtId val="30"/>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Desempeño </a:t>
            </a:r>
            <a:r>
              <a:rPr lang="es-CO" sz="1100"/>
              <a:t>(*Clasificación)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showLegendKey val="1"/>
          <c:showVal val="1"/>
          <c:showCatName val="1"/>
          <c:showSerName val="1"/>
          <c:showPercent val="1"/>
          <c:showBubbleSize val="1"/>
          <c:extLst>
            <c:ext xmlns:c15="http://schemas.microsoft.com/office/drawing/2012/chart" uri="{CE6537A1-D6FC-4f65-9D91-7224C49458BB}"/>
          </c:extLst>
        </c:dLbl>
      </c:pivotFmt>
      <c:pivotFmt>
        <c:idx val="52"/>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1"/>
          <c:showVal val="1"/>
          <c:showCatName val="1"/>
          <c:showSerName val="1"/>
          <c:showPercent val="1"/>
          <c:showBubbleSize val="1"/>
          <c:extLst>
            <c:ext xmlns:c15="http://schemas.microsoft.com/office/drawing/2012/chart" uri="{CE6537A1-D6FC-4f65-9D91-7224C49458BB}"/>
          </c:extLst>
        </c:dLbl>
      </c:pivotFmt>
      <c:pivotFmt>
        <c:idx val="53"/>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1"/>
          <c:showVal val="1"/>
          <c:showCatName val="1"/>
          <c:showSerName val="1"/>
          <c:showPercent val="1"/>
          <c:showBubbleSize val="1"/>
          <c:extLst>
            <c:ext xmlns:c15="http://schemas.microsoft.com/office/drawing/2012/chart" uri="{CE6537A1-D6FC-4f65-9D91-7224C49458BB}"/>
          </c:extLst>
        </c:dLbl>
      </c:pivotFmt>
      <c:pivotFmt>
        <c:idx val="54"/>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1"/>
          <c:showVal val="1"/>
          <c:showCatName val="1"/>
          <c:showSerName val="1"/>
          <c:showPercent val="1"/>
          <c:showBubbleSize val="1"/>
          <c:extLst>
            <c:ext xmlns:c15="http://schemas.microsoft.com/office/drawing/2012/chart" uri="{CE6537A1-D6FC-4f65-9D91-7224C49458BB}"/>
          </c:extLst>
        </c:dLbl>
      </c:pivotFmt>
      <c:pivotFmt>
        <c:idx val="55"/>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1"/>
          <c:showVal val="1"/>
          <c:showCatName val="1"/>
          <c:showSerName val="1"/>
          <c:showPercent val="1"/>
          <c:showBubbleSize val="1"/>
          <c:extLs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1"/>
          <c:showVal val="1"/>
          <c:showCatName val="1"/>
          <c:showSerName val="1"/>
          <c:showPercent val="1"/>
          <c:showBubbleSize val="1"/>
          <c:extLst>
            <c:ext xmlns:c15="http://schemas.microsoft.com/office/drawing/2012/chart" uri="{CE6537A1-D6FC-4f65-9D91-7224C49458BB}"/>
          </c:extLst>
        </c:dLbl>
      </c:pivotFmt>
      <c:pivotFmt>
        <c:idx val="5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5"/>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7"/>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8"/>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9"/>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c:ext xmlns:c16="http://schemas.microsoft.com/office/drawing/2014/chart" uri="{C3380CC4-5D6E-409C-BE32-E72D297353CC}">
              <c16:uniqueId val="{00000000-1BC5-43F4-8990-9D49491998EC}"/>
            </c:ext>
          </c:extLst>
        </c:ser>
        <c:ser>
          <c:idx val="1"/>
          <c:order val="1"/>
          <c:tx>
            <c:strRef>
              <c:f>tablas!$C$3:$C$4</c:f>
              <c:strCache>
                <c:ptCount val="1"/>
                <c:pt idx="0">
                  <c:v>BUENO</c:v>
                </c:pt>
              </c:strCache>
            </c:strRef>
          </c:tx>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c:ext xmlns:c16="http://schemas.microsoft.com/office/drawing/2014/chart" uri="{C3380CC4-5D6E-409C-BE32-E72D297353CC}">
              <c16:uniqueId val="{0000000F-F315-40BF-B914-7AA40AC1F055}"/>
            </c:ext>
          </c:extLst>
        </c:ser>
        <c:ser>
          <c:idx val="2"/>
          <c:order val="2"/>
          <c:tx>
            <c:strRef>
              <c:f>tablas!$D$3:$D$4</c:f>
              <c:strCache>
                <c:ptCount val="1"/>
                <c:pt idx="0">
                  <c:v>REGULAR</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c:ext xmlns:c16="http://schemas.microsoft.com/office/drawing/2014/chart" uri="{C3380CC4-5D6E-409C-BE32-E72D297353CC}">
              <c16:uniqueId val="{00000010-F315-40BF-B914-7AA40AC1F055}"/>
            </c:ext>
          </c:extLst>
        </c:ser>
        <c:ser>
          <c:idx val="3"/>
          <c:order val="3"/>
          <c:tx>
            <c:strRef>
              <c:f>tablas!$E$3:$E$4</c:f>
              <c:strCache>
                <c:ptCount val="1"/>
                <c:pt idx="0">
                  <c:v>MALO</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c:ext xmlns:c16="http://schemas.microsoft.com/office/drawing/2014/chart" uri="{C3380CC4-5D6E-409C-BE32-E72D297353CC}">
              <c16:uniqueId val="{00000011-F315-40BF-B914-7AA40AC1F055}"/>
            </c:ext>
          </c:extLst>
        </c:ser>
        <c:ser>
          <c:idx val="4"/>
          <c:order val="4"/>
          <c:tx>
            <c:strRef>
              <c:f>tablas!$F$3:$F$4</c:f>
              <c:strCache>
                <c:ptCount val="1"/>
                <c:pt idx="0">
                  <c:v>No aplica</c:v>
                </c:pt>
              </c:strCache>
            </c:strRef>
          </c:tx>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c:ext xmlns:c16="http://schemas.microsoft.com/office/drawing/2014/chart" uri="{C3380CC4-5D6E-409C-BE32-E72D297353CC}">
              <c16:uniqueId val="{00000013-F315-40BF-B914-7AA40AC1F055}"/>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majorGridlines>
          <c:spPr>
            <a:ln w="9525" cap="flat" cmpd="sng" algn="ctr">
              <a:solidFill>
                <a:schemeClr val="accent1"/>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tileRect/>
    </a:gradFill>
    <a:ln w="25400" cap="flat" cmpd="sng" algn="ctr">
      <a:solidFill>
        <a:schemeClr val="accent1"/>
      </a:solidFill>
      <a:prstDash val="solid"/>
      <a:round/>
    </a:ln>
    <a:effectLst/>
    <a:scene3d>
      <a:camera prst="orthographicFront"/>
      <a:lightRig rig="threePt" dir="t"/>
    </a:scene3d>
    <a:sp3d>
      <a:bevelT/>
    </a:sp3d>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TRIMESTRE II 2018 - Seguimiento.xlsx]tablas!TablaDinámica4</c:name>
    <c:fmtId val="5"/>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 </a:t>
            </a:r>
            <a:r>
              <a:rPr lang="es-CO" sz="1100" b="1"/>
              <a:t>(Cant.</a:t>
            </a:r>
            <a:r>
              <a:rPr lang="es-CO" sz="1100" b="1" baseline="0"/>
              <a:t> de Indicadores</a:t>
            </a:r>
            <a:r>
              <a:rPr lang="es-CO" sz="1100" b="1"/>
              <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3"/>
          </a:solidFill>
          <a:ln>
            <a:noFill/>
          </a:ln>
          <a:effectLst/>
        </c:spPr>
        <c:marker>
          <c:symbol val="none"/>
        </c:marker>
      </c:pivotFmt>
      <c:pivotFmt>
        <c:idx val="17"/>
        <c:spPr>
          <a:solidFill>
            <a:srgbClr val="FFC000"/>
          </a:solidFill>
          <a:ln>
            <a:noFill/>
          </a:ln>
          <a:effectLst/>
        </c:spPr>
        <c:marker>
          <c:symbol val="none"/>
        </c:marker>
      </c:pivotFmt>
      <c:pivotFmt>
        <c:idx val="18"/>
        <c:spPr>
          <a:solidFill>
            <a:schemeClr val="accent2"/>
          </a:solidFill>
          <a:ln>
            <a:noFill/>
          </a:ln>
          <a:effectLst/>
        </c:spPr>
        <c:marker>
          <c:symbol val="none"/>
        </c:marker>
      </c:pivotFmt>
      <c:pivotFmt>
        <c:idx val="19"/>
        <c:spPr>
          <a:solidFill>
            <a:srgbClr val="7030A0"/>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3"/>
          </a:solidFill>
          <a:ln>
            <a:noFill/>
          </a:ln>
          <a:effectLst/>
        </c:spPr>
        <c:marker>
          <c:symbol val="none"/>
        </c:marker>
      </c:pivotFmt>
      <c:pivotFmt>
        <c:idx val="22"/>
        <c:spPr>
          <a:solidFill>
            <a:srgbClr val="FFC000"/>
          </a:solidFill>
          <a:ln>
            <a:noFill/>
          </a:ln>
          <a:effectLst/>
        </c:spPr>
        <c:marker>
          <c:symbol val="none"/>
        </c:marker>
      </c:pivotFmt>
      <c:pivotFmt>
        <c:idx val="23"/>
        <c:spPr>
          <a:solidFill>
            <a:schemeClr val="accent2"/>
          </a:solidFill>
          <a:ln>
            <a:noFill/>
          </a:ln>
          <a:effectLst/>
        </c:spPr>
        <c:marker>
          <c:symbol val="none"/>
        </c:marker>
      </c:pivotFmt>
      <c:pivotFmt>
        <c:idx val="24"/>
        <c:spPr>
          <a:solidFill>
            <a:srgbClr val="7030A0"/>
          </a:solidFill>
          <a:ln>
            <a:noFill/>
          </a:ln>
          <a:effectLst/>
        </c:spPr>
        <c:marker>
          <c:symbol val="none"/>
        </c:marker>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3">
              <a:lumMod val="75000"/>
            </a:schemeClr>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rgbClr val="FFC000"/>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rgbClr val="C00000"/>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bg1"/>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3"/>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3"/>
        <c:spPr>
          <a:solidFill>
            <a:srgbClr val="FFC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4"/>
        <c:spPr>
          <a:solidFill>
            <a:srgbClr val="C00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5"/>
        <c:spPr>
          <a:solidFill>
            <a:srgbClr val="7030A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2.4256808623750611E-2"/>
          <c:y val="0.11290718079247852"/>
          <c:w val="0.95842716976754017"/>
          <c:h val="0.63496797300254626"/>
        </c:manualLayout>
      </c:layout>
      <c:barChart>
        <c:barDir val="col"/>
        <c:grouping val="clustered"/>
        <c:varyColors val="0"/>
        <c:ser>
          <c:idx val="0"/>
          <c:order val="0"/>
          <c:tx>
            <c:strRef>
              <c:f>tablas!$B$30:$B$31</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tablas!$B$32:$B$41</c:f>
              <c:numCache>
                <c:formatCode>0</c:formatCode>
                <c:ptCount val="9"/>
                <c:pt idx="0">
                  <c:v>1</c:v>
                </c:pt>
                <c:pt idx="1">
                  <c:v>2</c:v>
                </c:pt>
                <c:pt idx="2">
                  <c:v>2</c:v>
                </c:pt>
                <c:pt idx="3">
                  <c:v>4</c:v>
                </c:pt>
                <c:pt idx="4">
                  <c:v>9</c:v>
                </c:pt>
                <c:pt idx="5">
                  <c:v>1</c:v>
                </c:pt>
                <c:pt idx="6">
                  <c:v>8</c:v>
                </c:pt>
                <c:pt idx="7">
                  <c:v>3</c:v>
                </c:pt>
                <c:pt idx="8">
                  <c:v>4</c:v>
                </c:pt>
              </c:numCache>
            </c:numRef>
          </c:val>
          <c:extLst>
            <c:ext xmlns:c16="http://schemas.microsoft.com/office/drawing/2014/chart" uri="{C3380CC4-5D6E-409C-BE32-E72D297353CC}">
              <c16:uniqueId val="{00000000-FC70-40A4-B514-E1633A23C0EB}"/>
            </c:ext>
          </c:extLst>
        </c:ser>
        <c:ser>
          <c:idx val="1"/>
          <c:order val="1"/>
          <c:tx>
            <c:strRef>
              <c:f>tablas!$C$30:$C$31</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tablas!$C$32:$C$41</c:f>
              <c:numCache>
                <c:formatCode>0</c:formatCode>
                <c:ptCount val="9"/>
                <c:pt idx="2">
                  <c:v>3</c:v>
                </c:pt>
                <c:pt idx="3">
                  <c:v>1</c:v>
                </c:pt>
                <c:pt idx="6">
                  <c:v>3</c:v>
                </c:pt>
                <c:pt idx="7">
                  <c:v>3</c:v>
                </c:pt>
                <c:pt idx="8">
                  <c:v>2</c:v>
                </c:pt>
              </c:numCache>
            </c:numRef>
          </c:val>
          <c:extLst>
            <c:ext xmlns:c16="http://schemas.microsoft.com/office/drawing/2014/chart" uri="{C3380CC4-5D6E-409C-BE32-E72D297353CC}">
              <c16:uniqueId val="{0000000F-45F5-422A-A096-6A1FD4725A0C}"/>
            </c:ext>
          </c:extLst>
        </c:ser>
        <c:ser>
          <c:idx val="2"/>
          <c:order val="2"/>
          <c:tx>
            <c:strRef>
              <c:f>tablas!$D$30:$D$31</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tablas!$D$32:$D$41</c:f>
              <c:numCache>
                <c:formatCode>0</c:formatCode>
                <c:ptCount val="9"/>
                <c:pt idx="2">
                  <c:v>2</c:v>
                </c:pt>
                <c:pt idx="6">
                  <c:v>3</c:v>
                </c:pt>
              </c:numCache>
            </c:numRef>
          </c:val>
          <c:extLst>
            <c:ext xmlns:c16="http://schemas.microsoft.com/office/drawing/2014/chart" uri="{C3380CC4-5D6E-409C-BE32-E72D297353CC}">
              <c16:uniqueId val="{00000010-45F5-422A-A096-6A1FD4725A0C}"/>
            </c:ext>
          </c:extLst>
        </c:ser>
        <c:ser>
          <c:idx val="3"/>
          <c:order val="3"/>
          <c:tx>
            <c:strRef>
              <c:f>tablas!$E$30:$E$31</c:f>
              <c:strCache>
                <c:ptCount val="1"/>
                <c:pt idx="0">
                  <c:v>MALO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tablas!$E$32:$E$41</c:f>
              <c:numCache>
                <c:formatCode>0</c:formatCode>
                <c:ptCount val="9"/>
                <c:pt idx="2">
                  <c:v>2</c:v>
                </c:pt>
                <c:pt idx="5">
                  <c:v>3</c:v>
                </c:pt>
                <c:pt idx="6">
                  <c:v>4</c:v>
                </c:pt>
              </c:numCache>
            </c:numRef>
          </c:val>
          <c:extLst>
            <c:ext xmlns:c16="http://schemas.microsoft.com/office/drawing/2014/chart" uri="{C3380CC4-5D6E-409C-BE32-E72D297353CC}">
              <c16:uniqueId val="{00000011-45F5-422A-A096-6A1FD4725A0C}"/>
            </c:ext>
          </c:extLst>
        </c:ser>
        <c:ser>
          <c:idx val="4"/>
          <c:order val="4"/>
          <c:tx>
            <c:strRef>
              <c:f>tablas!$F$30:$F$31</c:f>
              <c:strCache>
                <c:ptCount val="1"/>
                <c:pt idx="0">
                  <c:v>No aplica</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tablas!$F$32:$F$41</c:f>
              <c:numCache>
                <c:formatCode>0</c:formatCode>
                <c:ptCount val="9"/>
                <c:pt idx="2">
                  <c:v>1</c:v>
                </c:pt>
                <c:pt idx="6">
                  <c:v>1</c:v>
                </c:pt>
              </c:numCache>
            </c:numRef>
          </c:val>
          <c:extLst>
            <c:ext xmlns:c16="http://schemas.microsoft.com/office/drawing/2014/chart" uri="{C3380CC4-5D6E-409C-BE32-E72D297353CC}">
              <c16:uniqueId val="{00000013-45F5-422A-A096-6A1FD4725A0C}"/>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39374451592175341"/>
          <c:h val="5.13702348710399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TRIMESTRE II 2018 - Seguimiento.xlsx]tablas!TablaDinámica1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c:ext xmlns:c16="http://schemas.microsoft.com/office/drawing/2014/chart" uri="{C3380CC4-5D6E-409C-BE32-E72D297353CC}">
              <c16:uniqueId val="{0000000F-BFCA-4A32-AB01-AB79CB150F21}"/>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c:ext xmlns:c16="http://schemas.microsoft.com/office/drawing/2014/chart" uri="{C3380CC4-5D6E-409C-BE32-E72D297353CC}">
              <c16:uniqueId val="{00000010-BFCA-4A32-AB01-AB79CB150F21}"/>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c:ext xmlns:c16="http://schemas.microsoft.com/office/drawing/2014/chart" uri="{C3380CC4-5D6E-409C-BE32-E72D297353CC}">
              <c16:uniqueId val="{00000011-BFCA-4A32-AB01-AB79CB150F21}"/>
            </c:ext>
          </c:extLst>
        </c:ser>
        <c:ser>
          <c:idx val="4"/>
          <c:order val="4"/>
          <c:tx>
            <c:strRef>
              <c:f>tablas!$F$3:$F$4</c:f>
              <c:strCache>
                <c:ptCount val="1"/>
                <c:pt idx="0">
                  <c:v>No aplica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c:ext xmlns:c16="http://schemas.microsoft.com/office/drawing/2014/chart" uri="{C3380CC4-5D6E-409C-BE32-E72D297353CC}">
              <c16:uniqueId val="{00000013-BFCA-4A32-AB01-AB79CB150F21}"/>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TRIMESTRE II 2018 - Seguimiento.xlsx]tablas!TablaDinámica4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tablas!$B$30:$B$31</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tablas!$B$32:$B$41</c:f>
              <c:numCache>
                <c:formatCode>0</c:formatCode>
                <c:ptCount val="9"/>
                <c:pt idx="0">
                  <c:v>1</c:v>
                </c:pt>
                <c:pt idx="1">
                  <c:v>2</c:v>
                </c:pt>
                <c:pt idx="2">
                  <c:v>2</c:v>
                </c:pt>
                <c:pt idx="3">
                  <c:v>4</c:v>
                </c:pt>
                <c:pt idx="4">
                  <c:v>9</c:v>
                </c:pt>
                <c:pt idx="5">
                  <c:v>1</c:v>
                </c:pt>
                <c:pt idx="6">
                  <c:v>8</c:v>
                </c:pt>
                <c:pt idx="7">
                  <c:v>3</c:v>
                </c:pt>
                <c:pt idx="8">
                  <c:v>4</c:v>
                </c:pt>
              </c:numCache>
            </c:numRef>
          </c:val>
          <c:extLst>
            <c:ext xmlns:c16="http://schemas.microsoft.com/office/drawing/2014/chart" uri="{C3380CC4-5D6E-409C-BE32-E72D297353CC}">
              <c16:uniqueId val="{00000000-1064-43AD-8A26-244F8CD3601F}"/>
            </c:ext>
          </c:extLst>
        </c:ser>
        <c:ser>
          <c:idx val="1"/>
          <c:order val="1"/>
          <c:tx>
            <c:strRef>
              <c:f>tablas!$C$30:$C$31</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tablas!$C$32:$C$41</c:f>
              <c:numCache>
                <c:formatCode>0</c:formatCode>
                <c:ptCount val="9"/>
                <c:pt idx="2">
                  <c:v>3</c:v>
                </c:pt>
                <c:pt idx="3">
                  <c:v>1</c:v>
                </c:pt>
                <c:pt idx="6">
                  <c:v>3</c:v>
                </c:pt>
                <c:pt idx="7">
                  <c:v>3</c:v>
                </c:pt>
                <c:pt idx="8">
                  <c:v>2</c:v>
                </c:pt>
              </c:numCache>
            </c:numRef>
          </c:val>
          <c:extLst>
            <c:ext xmlns:c16="http://schemas.microsoft.com/office/drawing/2014/chart" uri="{C3380CC4-5D6E-409C-BE32-E72D297353CC}">
              <c16:uniqueId val="{0000000F-7C52-4541-B121-C0026FC086A9}"/>
            </c:ext>
          </c:extLst>
        </c:ser>
        <c:ser>
          <c:idx val="2"/>
          <c:order val="2"/>
          <c:tx>
            <c:strRef>
              <c:f>tablas!$D$30:$D$31</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tablas!$D$32:$D$41</c:f>
              <c:numCache>
                <c:formatCode>0</c:formatCode>
                <c:ptCount val="9"/>
                <c:pt idx="2">
                  <c:v>2</c:v>
                </c:pt>
                <c:pt idx="6">
                  <c:v>3</c:v>
                </c:pt>
              </c:numCache>
            </c:numRef>
          </c:val>
          <c:extLst>
            <c:ext xmlns:c16="http://schemas.microsoft.com/office/drawing/2014/chart" uri="{C3380CC4-5D6E-409C-BE32-E72D297353CC}">
              <c16:uniqueId val="{00000010-7C52-4541-B121-C0026FC086A9}"/>
            </c:ext>
          </c:extLst>
        </c:ser>
        <c:ser>
          <c:idx val="3"/>
          <c:order val="3"/>
          <c:tx>
            <c:strRef>
              <c:f>tablas!$E$30:$E$31</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tablas!$E$32:$E$41</c:f>
              <c:numCache>
                <c:formatCode>0</c:formatCode>
                <c:ptCount val="9"/>
                <c:pt idx="2">
                  <c:v>2</c:v>
                </c:pt>
                <c:pt idx="5">
                  <c:v>3</c:v>
                </c:pt>
                <c:pt idx="6">
                  <c:v>4</c:v>
                </c:pt>
              </c:numCache>
            </c:numRef>
          </c:val>
          <c:extLst>
            <c:ext xmlns:c16="http://schemas.microsoft.com/office/drawing/2014/chart" uri="{C3380CC4-5D6E-409C-BE32-E72D297353CC}">
              <c16:uniqueId val="{00000011-7C52-4541-B121-C0026FC086A9}"/>
            </c:ext>
          </c:extLst>
        </c:ser>
        <c:ser>
          <c:idx val="4"/>
          <c:order val="4"/>
          <c:tx>
            <c:strRef>
              <c:f>tablas!$F$30:$F$31</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tablas!$F$32:$F$41</c:f>
              <c:numCache>
                <c:formatCode>0</c:formatCode>
                <c:ptCount val="9"/>
                <c:pt idx="2">
                  <c:v>1</c:v>
                </c:pt>
                <c:pt idx="6">
                  <c:v>1</c:v>
                </c:pt>
              </c:numCache>
            </c:numRef>
          </c:val>
          <c:extLst>
            <c:ext xmlns:c16="http://schemas.microsoft.com/office/drawing/2014/chart" uri="{C3380CC4-5D6E-409C-BE32-E72D297353CC}">
              <c16:uniqueId val="{00000013-7C52-4541-B121-C0026FC086A9}"/>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39434299526443595"/>
          <c:h val="4.84023087047999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2581275</xdr:colOff>
      <xdr:row>4</xdr:row>
      <xdr:rowOff>180975</xdr:rowOff>
    </xdr:from>
    <xdr:to>
      <xdr:col>7</xdr:col>
      <xdr:colOff>147638</xdr:colOff>
      <xdr:row>19</xdr:row>
      <xdr:rowOff>95251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9525</xdr:rowOff>
    </xdr:from>
    <xdr:to>
      <xdr:col>2</xdr:col>
      <xdr:colOff>630891</xdr:colOff>
      <xdr:row>19</xdr:row>
      <xdr:rowOff>95250</xdr:rowOff>
    </xdr:to>
    <mc:AlternateContent xmlns:mc="http://schemas.openxmlformats.org/markup-compatibility/2006" xmlns:a14="http://schemas.microsoft.com/office/drawing/2010/main">
      <mc:Choice Requires="a14">
        <xdr:graphicFrame macro="">
          <xdr:nvGraphicFramePr>
            <xdr:cNvPr id="4" name="Dependencia"/>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840441" y="962025"/>
              <a:ext cx="2816038" cy="27527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761999</xdr:colOff>
      <xdr:row>14</xdr:row>
      <xdr:rowOff>133351</xdr:rowOff>
    </xdr:from>
    <xdr:to>
      <xdr:col>2</xdr:col>
      <xdr:colOff>2428874</xdr:colOff>
      <xdr:row>19</xdr:row>
      <xdr:rowOff>95251</xdr:rowOff>
    </xdr:to>
    <mc:AlternateContent xmlns:mc="http://schemas.openxmlformats.org/markup-compatibility/2006" xmlns:a14="http://schemas.microsoft.com/office/drawing/2010/main">
      <mc:Choice Requires="a14">
        <xdr:graphicFrame macro="">
          <xdr:nvGraphicFramePr>
            <xdr:cNvPr id="5" name="Clasificación (Estratégico / De Gestión)"/>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mlns="">
        <xdr:sp macro="" textlink="">
          <xdr:nvSpPr>
            <xdr:cNvPr id="0" name=""/>
            <xdr:cNvSpPr>
              <a:spLocks noTextEdit="1"/>
            </xdr:cNvSpPr>
          </xdr:nvSpPr>
          <xdr:spPr>
            <a:xfrm>
              <a:off x="3787587" y="2800351"/>
              <a:ext cx="1666875" cy="9144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0</xdr:colOff>
      <xdr:row>20</xdr:row>
      <xdr:rowOff>19050</xdr:rowOff>
    </xdr:from>
    <xdr:to>
      <xdr:col>1</xdr:col>
      <xdr:colOff>1831041</xdr:colOff>
      <xdr:row>30</xdr:row>
      <xdr:rowOff>66675</xdr:rowOff>
    </xdr:to>
    <mc:AlternateContent xmlns:mc="http://schemas.openxmlformats.org/markup-compatibility/2006" xmlns:a14="http://schemas.microsoft.com/office/drawing/2010/main">
      <mc:Choice Requires="a14">
        <xdr:graphicFrame macro="">
          <xdr:nvGraphicFramePr>
            <xdr:cNvPr id="6" name="Periodicidad"/>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mlns="">
        <xdr:sp macro="" textlink="">
          <xdr:nvSpPr>
            <xdr:cNvPr id="0" name=""/>
            <xdr:cNvSpPr>
              <a:spLocks noTextEdit="1"/>
            </xdr:cNvSpPr>
          </xdr:nvSpPr>
          <xdr:spPr>
            <a:xfrm>
              <a:off x="840441" y="3829050"/>
              <a:ext cx="1831041" cy="19526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781050</xdr:colOff>
      <xdr:row>5</xdr:row>
      <xdr:rowOff>9526</xdr:rowOff>
    </xdr:from>
    <xdr:to>
      <xdr:col>2</xdr:col>
      <xdr:colOff>2438400</xdr:colOff>
      <xdr:row>13</xdr:row>
      <xdr:rowOff>161925</xdr:rowOff>
    </xdr:to>
    <mc:AlternateContent xmlns:mc="http://schemas.openxmlformats.org/markup-compatibility/2006" xmlns:a14="http://schemas.microsoft.com/office/drawing/2010/main">
      <mc:Choice Requires="a14">
        <xdr:graphicFrame macro="">
          <xdr:nvGraphicFramePr>
            <xdr:cNvPr id="7" name="DESEMPEÑO FINAL 1erTRIMESTRE"/>
            <xdr:cNvGraphicFramePr/>
          </xdr:nvGraphicFramePr>
          <xdr:xfrm>
            <a:off x="0" y="0"/>
            <a:ext cx="0" cy="0"/>
          </xdr:xfrm>
          <a:graphic>
            <a:graphicData uri="http://schemas.microsoft.com/office/drawing/2010/slicer">
              <sle:slicer xmlns:sle="http://schemas.microsoft.com/office/drawing/2010/slicer" name="DESEMPEÑO FINAL 1erTRIMESTRE"/>
            </a:graphicData>
          </a:graphic>
        </xdr:graphicFrame>
      </mc:Choice>
      <mc:Fallback xmlns="">
        <xdr:sp macro="" textlink="">
          <xdr:nvSpPr>
            <xdr:cNvPr id="0" name=""/>
            <xdr:cNvSpPr>
              <a:spLocks noTextEdit="1"/>
            </xdr:cNvSpPr>
          </xdr:nvSpPr>
          <xdr:spPr>
            <a:xfrm>
              <a:off x="3806638" y="962026"/>
              <a:ext cx="1657350" cy="1676399"/>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1</xdr:col>
      <xdr:colOff>1971676</xdr:colOff>
      <xdr:row>20</xdr:row>
      <xdr:rowOff>0</xdr:rowOff>
    </xdr:from>
    <xdr:to>
      <xdr:col>7</xdr:col>
      <xdr:colOff>133349</xdr:colOff>
      <xdr:row>41</xdr:row>
      <xdr:rowOff>171449</xdr:rowOff>
    </xdr:to>
    <xdr:graphicFrame macro="">
      <xdr:nvGraphicFramePr>
        <xdr:cNvPr id="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909845</xdr:colOff>
      <xdr:row>1</xdr:row>
      <xdr:rowOff>85725</xdr:rowOff>
    </xdr:from>
    <xdr:to>
      <xdr:col>9</xdr:col>
      <xdr:colOff>152400</xdr:colOff>
      <xdr:row>3</xdr:row>
      <xdr:rowOff>181888</xdr:rowOff>
    </xdr:to>
    <xdr:pic>
      <xdr:nvPicPr>
        <xdr:cNvPr id="9" name="Imagen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72870" y="276225"/>
          <a:ext cx="3547855" cy="477163"/>
        </a:xfrm>
        <a:prstGeom prst="rect">
          <a:avLst/>
        </a:prstGeom>
      </xdr:spPr>
    </xdr:pic>
    <xdr:clientData/>
  </xdr:twoCellAnchor>
  <xdr:twoCellAnchor>
    <xdr:from>
      <xdr:col>1</xdr:col>
      <xdr:colOff>3</xdr:colOff>
      <xdr:row>1</xdr:row>
      <xdr:rowOff>0</xdr:rowOff>
    </xdr:from>
    <xdr:to>
      <xdr:col>5</xdr:col>
      <xdr:colOff>771526</xdr:colOff>
      <xdr:row>4</xdr:row>
      <xdr:rowOff>85725</xdr:rowOff>
    </xdr:to>
    <xdr:sp macro="" textlink="">
      <xdr:nvSpPr>
        <xdr:cNvPr id="10" name="16 Rectángulo"/>
        <xdr:cNvSpPr/>
      </xdr:nvSpPr>
      <xdr:spPr>
        <a:xfrm>
          <a:off x="1676403" y="190500"/>
          <a:ext cx="8058148"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2DO TRIMESTRE DE 2018</a:t>
          </a:r>
        </a:p>
      </xdr:txBody>
    </xdr:sp>
    <xdr:clientData/>
  </xdr:twoCellAnchor>
  <xdr:twoCellAnchor>
    <xdr:from>
      <xdr:col>1</xdr:col>
      <xdr:colOff>123265</xdr:colOff>
      <xdr:row>32</xdr:row>
      <xdr:rowOff>168088</xdr:rowOff>
    </xdr:from>
    <xdr:to>
      <xdr:col>1</xdr:col>
      <xdr:colOff>1905000</xdr:colOff>
      <xdr:row>36</xdr:row>
      <xdr:rowOff>123265</xdr:rowOff>
    </xdr:to>
    <xdr:sp macro="" textlink="">
      <xdr:nvSpPr>
        <xdr:cNvPr id="13" name="CuadroTexto 12"/>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37</xdr:row>
      <xdr:rowOff>22416</xdr:rowOff>
    </xdr:from>
    <xdr:to>
      <xdr:col>1</xdr:col>
      <xdr:colOff>1647264</xdr:colOff>
      <xdr:row>46</xdr:row>
      <xdr:rowOff>123264</xdr:rowOff>
    </xdr:to>
    <xdr:sp macro="" textlink="">
      <xdr:nvSpPr>
        <xdr:cNvPr id="14" name="Flecha doblada hacia arriba 13"/>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2DO TRIMESTRE UAECOB 2018</a:t>
          </a:r>
          <a:endParaRPr lang="es-CO" sz="3600">
            <a:solidFill>
              <a:srgbClr val="FFFF00"/>
            </a:solidFill>
          </a:endParaRPr>
        </a:p>
      </xdr:txBody>
    </xdr:sp>
    <xdr:clientData/>
  </xdr:twoCellAnchor>
  <xdr:twoCellAnchor editAs="oneCell">
    <xdr:from>
      <xdr:col>6</xdr:col>
      <xdr:colOff>1673680</xdr:colOff>
      <xdr:row>1</xdr:row>
      <xdr:rowOff>27217</xdr:rowOff>
    </xdr:from>
    <xdr:to>
      <xdr:col>10</xdr:col>
      <xdr:colOff>703787</xdr:colOff>
      <xdr:row>4</xdr:row>
      <xdr:rowOff>244931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5216" y="217717"/>
          <a:ext cx="5874500" cy="789214"/>
        </a:xfrm>
        <a:prstGeom prst="rect">
          <a:avLst/>
        </a:prstGeom>
        <a:ln w="19050">
          <a:solidFill>
            <a:schemeClr val="accent5">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15</xdr:row>
      <xdr:rowOff>85726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24</xdr:row>
      <xdr:rowOff>561974</xdr:rowOff>
    </xdr:from>
    <xdr:to>
      <xdr:col>10</xdr:col>
      <xdr:colOff>114300</xdr:colOff>
      <xdr:row>46</xdr:row>
      <xdr:rowOff>200024</xdr:rowOff>
    </xdr:to>
    <xdr:graphicFrame macro="">
      <xdr:nvGraphicFramePr>
        <xdr:cNvPr id="7"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326.507667245372" createdVersion="6" refreshedVersion="6" minRefreshableVersion="3" recordCount="62">
  <cacheSource type="worksheet">
    <worksheetSource ref="A7:CA69" sheet="Indicadores 2DO TRI-2018 UAECOB"/>
  </cacheSource>
  <cacheFields count="79">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
    </cacheField>
    <cacheField name="Valor numerador" numFmtId="0">
      <sharedItems containsBlank="1" containsMixedTypes="1" containsNumber="1" minValue="1" maxValue="23708756604"/>
    </cacheField>
    <cacheField name="Valor denominador" numFmtId="0">
      <sharedItems containsBlank="1" containsMixedTypes="1" containsNumber="1" containsInteger="1" minValue="1" maxValue="107117393000"/>
    </cacheField>
    <cacheField name="RESULTADO " numFmtId="0">
      <sharedItems containsDate="1" containsBlank="1" containsMixedTypes="1" minDate="1900-01-06T06:41:03"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1"/>
    </cacheField>
    <cacheField name="Valor numerador2" numFmtId="0">
      <sharedItems containsBlank="1" containsMixedTypes="1" containsNumber="1" containsInteger="1" minValue="0" maxValue="28446553148"/>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900-01-08T13:07:11" maxDate="1900-01-02T21:29: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Blank="1" containsMixedTypes="1" containsNumber="1" minValue="0" maxValue="38823763547"/>
    </cacheField>
    <cacheField name="Valor denominador3" numFmtId="0">
      <sharedItems containsBlank="1" containsMixedTypes="1" containsNumber="1" minValue="0" maxValue="107117393000"/>
    </cacheField>
    <cacheField name="RESULTADO 3" numFmtId="0">
      <sharedItems containsDate="1" containsBlank="1" containsMixedTypes="1" minDate="1899-12-31T00:00:00" maxDate="1899-12-30T00:00:00"/>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 numFmtId="0">
      <sharedItems containsBlank="1" containsMixedTypes="1" containsNumber="1" minValue="0.01" maxValue="1"/>
    </cacheField>
    <cacheField name="Valor numerador4" numFmtId="0">
      <sharedItems containsBlank="1" containsMixedTypes="1" containsNumber="1" minValue="0" maxValue="9265302834"/>
    </cacheField>
    <cacheField name="Valor denominador4" numFmtId="0">
      <sharedItems containsBlank="1" containsMixedTypes="1" containsNumber="1" containsInteger="1" minValue="1" maxValue="108525393000"/>
    </cacheField>
    <cacheField name="RESULTADO 4" numFmtId="0">
      <sharedItems containsDate="1" containsBlank="1" containsMixedTypes="1" minDate="1899-12-31T00:00:00" maxDate="1900-01-06T20:22:04"/>
    </cacheField>
    <cacheField name="TENDENCIA_x000a_(&gt;=) (&lt;=)4" numFmtId="0">
      <sharedItems containsBlank="1" containsMixedTypes="1" containsNumber="1" minValue="0.08" maxValue="0.08"/>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4"/>
    </cacheField>
    <cacheField name="Valor numerador5" numFmtId="0">
      <sharedItems containsBlank="1" containsMixedTypes="1" containsNumber="1" minValue="0" maxValue="14103263831"/>
    </cacheField>
    <cacheField name="Valor denominador5" numFmtId="0">
      <sharedItems containsBlank="1" containsMixedTypes="1" containsNumber="1" containsInteger="1" minValue="1" maxValue="108525393000"/>
    </cacheField>
    <cacheField name="RESULTADO 5" numFmtId="0">
      <sharedItems containsDate="1" containsBlank="1" containsMixedTypes="1" minDate="1900-01-02T04:21:11" maxDate="1900-01-07T02:19:04"/>
    </cacheField>
    <cacheField name="TENDENCIA_x000a_(&gt;=) (&lt;=)5" numFmtId="0">
      <sharedItems containsBlank="1" containsMixedTypes="1" containsNumber="1" minValue="0.12" maxValue="0.12"/>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15"/>
    </cacheField>
    <cacheField name="Valor numerador6" numFmtId="0">
      <sharedItems containsBlank="1" containsMixedTypes="1" containsNumber="1" minValue="0" maxValue="18208798132"/>
    </cacheField>
    <cacheField name="Valor denominador6" numFmtId="0">
      <sharedItems containsBlank="1" containsMixedTypes="1" containsNumber="1" containsInteger="1" minValue="0" maxValue="108525393000"/>
    </cacheField>
    <cacheField name="RESULTADO 6" numFmtId="0">
      <sharedItems containsDate="1" containsBlank="1" containsMixedTypes="1" minDate="1899-12-31T00:00:00" maxDate="1899-12-31T00:43:04"/>
    </cacheField>
    <cacheField name="TENDENCIA_x000a_(&gt;=) (&lt;=)6" numFmtId="0">
      <sharedItems containsBlank="1" containsMixedTypes="1" containsNumber="1" minValue="0.17" maxValue="0.17"/>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87"/>
    <n v="10688"/>
    <n v="36447"/>
    <n v="0.293247729579938"/>
    <s v="&lt;"/>
    <s v="MALO"/>
    <s v="La meta del 87% corresponde a lo programado acumulado  para el segundo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293247729579938"/>
    <x v="2"/>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Indicadores" cacheId="1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C45:G107"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items count="6">
        <item x="4"/>
        <item x="3"/>
        <item x="2"/>
        <item x="5"/>
        <item x="1"/>
        <item x="0"/>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66">
      <pivotArea outline="0" collapsedLevelsAreSubtotals="1" fieldPosition="0"/>
    </format>
    <format dxfId="67">
      <pivotArea outline="0" collapsedLevelsAreSubtotals="1" fieldPosition="0"/>
    </format>
    <format dxfId="68">
      <pivotArea outline="0" collapsedLevelsAreSubtotals="1" fieldPosition="0"/>
    </format>
    <format dxfId="69">
      <pivotArea field="1" type="button" dataOnly="0" labelOnly="1" outline="0"/>
    </format>
    <format dxfId="70">
      <pivotArea dataOnly="0" labelOnly="1" grandRow="1" outline="0" fieldPosition="0"/>
    </format>
    <format dxfId="71">
      <pivotArea dataOnly="0" labelOnly="1" grandCol="1" outline="0" fieldPosition="0"/>
    </format>
    <format dxfId="72">
      <pivotArea outline="0" collapsedLevelsAreSubtotals="1" fieldPosition="0"/>
    </format>
    <format dxfId="73">
      <pivotArea dataOnly="0" labelOnly="1" grandCol="1" outline="0" fieldPosition="0"/>
    </format>
    <format dxfId="74">
      <pivotArea field="1" type="button" dataOnly="0" labelOnly="1" outline="0"/>
    </format>
    <format dxfId="75">
      <pivotArea outline="0" collapsedLevelsAreSubtotals="1" fieldPosition="0"/>
    </format>
    <format dxfId="76">
      <pivotArea field="1" type="button" dataOnly="0" labelOnly="1" outline="0"/>
    </format>
    <format dxfId="77">
      <pivotArea field="3" type="button" dataOnly="0" labelOnly="1" outline="0"/>
    </format>
    <format dxfId="78">
      <pivotArea outline="0" collapsedLevelsAreSubtotals="1" fieldPosition="0"/>
    </format>
    <format dxfId="79">
      <pivotArea field="3" type="button" dataOnly="0" labelOnly="1" outline="0"/>
    </format>
    <format dxfId="80">
      <pivotArea dataOnly="0" labelOnly="1" grandRow="1" outline="0" fieldPosition="0"/>
    </format>
    <format dxfId="81">
      <pivotArea outline="0" collapsedLevelsAreSubtotals="1" fieldPosition="0"/>
    </format>
    <format dxfId="82">
      <pivotArea dataOnly="0" labelOnly="1" grandRow="1" outline="0" fieldPosition="0"/>
    </format>
    <format dxfId="83">
      <pivotArea dataOnly="0" labelOnly="1" grandRow="1" outline="0" fieldPosition="0"/>
    </format>
    <format dxfId="8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5">
      <pivotArea dataOnly="0" labelOnly="1" outline="0" fieldPosition="0">
        <references count="1">
          <reference field="5" count="12">
            <x v="50"/>
            <x v="51"/>
            <x v="52"/>
            <x v="53"/>
            <x v="54"/>
            <x v="55"/>
            <x v="56"/>
            <x v="57"/>
            <x v="58"/>
            <x v="59"/>
            <x v="60"/>
            <x v="61"/>
          </reference>
        </references>
      </pivotArea>
    </format>
    <format dxfId="86">
      <pivotArea outline="0" collapsedLevelsAreSubtotals="1" fieldPosition="0"/>
    </format>
    <format dxfId="8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8">
      <pivotArea dataOnly="0" labelOnly="1" outline="0" fieldPosition="0">
        <references count="1">
          <reference field="5" count="12">
            <x v="50"/>
            <x v="51"/>
            <x v="52"/>
            <x v="53"/>
            <x v="54"/>
            <x v="55"/>
            <x v="56"/>
            <x v="57"/>
            <x v="58"/>
            <x v="59"/>
            <x v="60"/>
            <x v="61"/>
          </reference>
        </references>
      </pivotArea>
    </format>
    <format dxfId="89">
      <pivotArea dataOnly="0" labelOnly="1" outline="0" fieldPosition="0">
        <references count="2">
          <reference field="4" count="1">
            <x v="0"/>
          </reference>
          <reference field="5" count="1" selected="0">
            <x v="0"/>
          </reference>
        </references>
      </pivotArea>
    </format>
    <format dxfId="90">
      <pivotArea dataOnly="0" labelOnly="1" outline="0" fieldPosition="0">
        <references count="2">
          <reference field="4" count="1">
            <x v="1"/>
          </reference>
          <reference field="5" count="1" selected="0">
            <x v="5"/>
          </reference>
        </references>
      </pivotArea>
    </format>
    <format dxfId="91">
      <pivotArea dataOnly="0" labelOnly="1" outline="0" fieldPosition="0">
        <references count="2">
          <reference field="4" count="1">
            <x v="0"/>
          </reference>
          <reference field="5" count="1" selected="0">
            <x v="7"/>
          </reference>
        </references>
      </pivotArea>
    </format>
    <format dxfId="92">
      <pivotArea dataOnly="0" labelOnly="1" outline="0" fieldPosition="0">
        <references count="2">
          <reference field="4" count="1">
            <x v="1"/>
          </reference>
          <reference field="5" count="1" selected="0">
            <x v="9"/>
          </reference>
        </references>
      </pivotArea>
    </format>
    <format dxfId="93">
      <pivotArea dataOnly="0" labelOnly="1" outline="0" fieldPosition="0">
        <references count="2">
          <reference field="4" count="1">
            <x v="0"/>
          </reference>
          <reference field="5" count="1" selected="0">
            <x v="11"/>
          </reference>
        </references>
      </pivotArea>
    </format>
    <format dxfId="94">
      <pivotArea dataOnly="0" labelOnly="1" outline="0" fieldPosition="0">
        <references count="2">
          <reference field="4" count="1">
            <x v="1"/>
          </reference>
          <reference field="5" count="1" selected="0">
            <x v="21"/>
          </reference>
        </references>
      </pivotArea>
    </format>
    <format dxfId="95">
      <pivotArea dataOnly="0" labelOnly="1" outline="0" fieldPosition="0">
        <references count="2">
          <reference field="4" count="1">
            <x v="0"/>
          </reference>
          <reference field="5" count="1" selected="0">
            <x v="22"/>
          </reference>
        </references>
      </pivotArea>
    </format>
    <format dxfId="96">
      <pivotArea dataOnly="0" labelOnly="1" outline="0" fieldPosition="0">
        <references count="2">
          <reference field="4" count="1">
            <x v="1"/>
          </reference>
          <reference field="5" count="1" selected="0">
            <x v="29"/>
          </reference>
        </references>
      </pivotArea>
    </format>
    <format dxfId="97">
      <pivotArea dataOnly="0" labelOnly="1" outline="0" fieldPosition="0">
        <references count="2">
          <reference field="4" count="1">
            <x v="0"/>
          </reference>
          <reference field="5" count="1" selected="0">
            <x v="30"/>
          </reference>
        </references>
      </pivotArea>
    </format>
    <format dxfId="98">
      <pivotArea dataOnly="0" labelOnly="1" outline="0" fieldPosition="0">
        <references count="2">
          <reference field="4" count="1">
            <x v="1"/>
          </reference>
          <reference field="5" count="1" selected="0">
            <x v="35"/>
          </reference>
        </references>
      </pivotArea>
    </format>
    <format dxfId="99">
      <pivotArea dataOnly="0" labelOnly="1" outline="0" fieldPosition="0">
        <references count="2">
          <reference field="4" count="1">
            <x v="0"/>
          </reference>
          <reference field="5" count="1" selected="0">
            <x v="36"/>
          </reference>
        </references>
      </pivotArea>
    </format>
    <format dxfId="100">
      <pivotArea dataOnly="0" labelOnly="1" outline="0" fieldPosition="0">
        <references count="2">
          <reference field="4" count="1">
            <x v="1"/>
          </reference>
          <reference field="5" count="1" selected="0">
            <x v="38"/>
          </reference>
        </references>
      </pivotArea>
    </format>
    <format dxfId="101">
      <pivotArea dataOnly="0" labelOnly="1" outline="0" fieldPosition="0">
        <references count="2">
          <reference field="4" count="1">
            <x v="0"/>
          </reference>
          <reference field="5" count="1" selected="0">
            <x v="40"/>
          </reference>
        </references>
      </pivotArea>
    </format>
    <format dxfId="102">
      <pivotArea dataOnly="0" labelOnly="1" outline="0" fieldPosition="0">
        <references count="2">
          <reference field="4" count="1">
            <x v="1"/>
          </reference>
          <reference field="5" count="1" selected="0">
            <x v="49"/>
          </reference>
        </references>
      </pivotArea>
    </format>
    <format dxfId="103">
      <pivotArea dataOnly="0" labelOnly="1" outline="0" fieldPosition="0">
        <references count="2">
          <reference field="4" count="1">
            <x v="0"/>
          </reference>
          <reference field="5" count="1" selected="0">
            <x v="50"/>
          </reference>
        </references>
      </pivotArea>
    </format>
    <format dxfId="104">
      <pivotArea dataOnly="0" labelOnly="1" outline="0" fieldPosition="0">
        <references count="2">
          <reference field="4" count="1">
            <x v="1"/>
          </reference>
          <reference field="5" count="1" selected="0">
            <x v="51"/>
          </reference>
        </references>
      </pivotArea>
    </format>
    <format dxfId="105">
      <pivotArea dataOnly="0" labelOnly="1" outline="0" fieldPosition="0">
        <references count="2">
          <reference field="4" count="1">
            <x v="0"/>
          </reference>
          <reference field="5" count="1" selected="0">
            <x v="54"/>
          </reference>
        </references>
      </pivotArea>
    </format>
    <format dxfId="106">
      <pivotArea dataOnly="0" labelOnly="1" outline="0" fieldPosition="0">
        <references count="2">
          <reference field="4" count="1">
            <x v="1"/>
          </reference>
          <reference field="5" count="1" selected="0">
            <x v="60"/>
          </reference>
        </references>
      </pivotArea>
    </format>
    <format dxfId="107">
      <pivotArea dataOnly="0" labelOnly="1" outline="0" fieldPosition="0">
        <references count="2">
          <reference field="4" count="1">
            <x v="0"/>
          </reference>
          <reference field="5" count="1" selected="0">
            <x v="61"/>
          </reference>
        </references>
      </pivotArea>
    </format>
    <format dxfId="108">
      <pivotArea outline="0" collapsedLevelsAreSubtotals="1" fieldPosition="0"/>
    </format>
    <format dxfId="109">
      <pivotArea dataOnly="0" labelOnly="1" outline="0" fieldPosition="0">
        <references count="2">
          <reference field="4" count="1">
            <x v="0"/>
          </reference>
          <reference field="5" count="1" selected="0">
            <x v="0"/>
          </reference>
        </references>
      </pivotArea>
    </format>
    <format dxfId="110">
      <pivotArea dataOnly="0" labelOnly="1" outline="0" fieldPosition="0">
        <references count="2">
          <reference field="4" count="1">
            <x v="1"/>
          </reference>
          <reference field="5" count="1" selected="0">
            <x v="5"/>
          </reference>
        </references>
      </pivotArea>
    </format>
    <format dxfId="111">
      <pivotArea dataOnly="0" labelOnly="1" outline="0" fieldPosition="0">
        <references count="2">
          <reference field="4" count="1">
            <x v="0"/>
          </reference>
          <reference field="5" count="1" selected="0">
            <x v="7"/>
          </reference>
        </references>
      </pivotArea>
    </format>
    <format dxfId="112">
      <pivotArea dataOnly="0" labelOnly="1" outline="0" fieldPosition="0">
        <references count="2">
          <reference field="4" count="1">
            <x v="1"/>
          </reference>
          <reference field="5" count="1" selected="0">
            <x v="9"/>
          </reference>
        </references>
      </pivotArea>
    </format>
    <format dxfId="113">
      <pivotArea dataOnly="0" labelOnly="1" outline="0" fieldPosition="0">
        <references count="2">
          <reference field="4" count="1">
            <x v="0"/>
          </reference>
          <reference field="5" count="1" selected="0">
            <x v="11"/>
          </reference>
        </references>
      </pivotArea>
    </format>
    <format dxfId="114">
      <pivotArea dataOnly="0" labelOnly="1" outline="0" fieldPosition="0">
        <references count="2">
          <reference field="4" count="1">
            <x v="1"/>
          </reference>
          <reference field="5" count="1" selected="0">
            <x v="21"/>
          </reference>
        </references>
      </pivotArea>
    </format>
    <format dxfId="115">
      <pivotArea dataOnly="0" labelOnly="1" outline="0" fieldPosition="0">
        <references count="2">
          <reference field="4" count="1">
            <x v="0"/>
          </reference>
          <reference field="5" count="1" selected="0">
            <x v="22"/>
          </reference>
        </references>
      </pivotArea>
    </format>
    <format dxfId="116">
      <pivotArea dataOnly="0" labelOnly="1" outline="0" fieldPosition="0">
        <references count="2">
          <reference field="4" count="1">
            <x v="1"/>
          </reference>
          <reference field="5" count="1" selected="0">
            <x v="29"/>
          </reference>
        </references>
      </pivotArea>
    </format>
    <format dxfId="117">
      <pivotArea dataOnly="0" labelOnly="1" outline="0" fieldPosition="0">
        <references count="2">
          <reference field="4" count="1">
            <x v="0"/>
          </reference>
          <reference field="5" count="1" selected="0">
            <x v="30"/>
          </reference>
        </references>
      </pivotArea>
    </format>
    <format dxfId="118">
      <pivotArea dataOnly="0" labelOnly="1" outline="0" fieldPosition="0">
        <references count="2">
          <reference field="4" count="1">
            <x v="1"/>
          </reference>
          <reference field="5" count="1" selected="0">
            <x v="35"/>
          </reference>
        </references>
      </pivotArea>
    </format>
    <format dxfId="119">
      <pivotArea dataOnly="0" labelOnly="1" outline="0" fieldPosition="0">
        <references count="2">
          <reference field="4" count="1">
            <x v="0"/>
          </reference>
          <reference field="5" count="1" selected="0">
            <x v="36"/>
          </reference>
        </references>
      </pivotArea>
    </format>
    <format dxfId="120">
      <pivotArea dataOnly="0" labelOnly="1" outline="0" fieldPosition="0">
        <references count="2">
          <reference field="4" count="1">
            <x v="1"/>
          </reference>
          <reference field="5" count="1" selected="0">
            <x v="38"/>
          </reference>
        </references>
      </pivotArea>
    </format>
    <format dxfId="121">
      <pivotArea dataOnly="0" labelOnly="1" outline="0" fieldPosition="0">
        <references count="2">
          <reference field="4" count="1">
            <x v="0"/>
          </reference>
          <reference field="5" count="1" selected="0">
            <x v="40"/>
          </reference>
        </references>
      </pivotArea>
    </format>
    <format dxfId="122">
      <pivotArea dataOnly="0" labelOnly="1" outline="0" fieldPosition="0">
        <references count="2">
          <reference field="4" count="1">
            <x v="1"/>
          </reference>
          <reference field="5" count="1" selected="0">
            <x v="49"/>
          </reference>
        </references>
      </pivotArea>
    </format>
    <format dxfId="123">
      <pivotArea dataOnly="0" labelOnly="1" outline="0" fieldPosition="0">
        <references count="2">
          <reference field="4" count="1">
            <x v="0"/>
          </reference>
          <reference field="5" count="1" selected="0">
            <x v="50"/>
          </reference>
        </references>
      </pivotArea>
    </format>
    <format dxfId="124">
      <pivotArea dataOnly="0" labelOnly="1" outline="0" fieldPosition="0">
        <references count="2">
          <reference field="4" count="1">
            <x v="1"/>
          </reference>
          <reference field="5" count="1" selected="0">
            <x v="51"/>
          </reference>
        </references>
      </pivotArea>
    </format>
    <format dxfId="125">
      <pivotArea dataOnly="0" labelOnly="1" outline="0" fieldPosition="0">
        <references count="2">
          <reference field="4" count="1">
            <x v="0"/>
          </reference>
          <reference field="5" count="1" selected="0">
            <x v="54"/>
          </reference>
        </references>
      </pivotArea>
    </format>
    <format dxfId="126">
      <pivotArea dataOnly="0" labelOnly="1" outline="0" fieldPosition="0">
        <references count="2">
          <reference field="4" count="1">
            <x v="1"/>
          </reference>
          <reference field="5" count="1" selected="0">
            <x v="60"/>
          </reference>
        </references>
      </pivotArea>
    </format>
    <format dxfId="127">
      <pivotArea dataOnly="0" labelOnly="1" outline="0" fieldPosition="0">
        <references count="2">
          <reference field="4" count="1">
            <x v="0"/>
          </reference>
          <reference field="5" count="1" selected="0">
            <x v="61"/>
          </reference>
        </references>
      </pivotArea>
    </format>
    <format dxfId="128">
      <pivotArea outline="0" collapsedLevelsAreSubtotals="1" fieldPosition="0">
        <references count="1">
          <reference field="5" count="1" selected="0">
            <x v="45"/>
          </reference>
        </references>
      </pivotArea>
    </format>
    <format dxfId="129">
      <pivotArea outline="0" collapsedLevelsAreSubtotals="1" fieldPosition="0">
        <references count="1">
          <reference field="5" count="1" selected="0">
            <x v="60"/>
          </reference>
        </references>
      </pivotArea>
    </format>
    <format dxfId="130">
      <pivotArea outline="0" collapsedLevelsAreSubtotals="1" fieldPosition="0">
        <references count="1">
          <reference field="5" count="1" selected="0">
            <x v="59"/>
          </reference>
        </references>
      </pivotArea>
    </format>
    <format dxfId="131">
      <pivotArea outline="0" collapsedLevelsAreSubtotals="1" fieldPosition="0">
        <references count="1">
          <reference field="5" count="1" selected="0">
            <x v="59"/>
          </reference>
        </references>
      </pivotArea>
    </format>
    <format dxfId="132">
      <pivotArea outline="0" collapsedLevelsAreSubtotals="1" fieldPosition="0">
        <references count="1">
          <reference field="5" count="1" selected="0">
            <x v="59"/>
          </reference>
        </references>
      </pivotArea>
    </format>
    <format dxfId="133">
      <pivotArea outline="0" collapsedLevelsAreSubtotals="1" fieldPosition="0">
        <references count="1">
          <reference field="5" count="1" selected="0">
            <x v="59"/>
          </reference>
        </references>
      </pivotArea>
    </format>
    <format dxfId="134">
      <pivotArea outline="0" collapsedLevelsAreSubtotals="1" fieldPosition="0">
        <references count="1">
          <reference field="5" count="1" selected="0">
            <x v="59"/>
          </reference>
        </references>
      </pivotArea>
    </format>
    <format dxfId="135">
      <pivotArea outline="0" collapsedLevelsAreSubtotals="1" fieldPosition="0">
        <references count="1">
          <reference field="5" count="1" selected="0">
            <x v="60"/>
          </reference>
        </references>
      </pivotArea>
    </format>
    <format dxfId="136">
      <pivotArea type="all" dataOnly="0" outline="0" fieldPosition="0"/>
    </format>
    <format dxfId="137">
      <pivotArea outline="0" collapsedLevelsAreSubtotals="1" fieldPosition="0"/>
    </format>
    <format dxfId="138">
      <pivotArea field="5" type="button" dataOnly="0" labelOnly="1" outline="0" axis="axisRow" fieldPosition="0"/>
    </format>
    <format dxfId="139">
      <pivotArea field="4" type="button" dataOnly="0" labelOnly="1" outline="0" axis="axisRow" fieldPosition="1"/>
    </format>
    <format dxfId="140">
      <pivotArea field="78" type="button" dataOnly="0" labelOnly="1" outline="0"/>
    </format>
    <format dxfId="14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2">
      <pivotArea dataOnly="0" labelOnly="1" outline="0" fieldPosition="0">
        <references count="1">
          <reference field="5" count="12">
            <x v="50"/>
            <x v="51"/>
            <x v="52"/>
            <x v="53"/>
            <x v="54"/>
            <x v="55"/>
            <x v="56"/>
            <x v="57"/>
            <x v="58"/>
            <x v="59"/>
            <x v="60"/>
            <x v="61"/>
          </reference>
        </references>
      </pivotArea>
    </format>
    <format dxfId="143">
      <pivotArea dataOnly="0" labelOnly="1" outline="0" fieldPosition="0">
        <references count="2">
          <reference field="4" count="1">
            <x v="0"/>
          </reference>
          <reference field="5" count="1" selected="0">
            <x v="0"/>
          </reference>
        </references>
      </pivotArea>
    </format>
    <format dxfId="144">
      <pivotArea dataOnly="0" labelOnly="1" outline="0" fieldPosition="0">
        <references count="2">
          <reference field="4" count="1">
            <x v="1"/>
          </reference>
          <reference field="5" count="1" selected="0">
            <x v="5"/>
          </reference>
        </references>
      </pivotArea>
    </format>
    <format dxfId="145">
      <pivotArea dataOnly="0" labelOnly="1" outline="0" fieldPosition="0">
        <references count="2">
          <reference field="4" count="1">
            <x v="0"/>
          </reference>
          <reference field="5" count="1" selected="0">
            <x v="7"/>
          </reference>
        </references>
      </pivotArea>
    </format>
    <format dxfId="146">
      <pivotArea dataOnly="0" labelOnly="1" outline="0" fieldPosition="0">
        <references count="2">
          <reference field="4" count="1">
            <x v="1"/>
          </reference>
          <reference field="5" count="1" selected="0">
            <x v="9"/>
          </reference>
        </references>
      </pivotArea>
    </format>
    <format dxfId="147">
      <pivotArea dataOnly="0" labelOnly="1" outline="0" fieldPosition="0">
        <references count="2">
          <reference field="4" count="1">
            <x v="0"/>
          </reference>
          <reference field="5" count="1" selected="0">
            <x v="11"/>
          </reference>
        </references>
      </pivotArea>
    </format>
    <format dxfId="148">
      <pivotArea dataOnly="0" labelOnly="1" outline="0" fieldPosition="0">
        <references count="2">
          <reference field="4" count="1">
            <x v="1"/>
          </reference>
          <reference field="5" count="1" selected="0">
            <x v="21"/>
          </reference>
        </references>
      </pivotArea>
    </format>
    <format dxfId="149">
      <pivotArea dataOnly="0" labelOnly="1" outline="0" fieldPosition="0">
        <references count="2">
          <reference field="4" count="1">
            <x v="0"/>
          </reference>
          <reference field="5" count="1" selected="0">
            <x v="22"/>
          </reference>
        </references>
      </pivotArea>
    </format>
    <format dxfId="150">
      <pivotArea dataOnly="0" labelOnly="1" outline="0" fieldPosition="0">
        <references count="2">
          <reference field="4" count="1">
            <x v="1"/>
          </reference>
          <reference field="5" count="1" selected="0">
            <x v="29"/>
          </reference>
        </references>
      </pivotArea>
    </format>
    <format dxfId="151">
      <pivotArea dataOnly="0" labelOnly="1" outline="0" fieldPosition="0">
        <references count="2">
          <reference field="4" count="1">
            <x v="0"/>
          </reference>
          <reference field="5" count="1" selected="0">
            <x v="30"/>
          </reference>
        </references>
      </pivotArea>
    </format>
    <format dxfId="152">
      <pivotArea dataOnly="0" labelOnly="1" outline="0" fieldPosition="0">
        <references count="2">
          <reference field="4" count="1">
            <x v="1"/>
          </reference>
          <reference field="5" count="1" selected="0">
            <x v="35"/>
          </reference>
        </references>
      </pivotArea>
    </format>
    <format dxfId="153">
      <pivotArea dataOnly="0" labelOnly="1" outline="0" fieldPosition="0">
        <references count="2">
          <reference field="4" count="1">
            <x v="0"/>
          </reference>
          <reference field="5" count="1" selected="0">
            <x v="36"/>
          </reference>
        </references>
      </pivotArea>
    </format>
    <format dxfId="154">
      <pivotArea dataOnly="0" labelOnly="1" outline="0" fieldPosition="0">
        <references count="2">
          <reference field="4" count="1">
            <x v="1"/>
          </reference>
          <reference field="5" count="1" selected="0">
            <x v="38"/>
          </reference>
        </references>
      </pivotArea>
    </format>
    <format dxfId="155">
      <pivotArea dataOnly="0" labelOnly="1" outline="0" fieldPosition="0">
        <references count="2">
          <reference field="4" count="1">
            <x v="0"/>
          </reference>
          <reference field="5" count="1" selected="0">
            <x v="40"/>
          </reference>
        </references>
      </pivotArea>
    </format>
    <format dxfId="156">
      <pivotArea dataOnly="0" labelOnly="1" outline="0" fieldPosition="0">
        <references count="2">
          <reference field="4" count="1">
            <x v="1"/>
          </reference>
          <reference field="5" count="1" selected="0">
            <x v="49"/>
          </reference>
        </references>
      </pivotArea>
    </format>
    <format dxfId="157">
      <pivotArea dataOnly="0" labelOnly="1" outline="0" fieldPosition="0">
        <references count="2">
          <reference field="4" count="1">
            <x v="0"/>
          </reference>
          <reference field="5" count="1" selected="0">
            <x v="50"/>
          </reference>
        </references>
      </pivotArea>
    </format>
    <format dxfId="158">
      <pivotArea dataOnly="0" labelOnly="1" outline="0" fieldPosition="0">
        <references count="2">
          <reference field="4" count="1">
            <x v="1"/>
          </reference>
          <reference field="5" count="1" selected="0">
            <x v="51"/>
          </reference>
        </references>
      </pivotArea>
    </format>
    <format dxfId="159">
      <pivotArea dataOnly="0" labelOnly="1" outline="0" fieldPosition="0">
        <references count="2">
          <reference field="4" count="1">
            <x v="0"/>
          </reference>
          <reference field="5" count="1" selected="0">
            <x v="54"/>
          </reference>
        </references>
      </pivotArea>
    </format>
    <format dxfId="160">
      <pivotArea dataOnly="0" labelOnly="1" outline="0" fieldPosition="0">
        <references count="2">
          <reference field="4" count="1">
            <x v="1"/>
          </reference>
          <reference field="5" count="1" selected="0">
            <x v="60"/>
          </reference>
        </references>
      </pivotArea>
    </format>
    <format dxfId="161">
      <pivotArea dataOnly="0" labelOnly="1" outline="0" fieldPosition="0">
        <references count="2">
          <reference field="4" count="1">
            <x v="0"/>
          </reference>
          <reference field="5" count="1" selected="0">
            <x v="61"/>
          </reference>
        </references>
      </pivotArea>
    </format>
    <format dxfId="162">
      <pivotArea dataOnly="0" labelOnly="1" outline="0" fieldPosition="0">
        <references count="1">
          <reference field="4294967294" count="1">
            <x v="0"/>
          </reference>
        </references>
      </pivotArea>
    </format>
    <format dxfId="163">
      <pivotArea outline="0" collapsedLevelsAreSubtotals="1" fieldPosition="0"/>
    </format>
    <format dxfId="16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5">
      <pivotArea dataOnly="0" labelOnly="1" outline="0" fieldPosition="0">
        <references count="1">
          <reference field="5" count="12">
            <x v="50"/>
            <x v="51"/>
            <x v="52"/>
            <x v="53"/>
            <x v="54"/>
            <x v="55"/>
            <x v="56"/>
            <x v="57"/>
            <x v="58"/>
            <x v="59"/>
            <x v="60"/>
            <x v="61"/>
          </reference>
        </references>
      </pivotArea>
    </format>
    <format dxfId="166">
      <pivotArea dataOnly="0" labelOnly="1" outline="0" fieldPosition="0">
        <references count="2">
          <reference field="4" count="1">
            <x v="0"/>
          </reference>
          <reference field="5" count="1" selected="0">
            <x v="0"/>
          </reference>
        </references>
      </pivotArea>
    </format>
    <format dxfId="167">
      <pivotArea dataOnly="0" labelOnly="1" outline="0" fieldPosition="0">
        <references count="2">
          <reference field="4" count="1">
            <x v="1"/>
          </reference>
          <reference field="5" count="1" selected="0">
            <x v="5"/>
          </reference>
        </references>
      </pivotArea>
    </format>
    <format dxfId="168">
      <pivotArea dataOnly="0" labelOnly="1" outline="0" fieldPosition="0">
        <references count="2">
          <reference field="4" count="1">
            <x v="0"/>
          </reference>
          <reference field="5" count="1" selected="0">
            <x v="7"/>
          </reference>
        </references>
      </pivotArea>
    </format>
    <format dxfId="169">
      <pivotArea dataOnly="0" labelOnly="1" outline="0" fieldPosition="0">
        <references count="2">
          <reference field="4" count="1">
            <x v="1"/>
          </reference>
          <reference field="5" count="1" selected="0">
            <x v="9"/>
          </reference>
        </references>
      </pivotArea>
    </format>
    <format dxfId="170">
      <pivotArea dataOnly="0" labelOnly="1" outline="0" fieldPosition="0">
        <references count="2">
          <reference field="4" count="1">
            <x v="0"/>
          </reference>
          <reference field="5" count="1" selected="0">
            <x v="11"/>
          </reference>
        </references>
      </pivotArea>
    </format>
    <format dxfId="171">
      <pivotArea dataOnly="0" labelOnly="1" outline="0" fieldPosition="0">
        <references count="2">
          <reference field="4" count="1">
            <x v="1"/>
          </reference>
          <reference field="5" count="1" selected="0">
            <x v="21"/>
          </reference>
        </references>
      </pivotArea>
    </format>
    <format dxfId="172">
      <pivotArea dataOnly="0" labelOnly="1" outline="0" fieldPosition="0">
        <references count="2">
          <reference field="4" count="1">
            <x v="0"/>
          </reference>
          <reference field="5" count="1" selected="0">
            <x v="22"/>
          </reference>
        </references>
      </pivotArea>
    </format>
    <format dxfId="173">
      <pivotArea dataOnly="0" labelOnly="1" outline="0" fieldPosition="0">
        <references count="2">
          <reference field="4" count="1">
            <x v="1"/>
          </reference>
          <reference field="5" count="1" selected="0">
            <x v="29"/>
          </reference>
        </references>
      </pivotArea>
    </format>
    <format dxfId="174">
      <pivotArea dataOnly="0" labelOnly="1" outline="0" fieldPosition="0">
        <references count="2">
          <reference field="4" count="1">
            <x v="0"/>
          </reference>
          <reference field="5" count="1" selected="0">
            <x v="30"/>
          </reference>
        </references>
      </pivotArea>
    </format>
    <format dxfId="175">
      <pivotArea dataOnly="0" labelOnly="1" outline="0" fieldPosition="0">
        <references count="2">
          <reference field="4" count="1">
            <x v="1"/>
          </reference>
          <reference field="5" count="1" selected="0">
            <x v="35"/>
          </reference>
        </references>
      </pivotArea>
    </format>
    <format dxfId="176">
      <pivotArea dataOnly="0" labelOnly="1" outline="0" fieldPosition="0">
        <references count="2">
          <reference field="4" count="1">
            <x v="0"/>
          </reference>
          <reference field="5" count="1" selected="0">
            <x v="36"/>
          </reference>
        </references>
      </pivotArea>
    </format>
    <format dxfId="177">
      <pivotArea dataOnly="0" labelOnly="1" outline="0" fieldPosition="0">
        <references count="2">
          <reference field="4" count="1">
            <x v="1"/>
          </reference>
          <reference field="5" count="1" selected="0">
            <x v="38"/>
          </reference>
        </references>
      </pivotArea>
    </format>
    <format dxfId="178">
      <pivotArea dataOnly="0" labelOnly="1" outline="0" fieldPosition="0">
        <references count="2">
          <reference field="4" count="1">
            <x v="0"/>
          </reference>
          <reference field="5" count="1" selected="0">
            <x v="40"/>
          </reference>
        </references>
      </pivotArea>
    </format>
    <format dxfId="179">
      <pivotArea dataOnly="0" labelOnly="1" outline="0" fieldPosition="0">
        <references count="2">
          <reference field="4" count="1">
            <x v="1"/>
          </reference>
          <reference field="5" count="1" selected="0">
            <x v="49"/>
          </reference>
        </references>
      </pivotArea>
    </format>
    <format dxfId="180">
      <pivotArea dataOnly="0" labelOnly="1" outline="0" fieldPosition="0">
        <references count="2">
          <reference field="4" count="1">
            <x v="0"/>
          </reference>
          <reference field="5" count="1" selected="0">
            <x v="50"/>
          </reference>
        </references>
      </pivotArea>
    </format>
    <format dxfId="181">
      <pivotArea dataOnly="0" labelOnly="1" outline="0" fieldPosition="0">
        <references count="2">
          <reference field="4" count="1">
            <x v="1"/>
          </reference>
          <reference field="5" count="1" selected="0">
            <x v="51"/>
          </reference>
        </references>
      </pivotArea>
    </format>
    <format dxfId="182">
      <pivotArea dataOnly="0" labelOnly="1" outline="0" fieldPosition="0">
        <references count="2">
          <reference field="4" count="1">
            <x v="0"/>
          </reference>
          <reference field="5" count="1" selected="0">
            <x v="54"/>
          </reference>
        </references>
      </pivotArea>
    </format>
    <format dxfId="183">
      <pivotArea dataOnly="0" labelOnly="1" outline="0" fieldPosition="0">
        <references count="2">
          <reference field="4" count="1">
            <x v="1"/>
          </reference>
          <reference field="5" count="1" selected="0">
            <x v="60"/>
          </reference>
        </references>
      </pivotArea>
    </format>
    <format dxfId="184">
      <pivotArea dataOnly="0" labelOnly="1" outline="0" fieldPosition="0">
        <references count="2">
          <reference field="4" count="1">
            <x v="0"/>
          </reference>
          <reference field="5" count="1" selected="0">
            <x v="61"/>
          </reference>
        </references>
      </pivotArea>
    </format>
    <format dxfId="185">
      <pivotArea field="5" type="button" dataOnly="0" labelOnly="1" outline="0" axis="axisRow" fieldPosition="0"/>
    </format>
    <format dxfId="186">
      <pivotArea field="4" type="button" dataOnly="0" labelOnly="1" outline="0" axis="axisRow" fieldPosition="1"/>
    </format>
    <format dxfId="187">
      <pivotArea field="78" type="button" dataOnly="0" labelOnly="1" outline="0"/>
    </format>
    <format dxfId="188">
      <pivotArea dataOnly="0" labelOnly="1" outline="0" fieldPosition="0">
        <references count="1">
          <reference field="4294967294" count="1">
            <x v="0"/>
          </reference>
        </references>
      </pivotArea>
    </format>
    <format dxfId="189">
      <pivotArea type="all" dataOnly="0" outline="0" fieldPosition="0"/>
    </format>
    <format dxfId="190">
      <pivotArea outline="0" collapsedLevelsAreSubtotals="1" fieldPosition="0"/>
    </format>
    <format dxfId="191">
      <pivotArea field="5" type="button" dataOnly="0" labelOnly="1" outline="0" axis="axisRow" fieldPosition="0"/>
    </format>
    <format dxfId="192">
      <pivotArea field="4" type="button" dataOnly="0" labelOnly="1" outline="0" axis="axisRow" fieldPosition="1"/>
    </format>
    <format dxfId="193">
      <pivotArea field="78" type="button" dataOnly="0" labelOnly="1" outline="0"/>
    </format>
    <format dxfId="19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5">
      <pivotArea dataOnly="0" labelOnly="1" outline="0" fieldPosition="0">
        <references count="1">
          <reference field="5" count="12">
            <x v="50"/>
            <x v="51"/>
            <x v="52"/>
            <x v="53"/>
            <x v="54"/>
            <x v="55"/>
            <x v="56"/>
            <x v="57"/>
            <x v="58"/>
            <x v="59"/>
            <x v="60"/>
            <x v="61"/>
          </reference>
        </references>
      </pivotArea>
    </format>
    <format dxfId="196">
      <pivotArea dataOnly="0" labelOnly="1" outline="0" fieldPosition="0">
        <references count="2">
          <reference field="4" count="1">
            <x v="0"/>
          </reference>
          <reference field="5" count="1" selected="0">
            <x v="0"/>
          </reference>
        </references>
      </pivotArea>
    </format>
    <format dxfId="197">
      <pivotArea dataOnly="0" labelOnly="1" outline="0" fieldPosition="0">
        <references count="2">
          <reference field="4" count="1">
            <x v="1"/>
          </reference>
          <reference field="5" count="1" selected="0">
            <x v="5"/>
          </reference>
        </references>
      </pivotArea>
    </format>
    <format dxfId="198">
      <pivotArea dataOnly="0" labelOnly="1" outline="0" fieldPosition="0">
        <references count="2">
          <reference field="4" count="1">
            <x v="0"/>
          </reference>
          <reference field="5" count="1" selected="0">
            <x v="7"/>
          </reference>
        </references>
      </pivotArea>
    </format>
    <format dxfId="199">
      <pivotArea dataOnly="0" labelOnly="1" outline="0" fieldPosition="0">
        <references count="2">
          <reference field="4" count="1">
            <x v="1"/>
          </reference>
          <reference field="5" count="1" selected="0">
            <x v="9"/>
          </reference>
        </references>
      </pivotArea>
    </format>
    <format dxfId="200">
      <pivotArea dataOnly="0" labelOnly="1" outline="0" fieldPosition="0">
        <references count="2">
          <reference field="4" count="1">
            <x v="0"/>
          </reference>
          <reference field="5" count="1" selected="0">
            <x v="11"/>
          </reference>
        </references>
      </pivotArea>
    </format>
    <format dxfId="201">
      <pivotArea dataOnly="0" labelOnly="1" outline="0" fieldPosition="0">
        <references count="2">
          <reference field="4" count="1">
            <x v="1"/>
          </reference>
          <reference field="5" count="1" selected="0">
            <x v="21"/>
          </reference>
        </references>
      </pivotArea>
    </format>
    <format dxfId="202">
      <pivotArea dataOnly="0" labelOnly="1" outline="0" fieldPosition="0">
        <references count="2">
          <reference field="4" count="1">
            <x v="0"/>
          </reference>
          <reference field="5" count="1" selected="0">
            <x v="22"/>
          </reference>
        </references>
      </pivotArea>
    </format>
    <format dxfId="203">
      <pivotArea dataOnly="0" labelOnly="1" outline="0" fieldPosition="0">
        <references count="2">
          <reference field="4" count="1">
            <x v="1"/>
          </reference>
          <reference field="5" count="1" selected="0">
            <x v="29"/>
          </reference>
        </references>
      </pivotArea>
    </format>
    <format dxfId="204">
      <pivotArea dataOnly="0" labelOnly="1" outline="0" fieldPosition="0">
        <references count="2">
          <reference field="4" count="1">
            <x v="0"/>
          </reference>
          <reference field="5" count="1" selected="0">
            <x v="30"/>
          </reference>
        </references>
      </pivotArea>
    </format>
    <format dxfId="205">
      <pivotArea dataOnly="0" labelOnly="1" outline="0" fieldPosition="0">
        <references count="2">
          <reference field="4" count="1">
            <x v="1"/>
          </reference>
          <reference field="5" count="1" selected="0">
            <x v="35"/>
          </reference>
        </references>
      </pivotArea>
    </format>
    <format dxfId="206">
      <pivotArea dataOnly="0" labelOnly="1" outline="0" fieldPosition="0">
        <references count="2">
          <reference field="4" count="1">
            <x v="0"/>
          </reference>
          <reference field="5" count="1" selected="0">
            <x v="36"/>
          </reference>
        </references>
      </pivotArea>
    </format>
    <format dxfId="207">
      <pivotArea dataOnly="0" labelOnly="1" outline="0" fieldPosition="0">
        <references count="2">
          <reference field="4" count="1">
            <x v="1"/>
          </reference>
          <reference field="5" count="1" selected="0">
            <x v="38"/>
          </reference>
        </references>
      </pivotArea>
    </format>
    <format dxfId="208">
      <pivotArea dataOnly="0" labelOnly="1" outline="0" fieldPosition="0">
        <references count="2">
          <reference field="4" count="1">
            <x v="0"/>
          </reference>
          <reference field="5" count="1" selected="0">
            <x v="40"/>
          </reference>
        </references>
      </pivotArea>
    </format>
    <format dxfId="209">
      <pivotArea dataOnly="0" labelOnly="1" outline="0" fieldPosition="0">
        <references count="2">
          <reference field="4" count="1">
            <x v="1"/>
          </reference>
          <reference field="5" count="1" selected="0">
            <x v="49"/>
          </reference>
        </references>
      </pivotArea>
    </format>
    <format dxfId="210">
      <pivotArea dataOnly="0" labelOnly="1" outline="0" fieldPosition="0">
        <references count="2">
          <reference field="4" count="1">
            <x v="0"/>
          </reference>
          <reference field="5" count="1" selected="0">
            <x v="50"/>
          </reference>
        </references>
      </pivotArea>
    </format>
    <format dxfId="211">
      <pivotArea dataOnly="0" labelOnly="1" outline="0" fieldPosition="0">
        <references count="2">
          <reference field="4" count="1">
            <x v="1"/>
          </reference>
          <reference field="5" count="1" selected="0">
            <x v="51"/>
          </reference>
        </references>
      </pivotArea>
    </format>
    <format dxfId="212">
      <pivotArea dataOnly="0" labelOnly="1" outline="0" fieldPosition="0">
        <references count="2">
          <reference field="4" count="1">
            <x v="0"/>
          </reference>
          <reference field="5" count="1" selected="0">
            <x v="54"/>
          </reference>
        </references>
      </pivotArea>
    </format>
    <format dxfId="213">
      <pivotArea dataOnly="0" labelOnly="1" outline="0" fieldPosition="0">
        <references count="2">
          <reference field="4" count="1">
            <x v="1"/>
          </reference>
          <reference field="5" count="1" selected="0">
            <x v="60"/>
          </reference>
        </references>
      </pivotArea>
    </format>
    <format dxfId="214">
      <pivotArea dataOnly="0" labelOnly="1" outline="0" fieldPosition="0">
        <references count="2">
          <reference field="4" count="1">
            <x v="0"/>
          </reference>
          <reference field="5" count="1" selected="0">
            <x v="61"/>
          </reference>
        </references>
      </pivotArea>
    </format>
    <format dxfId="215">
      <pivotArea dataOnly="0" labelOnly="1" outline="0" fieldPosition="0">
        <references count="1">
          <reference field="4294967294" count="1">
            <x v="0"/>
          </reference>
        </references>
      </pivotArea>
    </format>
    <format dxfId="216">
      <pivotArea outline="0" collapsedLevelsAreSubtotals="1" fieldPosition="0"/>
    </format>
    <format dxfId="217">
      <pivotArea dataOnly="0" labelOnly="1" outline="0" fieldPosition="0">
        <references count="2">
          <reference field="4" count="1">
            <x v="0"/>
          </reference>
          <reference field="5" count="1" selected="0">
            <x v="0"/>
          </reference>
        </references>
      </pivotArea>
    </format>
    <format dxfId="218">
      <pivotArea dataOnly="0" labelOnly="1" outline="0" fieldPosition="0">
        <references count="2">
          <reference field="4" count="1">
            <x v="1"/>
          </reference>
          <reference field="5" count="1" selected="0">
            <x v="5"/>
          </reference>
        </references>
      </pivotArea>
    </format>
    <format dxfId="219">
      <pivotArea dataOnly="0" labelOnly="1" outline="0" fieldPosition="0">
        <references count="2">
          <reference field="4" count="1">
            <x v="0"/>
          </reference>
          <reference field="5" count="1" selected="0">
            <x v="7"/>
          </reference>
        </references>
      </pivotArea>
    </format>
    <format dxfId="220">
      <pivotArea dataOnly="0" labelOnly="1" outline="0" fieldPosition="0">
        <references count="2">
          <reference field="4" count="1">
            <x v="1"/>
          </reference>
          <reference field="5" count="1" selected="0">
            <x v="9"/>
          </reference>
        </references>
      </pivotArea>
    </format>
    <format dxfId="221">
      <pivotArea dataOnly="0" labelOnly="1" outline="0" fieldPosition="0">
        <references count="2">
          <reference field="4" count="1">
            <x v="0"/>
          </reference>
          <reference field="5" count="1" selected="0">
            <x v="11"/>
          </reference>
        </references>
      </pivotArea>
    </format>
    <format dxfId="222">
      <pivotArea dataOnly="0" labelOnly="1" outline="0" fieldPosition="0">
        <references count="2">
          <reference field="4" count="1">
            <x v="1"/>
          </reference>
          <reference field="5" count="1" selected="0">
            <x v="21"/>
          </reference>
        </references>
      </pivotArea>
    </format>
    <format dxfId="223">
      <pivotArea dataOnly="0" labelOnly="1" outline="0" fieldPosition="0">
        <references count="2">
          <reference field="4" count="1">
            <x v="0"/>
          </reference>
          <reference field="5" count="1" selected="0">
            <x v="22"/>
          </reference>
        </references>
      </pivotArea>
    </format>
    <format dxfId="224">
      <pivotArea dataOnly="0" labelOnly="1" outline="0" fieldPosition="0">
        <references count="2">
          <reference field="4" count="1">
            <x v="1"/>
          </reference>
          <reference field="5" count="1" selected="0">
            <x v="29"/>
          </reference>
        </references>
      </pivotArea>
    </format>
    <format dxfId="225">
      <pivotArea dataOnly="0" labelOnly="1" outline="0" fieldPosition="0">
        <references count="2">
          <reference field="4" count="1">
            <x v="0"/>
          </reference>
          <reference field="5" count="1" selected="0">
            <x v="30"/>
          </reference>
        </references>
      </pivotArea>
    </format>
    <format dxfId="226">
      <pivotArea dataOnly="0" labelOnly="1" outline="0" fieldPosition="0">
        <references count="2">
          <reference field="4" count="1">
            <x v="1"/>
          </reference>
          <reference field="5" count="1" selected="0">
            <x v="35"/>
          </reference>
        </references>
      </pivotArea>
    </format>
    <format dxfId="227">
      <pivotArea dataOnly="0" labelOnly="1" outline="0" fieldPosition="0">
        <references count="2">
          <reference field="4" count="1">
            <x v="0"/>
          </reference>
          <reference field="5" count="1" selected="0">
            <x v="36"/>
          </reference>
        </references>
      </pivotArea>
    </format>
    <format dxfId="228">
      <pivotArea dataOnly="0" labelOnly="1" outline="0" fieldPosition="0">
        <references count="2">
          <reference field="4" count="1">
            <x v="1"/>
          </reference>
          <reference field="5" count="1" selected="0">
            <x v="38"/>
          </reference>
        </references>
      </pivotArea>
    </format>
    <format dxfId="229">
      <pivotArea dataOnly="0" labelOnly="1" outline="0" fieldPosition="0">
        <references count="2">
          <reference field="4" count="1">
            <x v="0"/>
          </reference>
          <reference field="5" count="1" selected="0">
            <x v="40"/>
          </reference>
        </references>
      </pivotArea>
    </format>
    <format dxfId="230">
      <pivotArea dataOnly="0" labelOnly="1" outline="0" fieldPosition="0">
        <references count="2">
          <reference field="4" count="1">
            <x v="1"/>
          </reference>
          <reference field="5" count="1" selected="0">
            <x v="49"/>
          </reference>
        </references>
      </pivotArea>
    </format>
    <format dxfId="231">
      <pivotArea dataOnly="0" labelOnly="1" outline="0" fieldPosition="0">
        <references count="2">
          <reference field="4" count="1">
            <x v="0"/>
          </reference>
          <reference field="5" count="1" selected="0">
            <x v="50"/>
          </reference>
        </references>
      </pivotArea>
    </format>
    <format dxfId="232">
      <pivotArea dataOnly="0" labelOnly="1" outline="0" fieldPosition="0">
        <references count="2">
          <reference field="4" count="1">
            <x v="1"/>
          </reference>
          <reference field="5" count="1" selected="0">
            <x v="51"/>
          </reference>
        </references>
      </pivotArea>
    </format>
    <format dxfId="233">
      <pivotArea dataOnly="0" labelOnly="1" outline="0" fieldPosition="0">
        <references count="2">
          <reference field="4" count="1">
            <x v="0"/>
          </reference>
          <reference field="5" count="1" selected="0">
            <x v="54"/>
          </reference>
        </references>
      </pivotArea>
    </format>
    <format dxfId="234">
      <pivotArea dataOnly="0" labelOnly="1" outline="0" fieldPosition="0">
        <references count="2">
          <reference field="4" count="1">
            <x v="1"/>
          </reference>
          <reference field="5" count="1" selected="0">
            <x v="60"/>
          </reference>
        </references>
      </pivotArea>
    </format>
    <format dxfId="235">
      <pivotArea dataOnly="0" labelOnly="1" outline="0" fieldPosition="0">
        <references count="2">
          <reference field="4" count="1">
            <x v="0"/>
          </reference>
          <reference field="5" count="1" selected="0">
            <x v="61"/>
          </reference>
        </references>
      </pivotArea>
    </format>
    <format dxfId="236">
      <pivotArea outline="0" collapsedLevelsAreSubtotals="1" fieldPosition="0"/>
    </format>
    <format dxfId="237">
      <pivotArea dataOnly="0" labelOnly="1" outline="0" fieldPosition="0">
        <references count="2">
          <reference field="4" count="1">
            <x v="0"/>
          </reference>
          <reference field="5" count="1" selected="0">
            <x v="0"/>
          </reference>
        </references>
      </pivotArea>
    </format>
    <format dxfId="238">
      <pivotArea dataOnly="0" labelOnly="1" outline="0" fieldPosition="0">
        <references count="2">
          <reference field="4" count="1">
            <x v="1"/>
          </reference>
          <reference field="5" count="1" selected="0">
            <x v="5"/>
          </reference>
        </references>
      </pivotArea>
    </format>
    <format dxfId="239">
      <pivotArea dataOnly="0" labelOnly="1" outline="0" fieldPosition="0">
        <references count="2">
          <reference field="4" count="1">
            <x v="0"/>
          </reference>
          <reference field="5" count="1" selected="0">
            <x v="7"/>
          </reference>
        </references>
      </pivotArea>
    </format>
    <format dxfId="240">
      <pivotArea dataOnly="0" labelOnly="1" outline="0" fieldPosition="0">
        <references count="2">
          <reference field="4" count="1">
            <x v="1"/>
          </reference>
          <reference field="5" count="1" selected="0">
            <x v="9"/>
          </reference>
        </references>
      </pivotArea>
    </format>
    <format dxfId="241">
      <pivotArea dataOnly="0" labelOnly="1" outline="0" fieldPosition="0">
        <references count="2">
          <reference field="4" count="1">
            <x v="0"/>
          </reference>
          <reference field="5" count="1" selected="0">
            <x v="11"/>
          </reference>
        </references>
      </pivotArea>
    </format>
    <format dxfId="242">
      <pivotArea dataOnly="0" labelOnly="1" outline="0" fieldPosition="0">
        <references count="2">
          <reference field="4" count="1">
            <x v="1"/>
          </reference>
          <reference field="5" count="1" selected="0">
            <x v="21"/>
          </reference>
        </references>
      </pivotArea>
    </format>
    <format dxfId="243">
      <pivotArea dataOnly="0" labelOnly="1" outline="0" fieldPosition="0">
        <references count="2">
          <reference field="4" count="1">
            <x v="0"/>
          </reference>
          <reference field="5" count="1" selected="0">
            <x v="22"/>
          </reference>
        </references>
      </pivotArea>
    </format>
    <format dxfId="244">
      <pivotArea dataOnly="0" labelOnly="1" outline="0" fieldPosition="0">
        <references count="2">
          <reference field="4" count="1">
            <x v="1"/>
          </reference>
          <reference field="5" count="1" selected="0">
            <x v="29"/>
          </reference>
        </references>
      </pivotArea>
    </format>
    <format dxfId="245">
      <pivotArea dataOnly="0" labelOnly="1" outline="0" fieldPosition="0">
        <references count="2">
          <reference field="4" count="1">
            <x v="0"/>
          </reference>
          <reference field="5" count="1" selected="0">
            <x v="30"/>
          </reference>
        </references>
      </pivotArea>
    </format>
    <format dxfId="246">
      <pivotArea dataOnly="0" labelOnly="1" outline="0" fieldPosition="0">
        <references count="2">
          <reference field="4" count="1">
            <x v="1"/>
          </reference>
          <reference field="5" count="1" selected="0">
            <x v="35"/>
          </reference>
        </references>
      </pivotArea>
    </format>
    <format dxfId="247">
      <pivotArea dataOnly="0" labelOnly="1" outline="0" fieldPosition="0">
        <references count="2">
          <reference field="4" count="1">
            <x v="0"/>
          </reference>
          <reference field="5" count="1" selected="0">
            <x v="36"/>
          </reference>
        </references>
      </pivotArea>
    </format>
    <format dxfId="248">
      <pivotArea dataOnly="0" labelOnly="1" outline="0" fieldPosition="0">
        <references count="2">
          <reference field="4" count="1">
            <x v="1"/>
          </reference>
          <reference field="5" count="1" selected="0">
            <x v="38"/>
          </reference>
        </references>
      </pivotArea>
    </format>
    <format dxfId="249">
      <pivotArea dataOnly="0" labelOnly="1" outline="0" fieldPosition="0">
        <references count="2">
          <reference field="4" count="1">
            <x v="0"/>
          </reference>
          <reference field="5" count="1" selected="0">
            <x v="40"/>
          </reference>
        </references>
      </pivotArea>
    </format>
    <format dxfId="250">
      <pivotArea dataOnly="0" labelOnly="1" outline="0" fieldPosition="0">
        <references count="2">
          <reference field="4" count="1">
            <x v="1"/>
          </reference>
          <reference field="5" count="1" selected="0">
            <x v="49"/>
          </reference>
        </references>
      </pivotArea>
    </format>
    <format dxfId="251">
      <pivotArea dataOnly="0" labelOnly="1" outline="0" fieldPosition="0">
        <references count="2">
          <reference field="4" count="1">
            <x v="0"/>
          </reference>
          <reference field="5" count="1" selected="0">
            <x v="50"/>
          </reference>
        </references>
      </pivotArea>
    </format>
    <format dxfId="252">
      <pivotArea dataOnly="0" labelOnly="1" outline="0" fieldPosition="0">
        <references count="2">
          <reference field="4" count="1">
            <x v="1"/>
          </reference>
          <reference field="5" count="1" selected="0">
            <x v="51"/>
          </reference>
        </references>
      </pivotArea>
    </format>
    <format dxfId="253">
      <pivotArea dataOnly="0" labelOnly="1" outline="0" fieldPosition="0">
        <references count="2">
          <reference field="4" count="1">
            <x v="0"/>
          </reference>
          <reference field="5" count="1" selected="0">
            <x v="54"/>
          </reference>
        </references>
      </pivotArea>
    </format>
    <format dxfId="254">
      <pivotArea dataOnly="0" labelOnly="1" outline="0" fieldPosition="0">
        <references count="2">
          <reference field="4" count="1">
            <x v="1"/>
          </reference>
          <reference field="5" count="1" selected="0">
            <x v="60"/>
          </reference>
        </references>
      </pivotArea>
    </format>
    <format dxfId="255">
      <pivotArea dataOnly="0" labelOnly="1" outline="0" fieldPosition="0">
        <references count="2">
          <reference field="4" count="1">
            <x v="0"/>
          </reference>
          <reference field="5" count="1" selected="0">
            <x v="61"/>
          </reference>
        </references>
      </pivotArea>
    </format>
    <format dxfId="256">
      <pivotArea field="5" type="button" dataOnly="0" labelOnly="1" outline="0" axis="axisRow" fieldPosition="0"/>
    </format>
    <format dxfId="257">
      <pivotArea field="4" type="button" dataOnly="0" labelOnly="1" outline="0" axis="axisRow" fieldPosition="1"/>
    </format>
    <format dxfId="258">
      <pivotArea field="78" type="button" dataOnly="0" labelOnly="1" outline="0"/>
    </format>
    <format dxfId="259">
      <pivotArea dataOnly="0" labelOnly="1" outline="0" fieldPosition="0">
        <references count="1">
          <reference field="4294967294" count="1">
            <x v="0"/>
          </reference>
        </references>
      </pivotArea>
    </format>
    <format dxfId="260">
      <pivotArea dataOnly="0" labelOnly="1" outline="0" fieldPosition="0">
        <references count="2">
          <reference field="4" count="1">
            <x v="0"/>
          </reference>
          <reference field="5" count="1" selected="0">
            <x v="0"/>
          </reference>
        </references>
      </pivotArea>
    </format>
    <format dxfId="261">
      <pivotArea dataOnly="0" labelOnly="1" outline="0" fieldPosition="0">
        <references count="2">
          <reference field="4" count="1">
            <x v="1"/>
          </reference>
          <reference field="5" count="1" selected="0">
            <x v="5"/>
          </reference>
        </references>
      </pivotArea>
    </format>
    <format dxfId="262">
      <pivotArea dataOnly="0" labelOnly="1" outline="0" fieldPosition="0">
        <references count="2">
          <reference field="4" count="1">
            <x v="0"/>
          </reference>
          <reference field="5" count="1" selected="0">
            <x v="7"/>
          </reference>
        </references>
      </pivotArea>
    </format>
    <format dxfId="263">
      <pivotArea dataOnly="0" labelOnly="1" outline="0" fieldPosition="0">
        <references count="2">
          <reference field="4" count="1">
            <x v="1"/>
          </reference>
          <reference field="5" count="1" selected="0">
            <x v="9"/>
          </reference>
        </references>
      </pivotArea>
    </format>
    <format dxfId="264">
      <pivotArea dataOnly="0" labelOnly="1" outline="0" fieldPosition="0">
        <references count="2">
          <reference field="4" count="1">
            <x v="0"/>
          </reference>
          <reference field="5" count="1" selected="0">
            <x v="11"/>
          </reference>
        </references>
      </pivotArea>
    </format>
    <format dxfId="265">
      <pivotArea dataOnly="0" labelOnly="1" outline="0" fieldPosition="0">
        <references count="2">
          <reference field="4" count="1">
            <x v="1"/>
          </reference>
          <reference field="5" count="1" selected="0">
            <x v="21"/>
          </reference>
        </references>
      </pivotArea>
    </format>
    <format dxfId="266">
      <pivotArea dataOnly="0" labelOnly="1" outline="0" fieldPosition="0">
        <references count="2">
          <reference field="4" count="1">
            <x v="0"/>
          </reference>
          <reference field="5" count="1" selected="0">
            <x v="22"/>
          </reference>
        </references>
      </pivotArea>
    </format>
    <format dxfId="267">
      <pivotArea dataOnly="0" labelOnly="1" outline="0" fieldPosition="0">
        <references count="2">
          <reference field="4" count="1">
            <x v="1"/>
          </reference>
          <reference field="5" count="1" selected="0">
            <x v="29"/>
          </reference>
        </references>
      </pivotArea>
    </format>
    <format dxfId="268">
      <pivotArea dataOnly="0" labelOnly="1" outline="0" fieldPosition="0">
        <references count="2">
          <reference field="4" count="1">
            <x v="0"/>
          </reference>
          <reference field="5" count="1" selected="0">
            <x v="30"/>
          </reference>
        </references>
      </pivotArea>
    </format>
    <format dxfId="269">
      <pivotArea dataOnly="0" labelOnly="1" outline="0" fieldPosition="0">
        <references count="2">
          <reference field="4" count="1">
            <x v="1"/>
          </reference>
          <reference field="5" count="1" selected="0">
            <x v="35"/>
          </reference>
        </references>
      </pivotArea>
    </format>
    <format dxfId="270">
      <pivotArea dataOnly="0" labelOnly="1" outline="0" fieldPosition="0">
        <references count="2">
          <reference field="4" count="1">
            <x v="0"/>
          </reference>
          <reference field="5" count="1" selected="0">
            <x v="36"/>
          </reference>
        </references>
      </pivotArea>
    </format>
    <format dxfId="271">
      <pivotArea dataOnly="0" labelOnly="1" outline="0" fieldPosition="0">
        <references count="2">
          <reference field="4" count="1">
            <x v="1"/>
          </reference>
          <reference field="5" count="1" selected="0">
            <x v="38"/>
          </reference>
        </references>
      </pivotArea>
    </format>
    <format dxfId="272">
      <pivotArea dataOnly="0" labelOnly="1" outline="0" fieldPosition="0">
        <references count="2">
          <reference field="4" count="1">
            <x v="0"/>
          </reference>
          <reference field="5" count="1" selected="0">
            <x v="40"/>
          </reference>
        </references>
      </pivotArea>
    </format>
    <format dxfId="273">
      <pivotArea dataOnly="0" labelOnly="1" outline="0" fieldPosition="0">
        <references count="2">
          <reference field="4" count="1">
            <x v="1"/>
          </reference>
          <reference field="5" count="1" selected="0">
            <x v="49"/>
          </reference>
        </references>
      </pivotArea>
    </format>
    <format dxfId="274">
      <pivotArea dataOnly="0" labelOnly="1" outline="0" fieldPosition="0">
        <references count="2">
          <reference field="4" count="1">
            <x v="0"/>
          </reference>
          <reference field="5" count="1" selected="0">
            <x v="50"/>
          </reference>
        </references>
      </pivotArea>
    </format>
    <format dxfId="275">
      <pivotArea dataOnly="0" labelOnly="1" outline="0" fieldPosition="0">
        <references count="2">
          <reference field="4" count="1">
            <x v="1"/>
          </reference>
          <reference field="5" count="1" selected="0">
            <x v="51"/>
          </reference>
        </references>
      </pivotArea>
    </format>
    <format dxfId="276">
      <pivotArea dataOnly="0" labelOnly="1" outline="0" fieldPosition="0">
        <references count="2">
          <reference field="4" count="1">
            <x v="0"/>
          </reference>
          <reference field="5" count="1" selected="0">
            <x v="54"/>
          </reference>
        </references>
      </pivotArea>
    </format>
    <format dxfId="277">
      <pivotArea dataOnly="0" labelOnly="1" outline="0" fieldPosition="0">
        <references count="2">
          <reference field="4" count="1">
            <x v="1"/>
          </reference>
          <reference field="5" count="1" selected="0">
            <x v="60"/>
          </reference>
        </references>
      </pivotArea>
    </format>
    <format dxfId="278">
      <pivotArea dataOnly="0" labelOnly="1" outline="0" fieldPosition="0">
        <references count="2">
          <reference field="4" count="1">
            <x v="0"/>
          </reference>
          <reference field="5" count="1" selected="0">
            <x v="61"/>
          </reference>
        </references>
      </pivotArea>
    </format>
    <format dxfId="279">
      <pivotArea dataOnly="0" labelOnly="1" outline="0" fieldPosition="0">
        <references count="2">
          <reference field="4" count="1">
            <x v="0"/>
          </reference>
          <reference field="5" count="1" selected="0">
            <x v="0"/>
          </reference>
        </references>
      </pivotArea>
    </format>
    <format dxfId="280">
      <pivotArea dataOnly="0" labelOnly="1" outline="0" fieldPosition="0">
        <references count="2">
          <reference field="4" count="1">
            <x v="1"/>
          </reference>
          <reference field="5" count="1" selected="0">
            <x v="5"/>
          </reference>
        </references>
      </pivotArea>
    </format>
    <format dxfId="281">
      <pivotArea dataOnly="0" labelOnly="1" outline="0" fieldPosition="0">
        <references count="2">
          <reference field="4" count="1">
            <x v="0"/>
          </reference>
          <reference field="5" count="1" selected="0">
            <x v="7"/>
          </reference>
        </references>
      </pivotArea>
    </format>
    <format dxfId="282">
      <pivotArea dataOnly="0" labelOnly="1" outline="0" fieldPosition="0">
        <references count="2">
          <reference field="4" count="1">
            <x v="1"/>
          </reference>
          <reference field="5" count="1" selected="0">
            <x v="9"/>
          </reference>
        </references>
      </pivotArea>
    </format>
    <format dxfId="283">
      <pivotArea dataOnly="0" labelOnly="1" outline="0" fieldPosition="0">
        <references count="2">
          <reference field="4" count="1">
            <x v="0"/>
          </reference>
          <reference field="5" count="1" selected="0">
            <x v="11"/>
          </reference>
        </references>
      </pivotArea>
    </format>
    <format dxfId="284">
      <pivotArea dataOnly="0" labelOnly="1" outline="0" fieldPosition="0">
        <references count="2">
          <reference field="4" count="1">
            <x v="1"/>
          </reference>
          <reference field="5" count="1" selected="0">
            <x v="21"/>
          </reference>
        </references>
      </pivotArea>
    </format>
    <format dxfId="285">
      <pivotArea dataOnly="0" labelOnly="1" outline="0" fieldPosition="0">
        <references count="2">
          <reference field="4" count="1">
            <x v="0"/>
          </reference>
          <reference field="5" count="1" selected="0">
            <x v="22"/>
          </reference>
        </references>
      </pivotArea>
    </format>
    <format dxfId="286">
      <pivotArea dataOnly="0" labelOnly="1" outline="0" fieldPosition="0">
        <references count="2">
          <reference field="4" count="1">
            <x v="1"/>
          </reference>
          <reference field="5" count="1" selected="0">
            <x v="29"/>
          </reference>
        </references>
      </pivotArea>
    </format>
    <format dxfId="287">
      <pivotArea dataOnly="0" labelOnly="1" outline="0" fieldPosition="0">
        <references count="2">
          <reference field="4" count="1">
            <x v="0"/>
          </reference>
          <reference field="5" count="1" selected="0">
            <x v="30"/>
          </reference>
        </references>
      </pivotArea>
    </format>
    <format dxfId="288">
      <pivotArea dataOnly="0" labelOnly="1" outline="0" fieldPosition="0">
        <references count="2">
          <reference field="4" count="1">
            <x v="1"/>
          </reference>
          <reference field="5" count="1" selected="0">
            <x v="35"/>
          </reference>
        </references>
      </pivotArea>
    </format>
    <format dxfId="289">
      <pivotArea dataOnly="0" labelOnly="1" outline="0" fieldPosition="0">
        <references count="2">
          <reference field="4" count="1">
            <x v="0"/>
          </reference>
          <reference field="5" count="1" selected="0">
            <x v="36"/>
          </reference>
        </references>
      </pivotArea>
    </format>
    <format dxfId="290">
      <pivotArea dataOnly="0" labelOnly="1" outline="0" fieldPosition="0">
        <references count="2">
          <reference field="4" count="1">
            <x v="1"/>
          </reference>
          <reference field="5" count="1" selected="0">
            <x v="38"/>
          </reference>
        </references>
      </pivotArea>
    </format>
    <format dxfId="291">
      <pivotArea dataOnly="0" labelOnly="1" outline="0" fieldPosition="0">
        <references count="2">
          <reference field="4" count="1">
            <x v="0"/>
          </reference>
          <reference field="5" count="1" selected="0">
            <x v="40"/>
          </reference>
        </references>
      </pivotArea>
    </format>
    <format dxfId="292">
      <pivotArea dataOnly="0" labelOnly="1" outline="0" fieldPosition="0">
        <references count="2">
          <reference field="4" count="1">
            <x v="1"/>
          </reference>
          <reference field="5" count="1" selected="0">
            <x v="49"/>
          </reference>
        </references>
      </pivotArea>
    </format>
    <format dxfId="293">
      <pivotArea dataOnly="0" labelOnly="1" outline="0" fieldPosition="0">
        <references count="2">
          <reference field="4" count="1">
            <x v="0"/>
          </reference>
          <reference field="5" count="1" selected="0">
            <x v="50"/>
          </reference>
        </references>
      </pivotArea>
    </format>
    <format dxfId="294">
      <pivotArea dataOnly="0" labelOnly="1" outline="0" fieldPosition="0">
        <references count="2">
          <reference field="4" count="1">
            <x v="1"/>
          </reference>
          <reference field="5" count="1" selected="0">
            <x v="51"/>
          </reference>
        </references>
      </pivotArea>
    </format>
    <format dxfId="295">
      <pivotArea dataOnly="0" labelOnly="1" outline="0" fieldPosition="0">
        <references count="2">
          <reference field="4" count="1">
            <x v="0"/>
          </reference>
          <reference field="5" count="1" selected="0">
            <x v="54"/>
          </reference>
        </references>
      </pivotArea>
    </format>
    <format dxfId="296">
      <pivotArea dataOnly="0" labelOnly="1" outline="0" fieldPosition="0">
        <references count="2">
          <reference field="4" count="1">
            <x v="1"/>
          </reference>
          <reference field="5" count="1" selected="0">
            <x v="60"/>
          </reference>
        </references>
      </pivotArea>
    </format>
    <format dxfId="297">
      <pivotArea dataOnly="0" labelOnly="1" outline="0" fieldPosition="0">
        <references count="2">
          <reference field="4" count="1">
            <x v="0"/>
          </reference>
          <reference field="5" count="1" selected="0">
            <x v="61"/>
          </reference>
        </references>
      </pivotArea>
    </format>
    <format dxfId="298">
      <pivotArea dataOnly="0" labelOnly="1" outline="0" fieldPosition="0">
        <references count="2">
          <reference field="4" count="1">
            <x v="0"/>
          </reference>
          <reference field="5" count="1" selected="0">
            <x v="28"/>
          </reference>
        </references>
      </pivotArea>
    </format>
    <format dxfId="299">
      <pivotArea dataOnly="0" labelOnly="1" outline="0" fieldPosition="0">
        <references count="2">
          <reference field="4" count="1">
            <x v="0"/>
          </reference>
          <reference field="5" count="1" selected="0">
            <x v="22"/>
          </reference>
        </references>
      </pivotArea>
    </format>
    <format dxfId="300">
      <pivotArea dataOnly="0" labelOnly="1" outline="0" fieldPosition="0">
        <references count="2">
          <reference field="4" count="1">
            <x v="1"/>
          </reference>
          <reference field="5" count="1" selected="0">
            <x v="5"/>
          </reference>
        </references>
      </pivotArea>
    </format>
    <format dxfId="301">
      <pivotArea dataOnly="0" labelOnly="1" outline="0" fieldPosition="0">
        <references count="2">
          <reference field="4" count="1">
            <x v="0"/>
          </reference>
          <reference field="5" count="1" selected="0">
            <x v="12"/>
          </reference>
        </references>
      </pivotArea>
    </format>
    <format dxfId="302">
      <pivotArea dataOnly="0" labelOnly="1" outline="0" fieldPosition="0">
        <references count="2">
          <reference field="4" count="1">
            <x v="1"/>
          </reference>
          <reference field="5" count="1" selected="0">
            <x v="51"/>
          </reference>
        </references>
      </pivotArea>
    </format>
    <format dxfId="303">
      <pivotArea dataOnly="0" labelOnly="1" outline="0" fieldPosition="0">
        <references count="2">
          <reference field="4" count="1">
            <x v="1"/>
          </reference>
          <reference field="5" count="1" selected="0">
            <x v="5"/>
          </reference>
        </references>
      </pivotArea>
    </format>
    <format dxfId="304">
      <pivotArea dataOnly="0" labelOnly="1" outline="0" fieldPosition="0">
        <references count="2">
          <reference field="4" count="1">
            <x v="0"/>
          </reference>
          <reference field="5" count="1" selected="0">
            <x v="12"/>
          </reference>
        </references>
      </pivotArea>
    </format>
    <format dxfId="305">
      <pivotArea dataOnly="0" labelOnly="1" outline="0" fieldPosition="0">
        <references count="2">
          <reference field="4" count="1">
            <x v="1"/>
          </reference>
          <reference field="5" count="1" selected="0">
            <x v="51"/>
          </reference>
        </references>
      </pivotArea>
    </format>
    <format dxfId="306">
      <pivotArea dataOnly="0" labelOnly="1" outline="0" fieldPosition="0">
        <references count="2">
          <reference field="4" count="1">
            <x v="0"/>
          </reference>
          <reference field="5" count="1" selected="0">
            <x v="1"/>
          </reference>
        </references>
      </pivotArea>
    </format>
    <format dxfId="307">
      <pivotArea dataOnly="0" labelOnly="1" outline="0" fieldPosition="0">
        <references count="2">
          <reference field="4" count="1">
            <x v="1"/>
          </reference>
          <reference field="5" count="1" selected="0">
            <x v="39"/>
          </reference>
        </references>
      </pivotArea>
    </format>
    <format dxfId="308">
      <pivotArea dataOnly="0" labelOnly="1" outline="0" fieldPosition="0">
        <references count="2">
          <reference field="4" count="1">
            <x v="0"/>
          </reference>
          <reference field="5" count="1" selected="0">
            <x v="45"/>
          </reference>
        </references>
      </pivotArea>
    </format>
    <format dxfId="309">
      <pivotArea dataOnly="0" labelOnly="1" outline="0" fieldPosition="0">
        <references count="2">
          <reference field="4" count="1">
            <x v="0"/>
          </reference>
          <reference field="5" count="1" selected="0">
            <x v="2"/>
          </reference>
        </references>
      </pivotArea>
    </format>
    <format dxfId="310">
      <pivotArea dataOnly="0" labelOnly="1" outline="0" fieldPosition="0">
        <references count="2">
          <reference field="4" count="1">
            <x v="0"/>
          </reference>
          <reference field="5" count="1" selected="0">
            <x v="7"/>
          </reference>
        </references>
      </pivotArea>
    </format>
    <format dxfId="311">
      <pivotArea dataOnly="0" labelOnly="1" outline="0" fieldPosition="0">
        <references count="2">
          <reference field="4" count="1">
            <x v="0"/>
          </reference>
          <reference field="5" count="1" selected="0">
            <x v="7"/>
          </reference>
        </references>
      </pivotArea>
    </format>
    <format dxfId="312">
      <pivotArea dataOnly="0" labelOnly="1" outline="0" fieldPosition="0">
        <references count="2">
          <reference field="4" count="1">
            <x v="0"/>
          </reference>
          <reference field="5" count="1" selected="0">
            <x v="0"/>
          </reference>
        </references>
      </pivotArea>
    </format>
    <format dxfId="313">
      <pivotArea dataOnly="0" labelOnly="1" outline="0" fieldPosition="0">
        <references count="2">
          <reference field="4" count="1">
            <x v="1"/>
          </reference>
          <reference field="5" count="1" selected="0">
            <x v="60"/>
          </reference>
        </references>
      </pivotArea>
    </format>
    <format dxfId="314">
      <pivotArea dataOnly="0" labelOnly="1" outline="0" fieldPosition="0">
        <references count="2">
          <reference field="4" count="1">
            <x v="0"/>
          </reference>
          <reference field="5" count="1" selected="0">
            <x v="0"/>
          </reference>
        </references>
      </pivotArea>
    </format>
    <format dxfId="315">
      <pivotArea dataOnly="0" labelOnly="1" outline="0" fieldPosition="0">
        <references count="2">
          <reference field="4" count="1">
            <x v="1"/>
          </reference>
          <reference field="5" count="1" selected="0">
            <x v="60"/>
          </reference>
        </references>
      </pivotArea>
    </format>
    <format dxfId="316">
      <pivotArea dataOnly="0" labelOnly="1" outline="0" fieldPosition="0">
        <references count="2">
          <reference field="4" count="1">
            <x v="0"/>
          </reference>
          <reference field="5" count="1" selected="0">
            <x v="4"/>
          </reference>
        </references>
      </pivotArea>
    </format>
    <format dxfId="317">
      <pivotArea dataOnly="0" labelOnly="1" outline="0" fieldPosition="0">
        <references count="2">
          <reference field="4" count="1">
            <x v="1"/>
          </reference>
          <reference field="5" count="1" selected="0">
            <x v="9"/>
          </reference>
        </references>
      </pivotArea>
    </format>
    <format dxfId="318">
      <pivotArea dataOnly="0" labelOnly="1" outline="0" fieldPosition="0">
        <references count="2">
          <reference field="4" count="1">
            <x v="0"/>
          </reference>
          <reference field="5" count="1" selected="0">
            <x v="31"/>
          </reference>
        </references>
      </pivotArea>
    </format>
    <format dxfId="319">
      <pivotArea dataOnly="0" labelOnly="1" outline="0" fieldPosition="0">
        <references count="2">
          <reference field="4" count="1">
            <x v="1"/>
          </reference>
          <reference field="5" count="1" selected="0">
            <x v="35"/>
          </reference>
        </references>
      </pivotArea>
    </format>
    <format dxfId="320">
      <pivotArea dataOnly="0" labelOnly="1" outline="0" fieldPosition="0">
        <references count="2">
          <reference field="4" count="1">
            <x v="0"/>
          </reference>
          <reference field="5" count="1" selected="0">
            <x v="36"/>
          </reference>
        </references>
      </pivotArea>
    </format>
    <format dxfId="321">
      <pivotArea dataOnly="0" labelOnly="1" outline="0" fieldPosition="0">
        <references count="2">
          <reference field="4" count="1">
            <x v="1"/>
          </reference>
          <reference field="5" count="1" selected="0">
            <x v="38"/>
          </reference>
        </references>
      </pivotArea>
    </format>
    <format dxfId="322">
      <pivotArea dataOnly="0" labelOnly="1" outline="0" fieldPosition="0">
        <references count="2">
          <reference field="4" count="1">
            <x v="0"/>
          </reference>
          <reference field="5" count="1" selected="0">
            <x v="42"/>
          </reference>
        </references>
      </pivotArea>
    </format>
    <format dxfId="323">
      <pivotArea dataOnly="0" labelOnly="1" outline="0" fieldPosition="0">
        <references count="2">
          <reference field="4" count="1">
            <x v="1"/>
          </reference>
          <reference field="5" count="1" selected="0">
            <x v="49"/>
          </reference>
        </references>
      </pivotArea>
    </format>
    <format dxfId="324">
      <pivotArea dataOnly="0" labelOnly="1" outline="0" fieldPosition="0">
        <references count="2">
          <reference field="4" count="1">
            <x v="0"/>
          </reference>
          <reference field="5" count="1" selected="0">
            <x v="54"/>
          </reference>
        </references>
      </pivotArea>
    </format>
    <format dxfId="325">
      <pivotArea dataOnly="0" labelOnly="1" outline="0" fieldPosition="0">
        <references count="2">
          <reference field="4" count="1">
            <x v="0"/>
          </reference>
          <reference field="5" count="1" selected="0">
            <x v="4"/>
          </reference>
        </references>
      </pivotArea>
    </format>
    <format dxfId="326">
      <pivotArea dataOnly="0" labelOnly="1" outline="0" fieldPosition="0">
        <references count="2">
          <reference field="4" count="1">
            <x v="1"/>
          </reference>
          <reference field="5" count="1" selected="0">
            <x v="9"/>
          </reference>
        </references>
      </pivotArea>
    </format>
    <format dxfId="327">
      <pivotArea dataOnly="0" labelOnly="1" outline="0" fieldPosition="0">
        <references count="2">
          <reference field="4" count="1">
            <x v="0"/>
          </reference>
          <reference field="5" count="1" selected="0">
            <x v="31"/>
          </reference>
        </references>
      </pivotArea>
    </format>
    <format dxfId="328">
      <pivotArea dataOnly="0" labelOnly="1" outline="0" fieldPosition="0">
        <references count="2">
          <reference field="4" count="1">
            <x v="1"/>
          </reference>
          <reference field="5" count="1" selected="0">
            <x v="35"/>
          </reference>
        </references>
      </pivotArea>
    </format>
    <format dxfId="329">
      <pivotArea dataOnly="0" labelOnly="1" outline="0" fieldPosition="0">
        <references count="2">
          <reference field="4" count="1">
            <x v="0"/>
          </reference>
          <reference field="5" count="1" selected="0">
            <x v="36"/>
          </reference>
        </references>
      </pivotArea>
    </format>
    <format dxfId="330">
      <pivotArea dataOnly="0" labelOnly="1" outline="0" fieldPosition="0">
        <references count="2">
          <reference field="4" count="1">
            <x v="1"/>
          </reference>
          <reference field="5" count="1" selected="0">
            <x v="38"/>
          </reference>
        </references>
      </pivotArea>
    </format>
    <format dxfId="331">
      <pivotArea dataOnly="0" labelOnly="1" outline="0" fieldPosition="0">
        <references count="2">
          <reference field="4" count="1">
            <x v="0"/>
          </reference>
          <reference field="5" count="1" selected="0">
            <x v="42"/>
          </reference>
        </references>
      </pivotArea>
    </format>
    <format dxfId="332">
      <pivotArea dataOnly="0" labelOnly="1" outline="0" fieldPosition="0">
        <references count="2">
          <reference field="4" count="1">
            <x v="1"/>
          </reference>
          <reference field="5" count="1" selected="0">
            <x v="49"/>
          </reference>
        </references>
      </pivotArea>
    </format>
    <format dxfId="333">
      <pivotArea dataOnly="0" labelOnly="1" outline="0" fieldPosition="0">
        <references count="2">
          <reference field="4" count="1">
            <x v="0"/>
          </reference>
          <reference field="5" count="1" selected="0">
            <x v="54"/>
          </reference>
        </references>
      </pivotArea>
    </format>
    <format dxfId="334">
      <pivotArea dataOnly="0" labelOnly="1" outline="0" fieldPosition="0">
        <references count="2">
          <reference field="4" count="1">
            <x v="0"/>
          </reference>
          <reference field="5" count="1" selected="0">
            <x v="4"/>
          </reference>
        </references>
      </pivotArea>
    </format>
    <format dxfId="335">
      <pivotArea dataOnly="0" labelOnly="1" outline="0" fieldPosition="0">
        <references count="2">
          <reference field="4" count="1">
            <x v="1"/>
          </reference>
          <reference field="5" count="1" selected="0">
            <x v="9"/>
          </reference>
        </references>
      </pivotArea>
    </format>
    <format dxfId="336">
      <pivotArea dataOnly="0" labelOnly="1" outline="0" fieldPosition="0">
        <references count="2">
          <reference field="4" count="1">
            <x v="0"/>
          </reference>
          <reference field="5" count="1" selected="0">
            <x v="31"/>
          </reference>
        </references>
      </pivotArea>
    </format>
    <format dxfId="337">
      <pivotArea dataOnly="0" labelOnly="1" outline="0" fieldPosition="0">
        <references count="2">
          <reference field="4" count="1">
            <x v="1"/>
          </reference>
          <reference field="5" count="1" selected="0">
            <x v="35"/>
          </reference>
        </references>
      </pivotArea>
    </format>
    <format dxfId="338">
      <pivotArea dataOnly="0" labelOnly="1" outline="0" fieldPosition="0">
        <references count="2">
          <reference field="4" count="1">
            <x v="0"/>
          </reference>
          <reference field="5" count="1" selected="0">
            <x v="36"/>
          </reference>
        </references>
      </pivotArea>
    </format>
    <format dxfId="339">
      <pivotArea dataOnly="0" labelOnly="1" outline="0" fieldPosition="0">
        <references count="2">
          <reference field="4" count="1">
            <x v="1"/>
          </reference>
          <reference field="5" count="1" selected="0">
            <x v="38"/>
          </reference>
        </references>
      </pivotArea>
    </format>
    <format dxfId="340">
      <pivotArea dataOnly="0" labelOnly="1" outline="0" fieldPosition="0">
        <references count="2">
          <reference field="4" count="1">
            <x v="0"/>
          </reference>
          <reference field="5" count="1" selected="0">
            <x v="42"/>
          </reference>
        </references>
      </pivotArea>
    </format>
    <format dxfId="341">
      <pivotArea dataOnly="0" labelOnly="1" outline="0" fieldPosition="0">
        <references count="2">
          <reference field="4" count="1">
            <x v="1"/>
          </reference>
          <reference field="5" count="1" selected="0">
            <x v="49"/>
          </reference>
        </references>
      </pivotArea>
    </format>
    <format dxfId="342">
      <pivotArea dataOnly="0" labelOnly="1" outline="0" fieldPosition="0">
        <references count="2">
          <reference field="4" count="1">
            <x v="0"/>
          </reference>
          <reference field="5" count="1" selected="0">
            <x v="54"/>
          </reference>
        </references>
      </pivotArea>
    </format>
    <format dxfId="343">
      <pivotArea dataOnly="0" labelOnly="1" outline="0" fieldPosition="0">
        <references count="2">
          <reference field="4" count="1">
            <x v="0"/>
          </reference>
          <reference field="5" count="1" selected="0">
            <x v="11"/>
          </reference>
        </references>
      </pivotArea>
    </format>
    <format dxfId="344">
      <pivotArea dataOnly="0" labelOnly="1" outline="0" fieldPosition="0">
        <references count="2">
          <reference field="4" count="1">
            <x v="0"/>
          </reference>
          <reference field="5" count="1" selected="0">
            <x v="11"/>
          </reference>
        </references>
      </pivotArea>
    </format>
    <format dxfId="345">
      <pivotArea outline="0" collapsedLevelsAreSubtotals="1" fieldPosition="0">
        <references count="3">
          <reference field="4" count="1" selected="0">
            <x v="0"/>
          </reference>
          <reference field="5" count="1" selected="0">
            <x v="4"/>
          </reference>
          <reference field="51" count="1" selected="0">
            <x v="1"/>
          </reference>
        </references>
      </pivotArea>
    </format>
    <format dxfId="346">
      <pivotArea outline="0" collapsedLevelsAreSubtotals="1" fieldPosition="0">
        <references count="3">
          <reference field="4" count="1" selected="0">
            <x v="0"/>
          </reference>
          <reference field="5" count="1" selected="0">
            <x v="45"/>
          </reference>
          <reference field="51" count="1" selected="0">
            <x v="1"/>
          </reference>
        </references>
      </pivotArea>
    </format>
    <format dxfId="347">
      <pivotArea outline="0" collapsedLevelsAreSubtotals="1" fieldPosition="0">
        <references count="3">
          <reference field="4" count="1" selected="0">
            <x v="0"/>
          </reference>
          <reference field="5" count="1" selected="0">
            <x v="57"/>
          </reference>
          <reference field="51" count="1" selected="0">
            <x v="0"/>
          </reference>
        </references>
      </pivotArea>
    </format>
    <format dxfId="348">
      <pivotArea outline="0" collapsedLevelsAreSubtotals="1" fieldPosition="0">
        <references count="3">
          <reference field="4" count="1" selected="0">
            <x v="0"/>
          </reference>
          <reference field="5" count="1" selected="0">
            <x v="58"/>
          </reference>
          <reference field="51" count="1" selected="0">
            <x v="1"/>
          </reference>
        </references>
      </pivotArea>
    </format>
    <format dxfId="349">
      <pivotArea outline="0" collapsedLevelsAreSubtotals="1" fieldPosition="0">
        <references count="3">
          <reference field="4" count="1" selected="0">
            <x v="0"/>
          </reference>
          <reference field="5" count="1" selected="0">
            <x v="59"/>
          </reference>
          <reference field="51" count="1" selected="0">
            <x v="1"/>
          </reference>
        </references>
      </pivotArea>
    </format>
    <format dxfId="350">
      <pivotArea outline="0" collapsedLevelsAreSubtotals="1" fieldPosition="0">
        <references count="3">
          <reference field="4" count="1" selected="0">
            <x v="1"/>
          </reference>
          <reference field="5" count="1" selected="0">
            <x v="60"/>
          </reference>
          <reference field="51" count="1" selected="0">
            <x v="2"/>
          </reference>
        </references>
      </pivotArea>
    </format>
    <format dxfId="351">
      <pivotArea outline="0" collapsedLevelsAreSubtotals="1" fieldPosition="0">
        <references count="3">
          <reference field="4" count="1" selected="0">
            <x v="1"/>
          </reference>
          <reference field="5" count="1" selected="0">
            <x v="60"/>
          </reference>
          <reference field="51" count="1" selected="0">
            <x v="2"/>
          </reference>
        </references>
      </pivotArea>
    </format>
    <format dxfId="352">
      <pivotArea field="51" type="button" dataOnly="0" labelOnly="1" outline="0" axis="axisRow" fieldPosition="2"/>
    </format>
    <format dxfId="353">
      <pivotArea field="51" type="button" dataOnly="0" labelOnly="1" outline="0" axis="axisRow" fieldPosition="2"/>
    </format>
    <format dxfId="354">
      <pivotArea dataOnly="0" labelOnly="1" outline="0" fieldPosition="0">
        <references count="1">
          <reference field="4294967294" count="2">
            <x v="0"/>
            <x v="1"/>
          </reference>
        </references>
      </pivotArea>
    </format>
    <format dxfId="355">
      <pivotArea field="51" type="button" dataOnly="0" labelOnly="1" outline="0" axis="axisRow" fieldPosition="2"/>
    </format>
    <format dxfId="356">
      <pivotArea dataOnly="0" labelOnly="1" outline="0" fieldPosition="0">
        <references count="1">
          <reference field="4294967294" count="2">
            <x v="0"/>
            <x v="1"/>
          </reference>
        </references>
      </pivotArea>
    </format>
    <format dxfId="357">
      <pivotArea field="51" type="button" dataOnly="0" labelOnly="1" outline="0" axis="axisRow" fieldPosition="2"/>
    </format>
    <format dxfId="358">
      <pivotArea dataOnly="0" labelOnly="1" outline="0" fieldPosition="0">
        <references count="1">
          <reference field="4294967294" count="2">
            <x v="0"/>
            <x v="1"/>
          </reference>
        </references>
      </pivotArea>
    </format>
    <format dxfId="359">
      <pivotArea dataOnly="0" labelOnly="1" outline="0" fieldPosition="0">
        <references count="2">
          <reference field="4" count="1">
            <x v="0"/>
          </reference>
          <reference field="5" count="1" selected="0">
            <x v="22"/>
          </reference>
        </references>
      </pivotArea>
    </format>
    <format dxfId="360">
      <pivotArea dataOnly="0" labelOnly="1" outline="0" fieldPosition="0">
        <references count="3">
          <reference field="4" count="1" selected="0">
            <x v="0"/>
          </reference>
          <reference field="5" count="1" selected="0">
            <x v="22"/>
          </reference>
          <reference field="51" count="1">
            <x v="1"/>
          </reference>
        </references>
      </pivotArea>
    </format>
    <format dxfId="361">
      <pivotArea dataOnly="0" labelOnly="1" outline="0" fieldPosition="0">
        <references count="3">
          <reference field="4" count="1" selected="0">
            <x v="0"/>
          </reference>
          <reference field="5" count="1" selected="0">
            <x v="27"/>
          </reference>
          <reference field="51" count="1">
            <x v="1"/>
          </reference>
        </references>
      </pivotArea>
    </format>
    <format dxfId="362">
      <pivotArea dataOnly="0" labelOnly="1" outline="0" fieldPosition="0">
        <references count="2">
          <reference field="4" count="1">
            <x v="0"/>
          </reference>
          <reference field="5" count="1" selected="0">
            <x v="1"/>
          </reference>
        </references>
      </pivotArea>
    </format>
    <format dxfId="363">
      <pivotArea dataOnly="0" labelOnly="1" outline="0" fieldPosition="0">
        <references count="2">
          <reference field="4" count="1">
            <x v="1"/>
          </reference>
          <reference field="5" count="1" selected="0">
            <x v="39"/>
          </reference>
        </references>
      </pivotArea>
    </format>
    <format dxfId="364">
      <pivotArea dataOnly="0" labelOnly="1" outline="0" fieldPosition="0">
        <references count="2">
          <reference field="4" count="1">
            <x v="0"/>
          </reference>
          <reference field="5" count="1" selected="0">
            <x v="45"/>
          </reference>
        </references>
      </pivotArea>
    </format>
    <format dxfId="365">
      <pivotArea dataOnly="0" labelOnly="1" outline="0" fieldPosition="0">
        <references count="3">
          <reference field="4" count="1" selected="0">
            <x v="0"/>
          </reference>
          <reference field="5" count="1" selected="0">
            <x v="1"/>
          </reference>
          <reference field="51" count="1">
            <x v="0"/>
          </reference>
        </references>
      </pivotArea>
    </format>
    <format dxfId="366">
      <pivotArea dataOnly="0" labelOnly="1" outline="0" fieldPosition="0">
        <references count="3">
          <reference field="4" count="1" selected="0">
            <x v="0"/>
          </reference>
          <reference field="5" count="1" selected="0">
            <x v="3"/>
          </reference>
          <reference field="51" count="1">
            <x v="1"/>
          </reference>
        </references>
      </pivotArea>
    </format>
    <format dxfId="367">
      <pivotArea dataOnly="0" labelOnly="1" outline="0" fieldPosition="0">
        <references count="3">
          <reference field="4" count="1" selected="0">
            <x v="0"/>
          </reference>
          <reference field="5" count="1" selected="0">
            <x v="24"/>
          </reference>
          <reference field="51" count="1">
            <x v="1"/>
          </reference>
        </references>
      </pivotArea>
    </format>
    <format dxfId="368">
      <pivotArea dataOnly="0" labelOnly="1" outline="0" fieldPosition="0">
        <references count="3">
          <reference field="4" count="1" selected="0">
            <x v="1"/>
          </reference>
          <reference field="5" count="1" selected="0">
            <x v="39"/>
          </reference>
          <reference field="51" count="1">
            <x v="1"/>
          </reference>
        </references>
      </pivotArea>
    </format>
    <format dxfId="369">
      <pivotArea dataOnly="0" labelOnly="1" outline="0" fieldPosition="0">
        <references count="3">
          <reference field="4" count="1" selected="0">
            <x v="0"/>
          </reference>
          <reference field="5" count="1" selected="0">
            <x v="45"/>
          </reference>
          <reference field="51" count="1">
            <x v="1"/>
          </reference>
        </references>
      </pivotArea>
    </format>
    <format dxfId="370">
      <pivotArea dataOnly="0" labelOnly="1" outline="0" fieldPosition="0">
        <references count="2">
          <reference field="4" count="1">
            <x v="0"/>
          </reference>
          <reference field="5" count="1" selected="0">
            <x v="1"/>
          </reference>
        </references>
      </pivotArea>
    </format>
    <format dxfId="371">
      <pivotArea dataOnly="0" labelOnly="1" outline="0" fieldPosition="0">
        <references count="2">
          <reference field="4" count="1">
            <x v="1"/>
          </reference>
          <reference field="5" count="1" selected="0">
            <x v="39"/>
          </reference>
        </references>
      </pivotArea>
    </format>
    <format dxfId="372">
      <pivotArea dataOnly="0" labelOnly="1" outline="0" fieldPosition="0">
        <references count="2">
          <reference field="4" count="1">
            <x v="0"/>
          </reference>
          <reference field="5" count="1" selected="0">
            <x v="45"/>
          </reference>
        </references>
      </pivotArea>
    </format>
    <format dxfId="373">
      <pivotArea dataOnly="0" labelOnly="1" outline="0" fieldPosition="0">
        <references count="3">
          <reference field="4" count="1" selected="0">
            <x v="0"/>
          </reference>
          <reference field="5" count="1" selected="0">
            <x v="1"/>
          </reference>
          <reference field="51" count="1">
            <x v="0"/>
          </reference>
        </references>
      </pivotArea>
    </format>
    <format dxfId="374">
      <pivotArea dataOnly="0" labelOnly="1" outline="0" fieldPosition="0">
        <references count="3">
          <reference field="4" count="1" selected="0">
            <x v="0"/>
          </reference>
          <reference field="5" count="1" selected="0">
            <x v="3"/>
          </reference>
          <reference field="51" count="1">
            <x v="1"/>
          </reference>
        </references>
      </pivotArea>
    </format>
    <format dxfId="375">
      <pivotArea dataOnly="0" labelOnly="1" outline="0" fieldPosition="0">
        <references count="3">
          <reference field="4" count="1" selected="0">
            <x v="0"/>
          </reference>
          <reference field="5" count="1" selected="0">
            <x v="24"/>
          </reference>
          <reference field="51" count="1">
            <x v="1"/>
          </reference>
        </references>
      </pivotArea>
    </format>
    <format dxfId="376">
      <pivotArea dataOnly="0" labelOnly="1" outline="0" fieldPosition="0">
        <references count="3">
          <reference field="4" count="1" selected="0">
            <x v="1"/>
          </reference>
          <reference field="5" count="1" selected="0">
            <x v="39"/>
          </reference>
          <reference field="51" count="1">
            <x v="1"/>
          </reference>
        </references>
      </pivotArea>
    </format>
    <format dxfId="377">
      <pivotArea dataOnly="0" labelOnly="1" outline="0" fieldPosition="0">
        <references count="3">
          <reference field="4" count="1" selected="0">
            <x v="0"/>
          </reference>
          <reference field="5" count="1" selected="0">
            <x v="45"/>
          </reference>
          <reference field="51" count="1">
            <x v="1"/>
          </reference>
        </references>
      </pivotArea>
    </format>
    <format dxfId="378">
      <pivotArea dataOnly="0" labelOnly="1" outline="0" fieldPosition="0">
        <references count="2">
          <reference field="4" count="1">
            <x v="0"/>
          </reference>
          <reference field="5" count="1" selected="0">
            <x v="11"/>
          </reference>
        </references>
      </pivotArea>
    </format>
    <format dxfId="379">
      <pivotArea dataOnly="0" labelOnly="1" outline="0" fieldPosition="0">
        <references count="3">
          <reference field="4" count="1" selected="0">
            <x v="0"/>
          </reference>
          <reference field="5" count="1" selected="0">
            <x v="11"/>
          </reference>
          <reference field="51" count="1">
            <x v="1"/>
          </reference>
        </references>
      </pivotArea>
    </format>
    <format dxfId="380">
      <pivotArea dataOnly="0" labelOnly="1" outline="0" fieldPosition="0">
        <references count="3">
          <reference field="4" count="1" selected="0">
            <x v="0"/>
          </reference>
          <reference field="5" count="1" selected="0">
            <x v="14"/>
          </reference>
          <reference field="51" count="1">
            <x v="1"/>
          </reference>
        </references>
      </pivotArea>
    </format>
    <format dxfId="381">
      <pivotArea dataOnly="0" labelOnly="1" outline="0" fieldPosition="0">
        <references count="3">
          <reference field="4" count="1" selected="0">
            <x v="0"/>
          </reference>
          <reference field="5" count="1" selected="0">
            <x v="25"/>
          </reference>
          <reference field="51" count="1">
            <x v="1"/>
          </reference>
        </references>
      </pivotArea>
    </format>
    <format dxfId="382">
      <pivotArea dataOnly="0" labelOnly="1" outline="0" fieldPosition="0">
        <references count="3">
          <reference field="4" count="1" selected="0">
            <x v="0"/>
          </reference>
          <reference field="5" count="1" selected="0">
            <x v="30"/>
          </reference>
          <reference field="51" count="1">
            <x v="0"/>
          </reference>
        </references>
      </pivotArea>
    </format>
    <format dxfId="383">
      <pivotArea dataOnly="0" labelOnly="1" outline="0" fieldPosition="0">
        <references count="3">
          <reference field="4" count="1" selected="0">
            <x v="0"/>
          </reference>
          <reference field="5" count="1" selected="0">
            <x v="43"/>
          </reference>
          <reference field="51" count="1">
            <x v="0"/>
          </reference>
        </references>
      </pivotArea>
    </format>
    <format dxfId="384">
      <pivotArea dataOnly="0" labelOnly="1" outline="0" fieldPosition="0">
        <references count="3">
          <reference field="4" count="1" selected="0">
            <x v="0"/>
          </reference>
          <reference field="5" count="1" selected="0">
            <x v="56"/>
          </reference>
          <reference field="51" count="1">
            <x v="1"/>
          </reference>
        </references>
      </pivotArea>
    </format>
    <format dxfId="385">
      <pivotArea dataOnly="0" labelOnly="1" outline="0" fieldPosition="0">
        <references count="2">
          <reference field="4" count="1">
            <x v="0"/>
          </reference>
          <reference field="5" count="1" selected="0">
            <x v="11"/>
          </reference>
        </references>
      </pivotArea>
    </format>
    <format dxfId="386">
      <pivotArea dataOnly="0" labelOnly="1" outline="0" fieldPosition="0">
        <references count="3">
          <reference field="4" count="1" selected="0">
            <x v="0"/>
          </reference>
          <reference field="5" count="1" selected="0">
            <x v="11"/>
          </reference>
          <reference field="51" count="1">
            <x v="1"/>
          </reference>
        </references>
      </pivotArea>
    </format>
    <format dxfId="387">
      <pivotArea dataOnly="0" labelOnly="1" outline="0" fieldPosition="0">
        <references count="3">
          <reference field="4" count="1" selected="0">
            <x v="0"/>
          </reference>
          <reference field="5" count="1" selected="0">
            <x v="14"/>
          </reference>
          <reference field="51" count="1">
            <x v="1"/>
          </reference>
        </references>
      </pivotArea>
    </format>
    <format dxfId="388">
      <pivotArea dataOnly="0" labelOnly="1" outline="0" fieldPosition="0">
        <references count="3">
          <reference field="4" count="1" selected="0">
            <x v="0"/>
          </reference>
          <reference field="5" count="1" selected="0">
            <x v="25"/>
          </reference>
          <reference field="51" count="1">
            <x v="1"/>
          </reference>
        </references>
      </pivotArea>
    </format>
    <format dxfId="389">
      <pivotArea dataOnly="0" labelOnly="1" outline="0" fieldPosition="0">
        <references count="3">
          <reference field="4" count="1" selected="0">
            <x v="0"/>
          </reference>
          <reference field="5" count="1" selected="0">
            <x v="30"/>
          </reference>
          <reference field="51" count="1">
            <x v="0"/>
          </reference>
        </references>
      </pivotArea>
    </format>
    <format dxfId="390">
      <pivotArea dataOnly="0" labelOnly="1" outline="0" fieldPosition="0">
        <references count="3">
          <reference field="4" count="1" selected="0">
            <x v="0"/>
          </reference>
          <reference field="5" count="1" selected="0">
            <x v="43"/>
          </reference>
          <reference field="51" count="1">
            <x v="0"/>
          </reference>
        </references>
      </pivotArea>
    </format>
    <format dxfId="391">
      <pivotArea dataOnly="0" labelOnly="1" outline="0" fieldPosition="0">
        <references count="3">
          <reference field="4" count="1" selected="0">
            <x v="0"/>
          </reference>
          <reference field="5" count="1" selected="0">
            <x v="56"/>
          </reference>
          <reference field="51" count="1">
            <x v="1"/>
          </reference>
        </references>
      </pivotArea>
    </format>
    <format dxfId="392">
      <pivotArea dataOnly="0" labelOnly="1" outline="0" fieldPosition="0">
        <references count="2">
          <reference field="4" count="1">
            <x v="1"/>
          </reference>
          <reference field="5" count="1" selected="0">
            <x v="5"/>
          </reference>
        </references>
      </pivotArea>
    </format>
    <format dxfId="393">
      <pivotArea dataOnly="0" labelOnly="1" outline="0" fieldPosition="0">
        <references count="2">
          <reference field="4" count="1">
            <x v="0"/>
          </reference>
          <reference field="5" count="1" selected="0">
            <x v="12"/>
          </reference>
        </references>
      </pivotArea>
    </format>
    <format dxfId="394">
      <pivotArea dataOnly="0" labelOnly="1" outline="0" fieldPosition="0">
        <references count="2">
          <reference field="4" count="1">
            <x v="1"/>
          </reference>
          <reference field="5" count="1" selected="0">
            <x v="51"/>
          </reference>
        </references>
      </pivotArea>
    </format>
    <format dxfId="395">
      <pivotArea dataOnly="0" labelOnly="1" outline="0" fieldPosition="0">
        <references count="3">
          <reference field="4" count="1" selected="0">
            <x v="1"/>
          </reference>
          <reference field="5" count="1" selected="0">
            <x v="5"/>
          </reference>
          <reference field="51" count="1">
            <x v="4"/>
          </reference>
        </references>
      </pivotArea>
    </format>
    <format dxfId="396">
      <pivotArea dataOnly="0" labelOnly="1" outline="0" fieldPosition="0">
        <references count="3">
          <reference field="4" count="1" selected="0">
            <x v="1"/>
          </reference>
          <reference field="5" count="1" selected="0">
            <x v="6"/>
          </reference>
          <reference field="51" count="1">
            <x v="4"/>
          </reference>
        </references>
      </pivotArea>
    </format>
    <format dxfId="397">
      <pivotArea dataOnly="0" labelOnly="1" outline="0" fieldPosition="0">
        <references count="3">
          <reference field="4" count="1" selected="0">
            <x v="1"/>
          </reference>
          <reference field="5" count="1" selected="0">
            <x v="10"/>
          </reference>
          <reference field="51" count="1">
            <x v="0"/>
          </reference>
        </references>
      </pivotArea>
    </format>
    <format dxfId="398">
      <pivotArea dataOnly="0" labelOnly="1" outline="0" fieldPosition="0">
        <references count="3">
          <reference field="4" count="1" selected="0">
            <x v="0"/>
          </reference>
          <reference field="5" count="1" selected="0">
            <x v="12"/>
          </reference>
          <reference field="51" count="1">
            <x v="3"/>
          </reference>
        </references>
      </pivotArea>
    </format>
    <format dxfId="399">
      <pivotArea dataOnly="0" labelOnly="1" outline="0" fieldPosition="0">
        <references count="3">
          <reference field="4" count="1" selected="0">
            <x v="0"/>
          </reference>
          <reference field="5" count="1" selected="0">
            <x v="13"/>
          </reference>
          <reference field="51" count="1">
            <x v="0"/>
          </reference>
        </references>
      </pivotArea>
    </format>
    <format dxfId="400">
      <pivotArea dataOnly="0" labelOnly="1" outline="0" fieldPosition="0">
        <references count="3">
          <reference field="4" count="1" selected="0">
            <x v="0"/>
          </reference>
          <reference field="5" count="1" selected="0">
            <x v="16"/>
          </reference>
          <reference field="51" count="1">
            <x v="2"/>
          </reference>
        </references>
      </pivotArea>
    </format>
    <format dxfId="401">
      <pivotArea dataOnly="0" labelOnly="1" outline="0" fieldPosition="0">
        <references count="3">
          <reference field="4" count="1" selected="0">
            <x v="0"/>
          </reference>
          <reference field="5" count="1" selected="0">
            <x v="18"/>
          </reference>
          <reference field="51" count="1">
            <x v="0"/>
          </reference>
        </references>
      </pivotArea>
    </format>
    <format dxfId="402">
      <pivotArea dataOnly="0" labelOnly="1" outline="0" fieldPosition="0">
        <references count="3">
          <reference field="4" count="1" selected="0">
            <x v="0"/>
          </reference>
          <reference field="5" count="1" selected="0">
            <x v="41"/>
          </reference>
          <reference field="51" count="1">
            <x v="1"/>
          </reference>
        </references>
      </pivotArea>
    </format>
    <format dxfId="403">
      <pivotArea dataOnly="0" labelOnly="1" outline="0" fieldPosition="0">
        <references count="3">
          <reference field="4" count="1" selected="0">
            <x v="1"/>
          </reference>
          <reference field="5" count="1" selected="0">
            <x v="51"/>
          </reference>
          <reference field="51" count="1">
            <x v="1"/>
          </reference>
        </references>
      </pivotArea>
    </format>
    <format dxfId="404">
      <pivotArea dataOnly="0" labelOnly="1" outline="0" fieldPosition="0">
        <references count="3">
          <reference field="4" count="1" selected="0">
            <x v="1"/>
          </reference>
          <reference field="5" count="1" selected="0">
            <x v="53"/>
          </reference>
          <reference field="51" count="1">
            <x v="2"/>
          </reference>
        </references>
      </pivotArea>
    </format>
    <format dxfId="405">
      <pivotArea dataOnly="0" labelOnly="1" outline="0" fieldPosition="0">
        <references count="2">
          <reference field="4" count="1">
            <x v="1"/>
          </reference>
          <reference field="5" count="1" selected="0">
            <x v="5"/>
          </reference>
        </references>
      </pivotArea>
    </format>
    <format dxfId="406">
      <pivotArea dataOnly="0" labelOnly="1" outline="0" fieldPosition="0">
        <references count="2">
          <reference field="4" count="1">
            <x v="0"/>
          </reference>
          <reference field="5" count="1" selected="0">
            <x v="12"/>
          </reference>
        </references>
      </pivotArea>
    </format>
    <format dxfId="407">
      <pivotArea dataOnly="0" labelOnly="1" outline="0" fieldPosition="0">
        <references count="2">
          <reference field="4" count="1">
            <x v="1"/>
          </reference>
          <reference field="5" count="1" selected="0">
            <x v="51"/>
          </reference>
        </references>
      </pivotArea>
    </format>
    <format dxfId="408">
      <pivotArea dataOnly="0" labelOnly="1" outline="0" fieldPosition="0">
        <references count="3">
          <reference field="4" count="1" selected="0">
            <x v="1"/>
          </reference>
          <reference field="5" count="1" selected="0">
            <x v="5"/>
          </reference>
          <reference field="51" count="1">
            <x v="4"/>
          </reference>
        </references>
      </pivotArea>
    </format>
    <format dxfId="409">
      <pivotArea dataOnly="0" labelOnly="1" outline="0" fieldPosition="0">
        <references count="3">
          <reference field="4" count="1" selected="0">
            <x v="1"/>
          </reference>
          <reference field="5" count="1" selected="0">
            <x v="6"/>
          </reference>
          <reference field="51" count="1">
            <x v="4"/>
          </reference>
        </references>
      </pivotArea>
    </format>
    <format dxfId="410">
      <pivotArea dataOnly="0" labelOnly="1" outline="0" fieldPosition="0">
        <references count="3">
          <reference field="4" count="1" selected="0">
            <x v="1"/>
          </reference>
          <reference field="5" count="1" selected="0">
            <x v="10"/>
          </reference>
          <reference field="51" count="1">
            <x v="0"/>
          </reference>
        </references>
      </pivotArea>
    </format>
    <format dxfId="411">
      <pivotArea dataOnly="0" labelOnly="1" outline="0" fieldPosition="0">
        <references count="3">
          <reference field="4" count="1" selected="0">
            <x v="0"/>
          </reference>
          <reference field="5" count="1" selected="0">
            <x v="12"/>
          </reference>
          <reference field="51" count="1">
            <x v="3"/>
          </reference>
        </references>
      </pivotArea>
    </format>
    <format dxfId="412">
      <pivotArea dataOnly="0" labelOnly="1" outline="0" fieldPosition="0">
        <references count="3">
          <reference field="4" count="1" selected="0">
            <x v="0"/>
          </reference>
          <reference field="5" count="1" selected="0">
            <x v="13"/>
          </reference>
          <reference field="51" count="1">
            <x v="0"/>
          </reference>
        </references>
      </pivotArea>
    </format>
    <format dxfId="413">
      <pivotArea dataOnly="0" labelOnly="1" outline="0" fieldPosition="0">
        <references count="3">
          <reference field="4" count="1" selected="0">
            <x v="0"/>
          </reference>
          <reference field="5" count="1" selected="0">
            <x v="16"/>
          </reference>
          <reference field="51" count="1">
            <x v="2"/>
          </reference>
        </references>
      </pivotArea>
    </format>
    <format dxfId="414">
      <pivotArea dataOnly="0" labelOnly="1" outline="0" fieldPosition="0">
        <references count="3">
          <reference field="4" count="1" selected="0">
            <x v="0"/>
          </reference>
          <reference field="5" count="1" selected="0">
            <x v="18"/>
          </reference>
          <reference field="51" count="1">
            <x v="0"/>
          </reference>
        </references>
      </pivotArea>
    </format>
    <format dxfId="415">
      <pivotArea dataOnly="0" labelOnly="1" outline="0" fieldPosition="0">
        <references count="3">
          <reference field="4" count="1" selected="0">
            <x v="0"/>
          </reference>
          <reference field="5" count="1" selected="0">
            <x v="41"/>
          </reference>
          <reference field="51" count="1">
            <x v="1"/>
          </reference>
        </references>
      </pivotArea>
    </format>
    <format dxfId="416">
      <pivotArea dataOnly="0" labelOnly="1" outline="0" fieldPosition="0">
        <references count="3">
          <reference field="4" count="1" selected="0">
            <x v="1"/>
          </reference>
          <reference field="5" count="1" selected="0">
            <x v="51"/>
          </reference>
          <reference field="51" count="1">
            <x v="1"/>
          </reference>
        </references>
      </pivotArea>
    </format>
    <format dxfId="417">
      <pivotArea dataOnly="0" labelOnly="1" outline="0" fieldPosition="0">
        <references count="3">
          <reference field="4" count="1" selected="0">
            <x v="1"/>
          </reference>
          <reference field="5" count="1" selected="0">
            <x v="53"/>
          </reference>
          <reference field="51" count="1">
            <x v="2"/>
          </reference>
        </references>
      </pivotArea>
    </format>
    <format dxfId="418">
      <pivotArea dataOnly="0" labelOnly="1" outline="0" fieldPosition="0">
        <references count="2">
          <reference field="4" count="1">
            <x v="0"/>
          </reference>
          <reference field="5" count="1" selected="0">
            <x v="2"/>
          </reference>
        </references>
      </pivotArea>
    </format>
    <format dxfId="419">
      <pivotArea dataOnly="0" labelOnly="1" outline="0" fieldPosition="0">
        <references count="3">
          <reference field="4" count="1" selected="0">
            <x v="0"/>
          </reference>
          <reference field="5" count="1" selected="0">
            <x v="2"/>
          </reference>
          <reference field="51" count="1">
            <x v="1"/>
          </reference>
        </references>
      </pivotArea>
    </format>
    <format dxfId="420">
      <pivotArea dataOnly="0" labelOnly="1" outline="0" fieldPosition="0">
        <references count="3">
          <reference field="4" count="1" selected="0">
            <x v="0"/>
          </reference>
          <reference field="5" count="1" selected="0">
            <x v="15"/>
          </reference>
          <reference field="51" count="1">
            <x v="1"/>
          </reference>
        </references>
      </pivotArea>
    </format>
    <format dxfId="421">
      <pivotArea dataOnly="0" labelOnly="1" outline="0" fieldPosition="0">
        <references count="3">
          <reference field="4" count="1" selected="0">
            <x v="0"/>
          </reference>
          <reference field="5" count="1" selected="0">
            <x v="26"/>
          </reference>
          <reference field="51" count="1">
            <x v="1"/>
          </reference>
        </references>
      </pivotArea>
    </format>
    <format dxfId="422">
      <pivotArea dataOnly="0" labelOnly="1" outline="0" fieldPosition="0">
        <references count="3">
          <reference field="4" count="1" selected="0">
            <x v="0"/>
          </reference>
          <reference field="5" count="1" selected="0">
            <x v="32"/>
          </reference>
          <reference field="51" count="1">
            <x v="1"/>
          </reference>
        </references>
      </pivotArea>
    </format>
    <format dxfId="423">
      <pivotArea dataOnly="0" labelOnly="1" outline="0" fieldPosition="0">
        <references count="3">
          <reference field="4" count="1" selected="0">
            <x v="0"/>
          </reference>
          <reference field="5" count="1" selected="0">
            <x v="33"/>
          </reference>
          <reference field="51" count="1">
            <x v="1"/>
          </reference>
        </references>
      </pivotArea>
    </format>
    <format dxfId="424">
      <pivotArea dataOnly="0" labelOnly="1" outline="0" fieldPosition="0">
        <references count="3">
          <reference field="4" count="1" selected="0">
            <x v="0"/>
          </reference>
          <reference field="5" count="1" selected="0">
            <x v="37"/>
          </reference>
          <reference field="51" count="1">
            <x v="1"/>
          </reference>
        </references>
      </pivotArea>
    </format>
    <format dxfId="425">
      <pivotArea dataOnly="0" labelOnly="1" outline="0" fieldPosition="0">
        <references count="3">
          <reference field="4" count="1" selected="0">
            <x v="0"/>
          </reference>
          <reference field="5" count="1" selected="0">
            <x v="40"/>
          </reference>
          <reference field="51" count="1">
            <x v="1"/>
          </reference>
        </references>
      </pivotArea>
    </format>
    <format dxfId="426">
      <pivotArea dataOnly="0" labelOnly="1" outline="0" fieldPosition="0">
        <references count="3">
          <reference field="4" count="1" selected="0">
            <x v="0"/>
          </reference>
          <reference field="5" count="1" selected="0">
            <x v="44"/>
          </reference>
          <reference field="51" count="1">
            <x v="1"/>
          </reference>
        </references>
      </pivotArea>
    </format>
    <format dxfId="427">
      <pivotArea dataOnly="0" labelOnly="1" outline="0" fieldPosition="0">
        <references count="3">
          <reference field="4" count="1" selected="0">
            <x v="0"/>
          </reference>
          <reference field="5" count="1" selected="0">
            <x v="50"/>
          </reference>
          <reference field="51" count="1">
            <x v="1"/>
          </reference>
        </references>
      </pivotArea>
    </format>
    <format dxfId="428">
      <pivotArea dataOnly="0" labelOnly="1" outline="0" fieldPosition="0">
        <references count="2">
          <reference field="4" count="1">
            <x v="0"/>
          </reference>
          <reference field="5" count="1" selected="0">
            <x v="2"/>
          </reference>
        </references>
      </pivotArea>
    </format>
    <format dxfId="429">
      <pivotArea dataOnly="0" labelOnly="1" outline="0" fieldPosition="0">
        <references count="3">
          <reference field="4" count="1" selected="0">
            <x v="0"/>
          </reference>
          <reference field="5" count="1" selected="0">
            <x v="2"/>
          </reference>
          <reference field="51" count="1">
            <x v="1"/>
          </reference>
        </references>
      </pivotArea>
    </format>
    <format dxfId="430">
      <pivotArea dataOnly="0" labelOnly="1" outline="0" fieldPosition="0">
        <references count="3">
          <reference field="4" count="1" selected="0">
            <x v="0"/>
          </reference>
          <reference field="5" count="1" selected="0">
            <x v="15"/>
          </reference>
          <reference field="51" count="1">
            <x v="1"/>
          </reference>
        </references>
      </pivotArea>
    </format>
    <format dxfId="431">
      <pivotArea dataOnly="0" labelOnly="1" outline="0" fieldPosition="0">
        <references count="3">
          <reference field="4" count="1" selected="0">
            <x v="0"/>
          </reference>
          <reference field="5" count="1" selected="0">
            <x v="26"/>
          </reference>
          <reference field="51" count="1">
            <x v="1"/>
          </reference>
        </references>
      </pivotArea>
    </format>
    <format dxfId="432">
      <pivotArea dataOnly="0" labelOnly="1" outline="0" fieldPosition="0">
        <references count="3">
          <reference field="4" count="1" selected="0">
            <x v="0"/>
          </reference>
          <reference field="5" count="1" selected="0">
            <x v="32"/>
          </reference>
          <reference field="51" count="1">
            <x v="1"/>
          </reference>
        </references>
      </pivotArea>
    </format>
    <format dxfId="433">
      <pivotArea dataOnly="0" labelOnly="1" outline="0" fieldPosition="0">
        <references count="3">
          <reference field="4" count="1" selected="0">
            <x v="0"/>
          </reference>
          <reference field="5" count="1" selected="0">
            <x v="33"/>
          </reference>
          <reference field="51" count="1">
            <x v="1"/>
          </reference>
        </references>
      </pivotArea>
    </format>
    <format dxfId="434">
      <pivotArea dataOnly="0" labelOnly="1" outline="0" fieldPosition="0">
        <references count="3">
          <reference field="4" count="1" selected="0">
            <x v="0"/>
          </reference>
          <reference field="5" count="1" selected="0">
            <x v="37"/>
          </reference>
          <reference field="51" count="1">
            <x v="1"/>
          </reference>
        </references>
      </pivotArea>
    </format>
    <format dxfId="435">
      <pivotArea dataOnly="0" labelOnly="1" outline="0" fieldPosition="0">
        <references count="3">
          <reference field="4" count="1" selected="0">
            <x v="0"/>
          </reference>
          <reference field="5" count="1" selected="0">
            <x v="40"/>
          </reference>
          <reference field="51" count="1">
            <x v="1"/>
          </reference>
        </references>
      </pivotArea>
    </format>
    <format dxfId="436">
      <pivotArea dataOnly="0" labelOnly="1" outline="0" fieldPosition="0">
        <references count="3">
          <reference field="4" count="1" selected="0">
            <x v="0"/>
          </reference>
          <reference field="5" count="1" selected="0">
            <x v="44"/>
          </reference>
          <reference field="51" count="1">
            <x v="1"/>
          </reference>
        </references>
      </pivotArea>
    </format>
    <format dxfId="437">
      <pivotArea dataOnly="0" labelOnly="1" outline="0" fieldPosition="0">
        <references count="3">
          <reference field="4" count="1" selected="0">
            <x v="0"/>
          </reference>
          <reference field="5" count="1" selected="0">
            <x v="50"/>
          </reference>
          <reference field="51" count="1">
            <x v="1"/>
          </reference>
        </references>
      </pivotArea>
    </format>
    <format dxfId="438">
      <pivotArea dataOnly="0" labelOnly="1" outline="0" fieldPosition="0">
        <references count="2">
          <reference field="4" count="1">
            <x v="0"/>
          </reference>
          <reference field="5" count="1" selected="0">
            <x v="7"/>
          </reference>
        </references>
      </pivotArea>
    </format>
    <format dxfId="439">
      <pivotArea dataOnly="0" labelOnly="1" outline="0" fieldPosition="0">
        <references count="3">
          <reference field="4" count="1" selected="0">
            <x v="0"/>
          </reference>
          <reference field="5" count="1" selected="0">
            <x v="7"/>
          </reference>
          <reference field="51" count="1">
            <x v="0"/>
          </reference>
        </references>
      </pivotArea>
    </format>
    <format dxfId="440">
      <pivotArea dataOnly="0" labelOnly="1" outline="0" fieldPosition="0">
        <references count="3">
          <reference field="4" count="1" selected="0">
            <x v="0"/>
          </reference>
          <reference field="5" count="1" selected="0">
            <x v="19"/>
          </reference>
          <reference field="51" count="1">
            <x v="1"/>
          </reference>
        </references>
      </pivotArea>
    </format>
    <format dxfId="441">
      <pivotArea dataOnly="0" labelOnly="1" outline="0" fieldPosition="0">
        <references count="3">
          <reference field="4" count="1" selected="0">
            <x v="0"/>
          </reference>
          <reference field="5" count="1" selected="0">
            <x v="20"/>
          </reference>
          <reference field="51" count="1">
            <x v="0"/>
          </reference>
        </references>
      </pivotArea>
    </format>
    <format dxfId="442">
      <pivotArea dataOnly="0" labelOnly="1" outline="0" fieldPosition="0">
        <references count="3">
          <reference field="4" count="1" selected="0">
            <x v="0"/>
          </reference>
          <reference field="5" count="1" selected="0">
            <x v="34"/>
          </reference>
          <reference field="51" count="1">
            <x v="1"/>
          </reference>
        </references>
      </pivotArea>
    </format>
    <format dxfId="443">
      <pivotArea dataOnly="0" labelOnly="1" outline="0" fieldPosition="0">
        <references count="3">
          <reference field="4" count="1" selected="0">
            <x v="0"/>
          </reference>
          <reference field="5" count="1" selected="0">
            <x v="57"/>
          </reference>
          <reference field="51" count="1">
            <x v="0"/>
          </reference>
        </references>
      </pivotArea>
    </format>
    <format dxfId="444">
      <pivotArea dataOnly="0" labelOnly="1" outline="0" fieldPosition="0">
        <references count="3">
          <reference field="4" count="1" selected="0">
            <x v="0"/>
          </reference>
          <reference field="5" count="1" selected="0">
            <x v="59"/>
          </reference>
          <reference field="51" count="1">
            <x v="1"/>
          </reference>
        </references>
      </pivotArea>
    </format>
    <format dxfId="445">
      <pivotArea dataOnly="0" labelOnly="1" outline="0" fieldPosition="0">
        <references count="2">
          <reference field="4" count="1">
            <x v="0"/>
          </reference>
          <reference field="5" count="1" selected="0">
            <x v="7"/>
          </reference>
        </references>
      </pivotArea>
    </format>
    <format dxfId="446">
      <pivotArea dataOnly="0" labelOnly="1" outline="0" fieldPosition="0">
        <references count="3">
          <reference field="4" count="1" selected="0">
            <x v="0"/>
          </reference>
          <reference field="5" count="1" selected="0">
            <x v="7"/>
          </reference>
          <reference field="51" count="1">
            <x v="0"/>
          </reference>
        </references>
      </pivotArea>
    </format>
    <format dxfId="447">
      <pivotArea dataOnly="0" labelOnly="1" outline="0" fieldPosition="0">
        <references count="3">
          <reference field="4" count="1" selected="0">
            <x v="0"/>
          </reference>
          <reference field="5" count="1" selected="0">
            <x v="19"/>
          </reference>
          <reference field="51" count="1">
            <x v="1"/>
          </reference>
        </references>
      </pivotArea>
    </format>
    <format dxfId="448">
      <pivotArea dataOnly="0" labelOnly="1" outline="0" fieldPosition="0">
        <references count="3">
          <reference field="4" count="1" selected="0">
            <x v="0"/>
          </reference>
          <reference field="5" count="1" selected="0">
            <x v="20"/>
          </reference>
          <reference field="51" count="1">
            <x v="0"/>
          </reference>
        </references>
      </pivotArea>
    </format>
    <format dxfId="449">
      <pivotArea dataOnly="0" labelOnly="1" outline="0" fieldPosition="0">
        <references count="3">
          <reference field="4" count="1" selected="0">
            <x v="0"/>
          </reference>
          <reference field="5" count="1" selected="0">
            <x v="34"/>
          </reference>
          <reference field="51" count="1">
            <x v="1"/>
          </reference>
        </references>
      </pivotArea>
    </format>
    <format dxfId="450">
      <pivotArea dataOnly="0" labelOnly="1" outline="0" fieldPosition="0">
        <references count="3">
          <reference field="4" count="1" selected="0">
            <x v="0"/>
          </reference>
          <reference field="5" count="1" selected="0">
            <x v="57"/>
          </reference>
          <reference field="51" count="1">
            <x v="0"/>
          </reference>
        </references>
      </pivotArea>
    </format>
    <format dxfId="451">
      <pivotArea dataOnly="0" labelOnly="1" outline="0" fieldPosition="0">
        <references count="3">
          <reference field="4" count="1" selected="0">
            <x v="0"/>
          </reference>
          <reference field="5" count="1" selected="0">
            <x v="59"/>
          </reference>
          <reference field="51" count="1">
            <x v="1"/>
          </reference>
        </references>
      </pivotArea>
    </format>
    <format dxfId="452">
      <pivotArea dataOnly="0" labelOnly="1" outline="0" fieldPosition="0">
        <references count="2">
          <reference field="4" count="1">
            <x v="0"/>
          </reference>
          <reference field="5" count="1" selected="0">
            <x v="0"/>
          </reference>
        </references>
      </pivotArea>
    </format>
    <format dxfId="453">
      <pivotArea dataOnly="0" labelOnly="1" outline="0" fieldPosition="0">
        <references count="2">
          <reference field="4" count="1">
            <x v="1"/>
          </reference>
          <reference field="5" count="1" selected="0">
            <x v="60"/>
          </reference>
        </references>
      </pivotArea>
    </format>
    <format dxfId="454">
      <pivotArea dataOnly="0" labelOnly="1" outline="0" fieldPosition="0">
        <references count="3">
          <reference field="4" count="1" selected="0">
            <x v="0"/>
          </reference>
          <reference field="5" count="1" selected="0">
            <x v="0"/>
          </reference>
          <reference field="51" count="1">
            <x v="2"/>
          </reference>
        </references>
      </pivotArea>
    </format>
    <format dxfId="455">
      <pivotArea dataOnly="0" labelOnly="1" outline="0" fieldPosition="0">
        <references count="3">
          <reference field="4" count="1" selected="0">
            <x v="0"/>
          </reference>
          <reference field="5" count="1" selected="0">
            <x v="17"/>
          </reference>
          <reference field="51" count="1">
            <x v="2"/>
          </reference>
        </references>
      </pivotArea>
    </format>
    <format dxfId="456">
      <pivotArea dataOnly="0" labelOnly="1" outline="0" fieldPosition="0">
        <references count="3">
          <reference field="4" count="1" selected="0">
            <x v="0"/>
          </reference>
          <reference field="5" count="1" selected="0">
            <x v="23"/>
          </reference>
          <reference field="51" count="1">
            <x v="1"/>
          </reference>
        </references>
      </pivotArea>
    </format>
    <format dxfId="457">
      <pivotArea dataOnly="0" labelOnly="1" outline="0" fieldPosition="0">
        <references count="3">
          <reference field="4" count="1" selected="0">
            <x v="1"/>
          </reference>
          <reference field="5" count="1" selected="0">
            <x v="60"/>
          </reference>
          <reference field="51" count="1">
            <x v="2"/>
          </reference>
        </references>
      </pivotArea>
    </format>
    <format dxfId="458">
      <pivotArea dataOnly="0" labelOnly="1" outline="0" fieldPosition="0">
        <references count="2">
          <reference field="4" count="1">
            <x v="0"/>
          </reference>
          <reference field="5" count="1" selected="0">
            <x v="0"/>
          </reference>
        </references>
      </pivotArea>
    </format>
    <format dxfId="459">
      <pivotArea dataOnly="0" labelOnly="1" outline="0" fieldPosition="0">
        <references count="2">
          <reference field="4" count="1">
            <x v="1"/>
          </reference>
          <reference field="5" count="1" selected="0">
            <x v="60"/>
          </reference>
        </references>
      </pivotArea>
    </format>
    <format dxfId="460">
      <pivotArea dataOnly="0" labelOnly="1" outline="0" fieldPosition="0">
        <references count="3">
          <reference field="4" count="1" selected="0">
            <x v="0"/>
          </reference>
          <reference field="5" count="1" selected="0">
            <x v="0"/>
          </reference>
          <reference field="51" count="1">
            <x v="2"/>
          </reference>
        </references>
      </pivotArea>
    </format>
    <format dxfId="461">
      <pivotArea dataOnly="0" labelOnly="1" outline="0" fieldPosition="0">
        <references count="3">
          <reference field="4" count="1" selected="0">
            <x v="0"/>
          </reference>
          <reference field="5" count="1" selected="0">
            <x v="17"/>
          </reference>
          <reference field="51" count="1">
            <x v="2"/>
          </reference>
        </references>
      </pivotArea>
    </format>
    <format dxfId="462">
      <pivotArea dataOnly="0" labelOnly="1" outline="0" fieldPosition="0">
        <references count="3">
          <reference field="4" count="1" selected="0">
            <x v="0"/>
          </reference>
          <reference field="5" count="1" selected="0">
            <x v="23"/>
          </reference>
          <reference field="51" count="1">
            <x v="1"/>
          </reference>
        </references>
      </pivotArea>
    </format>
    <format dxfId="463">
      <pivotArea dataOnly="0" labelOnly="1" outline="0" fieldPosition="0">
        <references count="3">
          <reference field="4" count="1" selected="0">
            <x v="1"/>
          </reference>
          <reference field="5" count="1" selected="0">
            <x v="60"/>
          </reference>
          <reference field="51" count="1">
            <x v="2"/>
          </reference>
        </references>
      </pivotArea>
    </format>
    <format dxfId="464">
      <pivotArea dataOnly="0" labelOnly="1" outline="0" fieldPosition="0">
        <references count="2">
          <reference field="4" count="1">
            <x v="0"/>
          </reference>
          <reference field="5" count="1" selected="0">
            <x v="4"/>
          </reference>
        </references>
      </pivotArea>
    </format>
    <format dxfId="465">
      <pivotArea dataOnly="0" labelOnly="1" outline="0" fieldPosition="0">
        <references count="2">
          <reference field="4" count="1">
            <x v="1"/>
          </reference>
          <reference field="5" count="1" selected="0">
            <x v="9"/>
          </reference>
        </references>
      </pivotArea>
    </format>
    <format dxfId="466">
      <pivotArea dataOnly="0" labelOnly="1" outline="0" fieldPosition="0">
        <references count="2">
          <reference field="4" count="1">
            <x v="0"/>
          </reference>
          <reference field="5" count="1" selected="0">
            <x v="31"/>
          </reference>
        </references>
      </pivotArea>
    </format>
    <format dxfId="467">
      <pivotArea dataOnly="0" labelOnly="1" outline="0" fieldPosition="0">
        <references count="2">
          <reference field="4" count="1">
            <x v="1"/>
          </reference>
          <reference field="5" count="1" selected="0">
            <x v="35"/>
          </reference>
        </references>
      </pivotArea>
    </format>
    <format dxfId="468">
      <pivotArea dataOnly="0" labelOnly="1" outline="0" fieldPosition="0">
        <references count="2">
          <reference field="4" count="1">
            <x v="0"/>
          </reference>
          <reference field="5" count="1" selected="0">
            <x v="36"/>
          </reference>
        </references>
      </pivotArea>
    </format>
    <format dxfId="469">
      <pivotArea dataOnly="0" labelOnly="1" outline="0" fieldPosition="0">
        <references count="2">
          <reference field="4" count="1">
            <x v="1"/>
          </reference>
          <reference field="5" count="1" selected="0">
            <x v="38"/>
          </reference>
        </references>
      </pivotArea>
    </format>
    <format dxfId="470">
      <pivotArea dataOnly="0" labelOnly="1" outline="0" fieldPosition="0">
        <references count="2">
          <reference field="4" count="1">
            <x v="0"/>
          </reference>
          <reference field="5" count="1" selected="0">
            <x v="42"/>
          </reference>
        </references>
      </pivotArea>
    </format>
    <format dxfId="471">
      <pivotArea dataOnly="0" labelOnly="1" outline="0" fieldPosition="0">
        <references count="2">
          <reference field="4" count="1">
            <x v="1"/>
          </reference>
          <reference field="5" count="1" selected="0">
            <x v="49"/>
          </reference>
        </references>
      </pivotArea>
    </format>
    <format dxfId="472">
      <pivotArea dataOnly="0" labelOnly="1" outline="0" fieldPosition="0">
        <references count="2">
          <reference field="4" count="1">
            <x v="0"/>
          </reference>
          <reference field="5" count="1" selected="0">
            <x v="54"/>
          </reference>
        </references>
      </pivotArea>
    </format>
    <format dxfId="473">
      <pivotArea dataOnly="0" labelOnly="1" outline="0" fieldPosition="0">
        <references count="3">
          <reference field="4" count="1" selected="0">
            <x v="0"/>
          </reference>
          <reference field="5" count="1" selected="0">
            <x v="4"/>
          </reference>
          <reference field="51" count="1">
            <x v="1"/>
          </reference>
        </references>
      </pivotArea>
    </format>
    <format dxfId="474">
      <pivotArea dataOnly="0" labelOnly="1" outline="0" fieldPosition="0">
        <references count="3">
          <reference field="4" count="1" selected="0">
            <x v="0"/>
          </reference>
          <reference field="5" count="1" selected="0">
            <x v="8"/>
          </reference>
          <reference field="51" count="1">
            <x v="1"/>
          </reference>
        </references>
      </pivotArea>
    </format>
    <format dxfId="475">
      <pivotArea dataOnly="0" labelOnly="1" outline="0" fieldPosition="0">
        <references count="3">
          <reference field="4" count="1" selected="0">
            <x v="1"/>
          </reference>
          <reference field="5" count="1" selected="0">
            <x v="9"/>
          </reference>
          <reference field="51" count="1">
            <x v="4"/>
          </reference>
        </references>
      </pivotArea>
    </format>
    <format dxfId="476">
      <pivotArea dataOnly="0" labelOnly="1" outline="0" fieldPosition="0">
        <references count="3">
          <reference field="4" count="1" selected="0">
            <x v="1"/>
          </reference>
          <reference field="5" count="1" selected="0">
            <x v="21"/>
          </reference>
          <reference field="51" count="1">
            <x v="0"/>
          </reference>
        </references>
      </pivotArea>
    </format>
    <format dxfId="477">
      <pivotArea dataOnly="0" labelOnly="1" outline="0" fieldPosition="0">
        <references count="3">
          <reference field="4" count="1" selected="0">
            <x v="1"/>
          </reference>
          <reference field="5" count="1" selected="0">
            <x v="29"/>
          </reference>
          <reference field="51" count="1">
            <x v="4"/>
          </reference>
        </references>
      </pivotArea>
    </format>
    <format dxfId="478">
      <pivotArea dataOnly="0" labelOnly="1" outline="0" fieldPosition="0">
        <references count="3">
          <reference field="4" count="1" selected="0">
            <x v="0"/>
          </reference>
          <reference field="5" count="1" selected="0">
            <x v="31"/>
          </reference>
          <reference field="51" count="1">
            <x v="1"/>
          </reference>
        </references>
      </pivotArea>
    </format>
    <format dxfId="479">
      <pivotArea dataOnly="0" labelOnly="1" outline="0" fieldPosition="0">
        <references count="3">
          <reference field="4" count="1" selected="0">
            <x v="1"/>
          </reference>
          <reference field="5" count="1" selected="0">
            <x v="35"/>
          </reference>
          <reference field="51" count="1">
            <x v="2"/>
          </reference>
        </references>
      </pivotArea>
    </format>
    <format dxfId="480">
      <pivotArea dataOnly="0" labelOnly="1" outline="0" fieldPosition="0">
        <references count="3">
          <reference field="4" count="1" selected="0">
            <x v="0"/>
          </reference>
          <reference field="5" count="1" selected="0">
            <x v="36"/>
          </reference>
          <reference field="51" count="1">
            <x v="0"/>
          </reference>
        </references>
      </pivotArea>
    </format>
    <format dxfId="481">
      <pivotArea dataOnly="0" labelOnly="1" outline="0" fieldPosition="0">
        <references count="3">
          <reference field="4" count="1" selected="0">
            <x v="1"/>
          </reference>
          <reference field="5" count="1" selected="0">
            <x v="38"/>
          </reference>
          <reference field="51" count="1">
            <x v="1"/>
          </reference>
        </references>
      </pivotArea>
    </format>
    <format dxfId="482">
      <pivotArea dataOnly="0" labelOnly="1" outline="0" fieldPosition="0">
        <references count="3">
          <reference field="4" count="1" selected="0">
            <x v="0"/>
          </reference>
          <reference field="5" count="1" selected="0">
            <x v="42"/>
          </reference>
          <reference field="51" count="1">
            <x v="1"/>
          </reference>
        </references>
      </pivotArea>
    </format>
    <format dxfId="483">
      <pivotArea dataOnly="0" labelOnly="1" outline="0" fieldPosition="0">
        <references count="3">
          <reference field="4" count="1" selected="0">
            <x v="0"/>
          </reference>
          <reference field="5" count="1" selected="0">
            <x v="46"/>
          </reference>
          <reference field="51" count="1">
            <x v="2"/>
          </reference>
        </references>
      </pivotArea>
    </format>
    <format dxfId="484">
      <pivotArea dataOnly="0" labelOnly="1" outline="0" fieldPosition="0">
        <references count="3">
          <reference field="4" count="1" selected="0">
            <x v="0"/>
          </reference>
          <reference field="5" count="1" selected="0">
            <x v="47"/>
          </reference>
          <reference field="51" count="1">
            <x v="2"/>
          </reference>
        </references>
      </pivotArea>
    </format>
    <format dxfId="485">
      <pivotArea dataOnly="0" labelOnly="1" outline="0" fieldPosition="0">
        <references count="3">
          <reference field="4" count="1" selected="0">
            <x v="0"/>
          </reference>
          <reference field="5" count="1" selected="0">
            <x v="48"/>
          </reference>
          <reference field="51" count="1">
            <x v="2"/>
          </reference>
        </references>
      </pivotArea>
    </format>
    <format dxfId="486">
      <pivotArea dataOnly="0" labelOnly="1" outline="0" fieldPosition="0">
        <references count="3">
          <reference field="4" count="1" selected="0">
            <x v="1"/>
          </reference>
          <reference field="5" count="1" selected="0">
            <x v="49"/>
          </reference>
          <reference field="51" count="1">
            <x v="4"/>
          </reference>
        </references>
      </pivotArea>
    </format>
    <format dxfId="487">
      <pivotArea dataOnly="0" labelOnly="1" outline="0" fieldPosition="0">
        <references count="3">
          <reference field="4" count="1" selected="0">
            <x v="1"/>
          </reference>
          <reference field="5" count="1" selected="0">
            <x v="52"/>
          </reference>
          <reference field="51" count="1">
            <x v="1"/>
          </reference>
        </references>
      </pivotArea>
    </format>
    <format dxfId="488">
      <pivotArea dataOnly="0" labelOnly="1" outline="0" fieldPosition="0">
        <references count="3">
          <reference field="4" count="1" selected="0">
            <x v="0"/>
          </reference>
          <reference field="5" count="1" selected="0">
            <x v="54"/>
          </reference>
          <reference field="51" count="1">
            <x v="1"/>
          </reference>
        </references>
      </pivotArea>
    </format>
    <format dxfId="489">
      <pivotArea dataOnly="0" labelOnly="1" outline="0" fieldPosition="0">
        <references count="3">
          <reference field="4" count="1" selected="0">
            <x v="0"/>
          </reference>
          <reference field="5" count="1" selected="0">
            <x v="55"/>
          </reference>
          <reference field="51" count="1">
            <x v="0"/>
          </reference>
        </references>
      </pivotArea>
    </format>
    <format dxfId="490">
      <pivotArea dataOnly="0" labelOnly="1" outline="0" fieldPosition="0">
        <references count="3">
          <reference field="4" count="1" selected="0">
            <x v="0"/>
          </reference>
          <reference field="5" count="1" selected="0">
            <x v="58"/>
          </reference>
          <reference field="51" count="1">
            <x v="1"/>
          </reference>
        </references>
      </pivotArea>
    </format>
    <format dxfId="491">
      <pivotArea dataOnly="0" labelOnly="1" outline="0" fieldPosition="0">
        <references count="3">
          <reference field="4" count="1" selected="0">
            <x v="0"/>
          </reference>
          <reference field="5" count="1" selected="0">
            <x v="61"/>
          </reference>
          <reference field="51" count="1">
            <x v="3"/>
          </reference>
        </references>
      </pivotArea>
    </format>
    <format dxfId="492">
      <pivotArea dataOnly="0" labelOnly="1" outline="0" fieldPosition="0">
        <references count="2">
          <reference field="4" count="1">
            <x v="0"/>
          </reference>
          <reference field="5" count="1" selected="0">
            <x v="4"/>
          </reference>
        </references>
      </pivotArea>
    </format>
    <format dxfId="493">
      <pivotArea dataOnly="0" labelOnly="1" outline="0" fieldPosition="0">
        <references count="2">
          <reference field="4" count="1">
            <x v="1"/>
          </reference>
          <reference field="5" count="1" selected="0">
            <x v="9"/>
          </reference>
        </references>
      </pivotArea>
    </format>
    <format dxfId="494">
      <pivotArea dataOnly="0" labelOnly="1" outline="0" fieldPosition="0">
        <references count="2">
          <reference field="4" count="1">
            <x v="0"/>
          </reference>
          <reference field="5" count="1" selected="0">
            <x v="31"/>
          </reference>
        </references>
      </pivotArea>
    </format>
    <format dxfId="495">
      <pivotArea dataOnly="0" labelOnly="1" outline="0" fieldPosition="0">
        <references count="2">
          <reference field="4" count="1">
            <x v="1"/>
          </reference>
          <reference field="5" count="1" selected="0">
            <x v="35"/>
          </reference>
        </references>
      </pivotArea>
    </format>
    <format dxfId="496">
      <pivotArea dataOnly="0" labelOnly="1" outline="0" fieldPosition="0">
        <references count="2">
          <reference field="4" count="1">
            <x v="0"/>
          </reference>
          <reference field="5" count="1" selected="0">
            <x v="36"/>
          </reference>
        </references>
      </pivotArea>
    </format>
    <format dxfId="497">
      <pivotArea dataOnly="0" labelOnly="1" outline="0" fieldPosition="0">
        <references count="2">
          <reference field="4" count="1">
            <x v="1"/>
          </reference>
          <reference field="5" count="1" selected="0">
            <x v="38"/>
          </reference>
        </references>
      </pivotArea>
    </format>
    <format dxfId="498">
      <pivotArea dataOnly="0" labelOnly="1" outline="0" fieldPosition="0">
        <references count="2">
          <reference field="4" count="1">
            <x v="0"/>
          </reference>
          <reference field="5" count="1" selected="0">
            <x v="42"/>
          </reference>
        </references>
      </pivotArea>
    </format>
    <format dxfId="499">
      <pivotArea dataOnly="0" labelOnly="1" outline="0" fieldPosition="0">
        <references count="2">
          <reference field="4" count="1">
            <x v="1"/>
          </reference>
          <reference field="5" count="1" selected="0">
            <x v="49"/>
          </reference>
        </references>
      </pivotArea>
    </format>
    <format dxfId="500">
      <pivotArea dataOnly="0" labelOnly="1" outline="0" fieldPosition="0">
        <references count="2">
          <reference field="4" count="1">
            <x v="0"/>
          </reference>
          <reference field="5" count="1" selected="0">
            <x v="54"/>
          </reference>
        </references>
      </pivotArea>
    </format>
    <format dxfId="501">
      <pivotArea dataOnly="0" labelOnly="1" outline="0" fieldPosition="0">
        <references count="3">
          <reference field="4" count="1" selected="0">
            <x v="0"/>
          </reference>
          <reference field="5" count="1" selected="0">
            <x v="4"/>
          </reference>
          <reference field="51" count="1">
            <x v="1"/>
          </reference>
        </references>
      </pivotArea>
    </format>
    <format dxfId="502">
      <pivotArea dataOnly="0" labelOnly="1" outline="0" fieldPosition="0">
        <references count="3">
          <reference field="4" count="1" selected="0">
            <x v="0"/>
          </reference>
          <reference field="5" count="1" selected="0">
            <x v="8"/>
          </reference>
          <reference field="51" count="1">
            <x v="1"/>
          </reference>
        </references>
      </pivotArea>
    </format>
    <format dxfId="503">
      <pivotArea dataOnly="0" labelOnly="1" outline="0" fieldPosition="0">
        <references count="3">
          <reference field="4" count="1" selected="0">
            <x v="1"/>
          </reference>
          <reference field="5" count="1" selected="0">
            <x v="9"/>
          </reference>
          <reference field="51" count="1">
            <x v="4"/>
          </reference>
        </references>
      </pivotArea>
    </format>
    <format dxfId="504">
      <pivotArea dataOnly="0" labelOnly="1" outline="0" fieldPosition="0">
        <references count="3">
          <reference field="4" count="1" selected="0">
            <x v="1"/>
          </reference>
          <reference field="5" count="1" selected="0">
            <x v="21"/>
          </reference>
          <reference field="51" count="1">
            <x v="0"/>
          </reference>
        </references>
      </pivotArea>
    </format>
    <format dxfId="505">
      <pivotArea dataOnly="0" labelOnly="1" outline="0" fieldPosition="0">
        <references count="3">
          <reference field="4" count="1" selected="0">
            <x v="1"/>
          </reference>
          <reference field="5" count="1" selected="0">
            <x v="29"/>
          </reference>
          <reference field="51" count="1">
            <x v="4"/>
          </reference>
        </references>
      </pivotArea>
    </format>
    <format dxfId="506">
      <pivotArea dataOnly="0" labelOnly="1" outline="0" fieldPosition="0">
        <references count="3">
          <reference field="4" count="1" selected="0">
            <x v="0"/>
          </reference>
          <reference field="5" count="1" selected="0">
            <x v="31"/>
          </reference>
          <reference field="51" count="1">
            <x v="1"/>
          </reference>
        </references>
      </pivotArea>
    </format>
    <format dxfId="507">
      <pivotArea dataOnly="0" labelOnly="1" outline="0" fieldPosition="0">
        <references count="3">
          <reference field="4" count="1" selected="0">
            <x v="1"/>
          </reference>
          <reference field="5" count="1" selected="0">
            <x v="35"/>
          </reference>
          <reference field="51" count="1">
            <x v="2"/>
          </reference>
        </references>
      </pivotArea>
    </format>
    <format dxfId="508">
      <pivotArea dataOnly="0" labelOnly="1" outline="0" fieldPosition="0">
        <references count="3">
          <reference field="4" count="1" selected="0">
            <x v="0"/>
          </reference>
          <reference field="5" count="1" selected="0">
            <x v="36"/>
          </reference>
          <reference field="51" count="1">
            <x v="0"/>
          </reference>
        </references>
      </pivotArea>
    </format>
    <format dxfId="509">
      <pivotArea dataOnly="0" labelOnly="1" outline="0" fieldPosition="0">
        <references count="3">
          <reference field="4" count="1" selected="0">
            <x v="1"/>
          </reference>
          <reference field="5" count="1" selected="0">
            <x v="38"/>
          </reference>
          <reference field="51" count="1">
            <x v="1"/>
          </reference>
        </references>
      </pivotArea>
    </format>
    <format dxfId="510">
      <pivotArea dataOnly="0" labelOnly="1" outline="0" fieldPosition="0">
        <references count="3">
          <reference field="4" count="1" selected="0">
            <x v="0"/>
          </reference>
          <reference field="5" count="1" selected="0">
            <x v="42"/>
          </reference>
          <reference field="51" count="1">
            <x v="1"/>
          </reference>
        </references>
      </pivotArea>
    </format>
    <format dxfId="511">
      <pivotArea dataOnly="0" labelOnly="1" outline="0" fieldPosition="0">
        <references count="3">
          <reference field="4" count="1" selected="0">
            <x v="0"/>
          </reference>
          <reference field="5" count="1" selected="0">
            <x v="46"/>
          </reference>
          <reference field="51" count="1">
            <x v="2"/>
          </reference>
        </references>
      </pivotArea>
    </format>
    <format dxfId="512">
      <pivotArea dataOnly="0" labelOnly="1" outline="0" fieldPosition="0">
        <references count="3">
          <reference field="4" count="1" selected="0">
            <x v="0"/>
          </reference>
          <reference field="5" count="1" selected="0">
            <x v="47"/>
          </reference>
          <reference field="51" count="1">
            <x v="2"/>
          </reference>
        </references>
      </pivotArea>
    </format>
    <format dxfId="513">
      <pivotArea dataOnly="0" labelOnly="1" outline="0" fieldPosition="0">
        <references count="3">
          <reference field="4" count="1" selected="0">
            <x v="0"/>
          </reference>
          <reference field="5" count="1" selected="0">
            <x v="48"/>
          </reference>
          <reference field="51" count="1">
            <x v="2"/>
          </reference>
        </references>
      </pivotArea>
    </format>
    <format dxfId="514">
      <pivotArea dataOnly="0" labelOnly="1" outline="0" fieldPosition="0">
        <references count="3">
          <reference field="4" count="1" selected="0">
            <x v="1"/>
          </reference>
          <reference field="5" count="1" selected="0">
            <x v="49"/>
          </reference>
          <reference field="51" count="1">
            <x v="4"/>
          </reference>
        </references>
      </pivotArea>
    </format>
    <format dxfId="515">
      <pivotArea dataOnly="0" labelOnly="1" outline="0" fieldPosition="0">
        <references count="3">
          <reference field="4" count="1" selected="0">
            <x v="1"/>
          </reference>
          <reference field="5" count="1" selected="0">
            <x v="52"/>
          </reference>
          <reference field="51" count="1">
            <x v="1"/>
          </reference>
        </references>
      </pivotArea>
    </format>
    <format dxfId="516">
      <pivotArea dataOnly="0" labelOnly="1" outline="0" fieldPosition="0">
        <references count="3">
          <reference field="4" count="1" selected="0">
            <x v="0"/>
          </reference>
          <reference field="5" count="1" selected="0">
            <x v="54"/>
          </reference>
          <reference field="51" count="1">
            <x v="1"/>
          </reference>
        </references>
      </pivotArea>
    </format>
    <format dxfId="517">
      <pivotArea dataOnly="0" labelOnly="1" outline="0" fieldPosition="0">
        <references count="3">
          <reference field="4" count="1" selected="0">
            <x v="0"/>
          </reference>
          <reference field="5" count="1" selected="0">
            <x v="55"/>
          </reference>
          <reference field="51" count="1">
            <x v="0"/>
          </reference>
        </references>
      </pivotArea>
    </format>
    <format dxfId="518">
      <pivotArea dataOnly="0" labelOnly="1" outline="0" fieldPosition="0">
        <references count="3">
          <reference field="4" count="1" selected="0">
            <x v="0"/>
          </reference>
          <reference field="5" count="1" selected="0">
            <x v="58"/>
          </reference>
          <reference field="51" count="1">
            <x v="1"/>
          </reference>
        </references>
      </pivotArea>
    </format>
    <format dxfId="519">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1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48:E110"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1065">
      <pivotArea outline="0" collapsedLevelsAreSubtotals="1" fieldPosition="0"/>
    </format>
    <format dxfId="1064">
      <pivotArea outline="0" collapsedLevelsAreSubtotals="1" fieldPosition="0"/>
    </format>
    <format dxfId="1063">
      <pivotArea outline="0" collapsedLevelsAreSubtotals="1" fieldPosition="0"/>
    </format>
    <format dxfId="1062">
      <pivotArea field="1" type="button" dataOnly="0" labelOnly="1" outline="0"/>
    </format>
    <format dxfId="1061">
      <pivotArea dataOnly="0" labelOnly="1" grandRow="1" outline="0" fieldPosition="0"/>
    </format>
    <format dxfId="1060">
      <pivotArea dataOnly="0" labelOnly="1" grandCol="1" outline="0" fieldPosition="0"/>
    </format>
    <format dxfId="1059">
      <pivotArea outline="0" collapsedLevelsAreSubtotals="1" fieldPosition="0"/>
    </format>
    <format dxfId="1058">
      <pivotArea dataOnly="0" labelOnly="1" grandCol="1" outline="0" fieldPosition="0"/>
    </format>
    <format dxfId="1057">
      <pivotArea field="1" type="button" dataOnly="0" labelOnly="1" outline="0"/>
    </format>
    <format dxfId="1056">
      <pivotArea outline="0" collapsedLevelsAreSubtotals="1" fieldPosition="0"/>
    </format>
    <format dxfId="1055">
      <pivotArea field="1" type="button" dataOnly="0" labelOnly="1" outline="0"/>
    </format>
    <format dxfId="1054">
      <pivotArea field="3" type="button" dataOnly="0" labelOnly="1" outline="0"/>
    </format>
    <format dxfId="1053">
      <pivotArea outline="0" collapsedLevelsAreSubtotals="1" fieldPosition="0"/>
    </format>
    <format dxfId="1052">
      <pivotArea field="3" type="button" dataOnly="0" labelOnly="1" outline="0"/>
    </format>
    <format dxfId="1051">
      <pivotArea dataOnly="0" labelOnly="1" grandRow="1" outline="0" fieldPosition="0"/>
    </format>
    <format dxfId="1050">
      <pivotArea outline="0" collapsedLevelsAreSubtotals="1" fieldPosition="0"/>
    </format>
    <format dxfId="1049">
      <pivotArea dataOnly="0" labelOnly="1" grandRow="1" outline="0" fieldPosition="0"/>
    </format>
    <format dxfId="1048">
      <pivotArea dataOnly="0" labelOnly="1" grandRow="1" outline="0" fieldPosition="0"/>
    </format>
    <format dxfId="104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46">
      <pivotArea dataOnly="0" labelOnly="1" outline="0" fieldPosition="0">
        <references count="1">
          <reference field="5" count="12">
            <x v="50"/>
            <x v="51"/>
            <x v="52"/>
            <x v="53"/>
            <x v="54"/>
            <x v="55"/>
            <x v="56"/>
            <x v="57"/>
            <x v="58"/>
            <x v="59"/>
            <x v="60"/>
            <x v="61"/>
          </reference>
        </references>
      </pivotArea>
    </format>
    <format dxfId="1045">
      <pivotArea outline="0" collapsedLevelsAreSubtotals="1" fieldPosition="0"/>
    </format>
    <format dxfId="104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43">
      <pivotArea dataOnly="0" labelOnly="1" outline="0" fieldPosition="0">
        <references count="1">
          <reference field="5" count="12">
            <x v="50"/>
            <x v="51"/>
            <x v="52"/>
            <x v="53"/>
            <x v="54"/>
            <x v="55"/>
            <x v="56"/>
            <x v="57"/>
            <x v="58"/>
            <x v="59"/>
            <x v="60"/>
            <x v="61"/>
          </reference>
        </references>
      </pivotArea>
    </format>
    <format dxfId="1042">
      <pivotArea dataOnly="0" labelOnly="1" outline="0" fieldPosition="0">
        <references count="2">
          <reference field="4" count="1">
            <x v="0"/>
          </reference>
          <reference field="5" count="1" selected="0">
            <x v="0"/>
          </reference>
        </references>
      </pivotArea>
    </format>
    <format dxfId="1041">
      <pivotArea dataOnly="0" labelOnly="1" outline="0" fieldPosition="0">
        <references count="2">
          <reference field="4" count="1">
            <x v="1"/>
          </reference>
          <reference field="5" count="1" selected="0">
            <x v="5"/>
          </reference>
        </references>
      </pivotArea>
    </format>
    <format dxfId="1040">
      <pivotArea dataOnly="0" labelOnly="1" outline="0" fieldPosition="0">
        <references count="2">
          <reference field="4" count="1">
            <x v="0"/>
          </reference>
          <reference field="5" count="1" selected="0">
            <x v="7"/>
          </reference>
        </references>
      </pivotArea>
    </format>
    <format dxfId="1039">
      <pivotArea dataOnly="0" labelOnly="1" outline="0" fieldPosition="0">
        <references count="2">
          <reference field="4" count="1">
            <x v="1"/>
          </reference>
          <reference field="5" count="1" selected="0">
            <x v="9"/>
          </reference>
        </references>
      </pivotArea>
    </format>
    <format dxfId="1038">
      <pivotArea dataOnly="0" labelOnly="1" outline="0" fieldPosition="0">
        <references count="2">
          <reference field="4" count="1">
            <x v="0"/>
          </reference>
          <reference field="5" count="1" selected="0">
            <x v="11"/>
          </reference>
        </references>
      </pivotArea>
    </format>
    <format dxfId="1037">
      <pivotArea dataOnly="0" labelOnly="1" outline="0" fieldPosition="0">
        <references count="2">
          <reference field="4" count="1">
            <x v="1"/>
          </reference>
          <reference field="5" count="1" selected="0">
            <x v="21"/>
          </reference>
        </references>
      </pivotArea>
    </format>
    <format dxfId="1036">
      <pivotArea dataOnly="0" labelOnly="1" outline="0" fieldPosition="0">
        <references count="2">
          <reference field="4" count="1">
            <x v="0"/>
          </reference>
          <reference field="5" count="1" selected="0">
            <x v="22"/>
          </reference>
        </references>
      </pivotArea>
    </format>
    <format dxfId="1035">
      <pivotArea dataOnly="0" labelOnly="1" outline="0" fieldPosition="0">
        <references count="2">
          <reference field="4" count="1">
            <x v="1"/>
          </reference>
          <reference field="5" count="1" selected="0">
            <x v="29"/>
          </reference>
        </references>
      </pivotArea>
    </format>
    <format dxfId="1034">
      <pivotArea dataOnly="0" labelOnly="1" outline="0" fieldPosition="0">
        <references count="2">
          <reference field="4" count="1">
            <x v="0"/>
          </reference>
          <reference field="5" count="1" selected="0">
            <x v="30"/>
          </reference>
        </references>
      </pivotArea>
    </format>
    <format dxfId="1033">
      <pivotArea dataOnly="0" labelOnly="1" outline="0" fieldPosition="0">
        <references count="2">
          <reference field="4" count="1">
            <x v="1"/>
          </reference>
          <reference field="5" count="1" selected="0">
            <x v="35"/>
          </reference>
        </references>
      </pivotArea>
    </format>
    <format dxfId="1032">
      <pivotArea dataOnly="0" labelOnly="1" outline="0" fieldPosition="0">
        <references count="2">
          <reference field="4" count="1">
            <x v="0"/>
          </reference>
          <reference field="5" count="1" selected="0">
            <x v="36"/>
          </reference>
        </references>
      </pivotArea>
    </format>
    <format dxfId="1031">
      <pivotArea dataOnly="0" labelOnly="1" outline="0" fieldPosition="0">
        <references count="2">
          <reference field="4" count="1">
            <x v="1"/>
          </reference>
          <reference field="5" count="1" selected="0">
            <x v="38"/>
          </reference>
        </references>
      </pivotArea>
    </format>
    <format dxfId="1030">
      <pivotArea dataOnly="0" labelOnly="1" outline="0" fieldPosition="0">
        <references count="2">
          <reference field="4" count="1">
            <x v="0"/>
          </reference>
          <reference field="5" count="1" selected="0">
            <x v="40"/>
          </reference>
        </references>
      </pivotArea>
    </format>
    <format dxfId="1029">
      <pivotArea dataOnly="0" labelOnly="1" outline="0" fieldPosition="0">
        <references count="2">
          <reference field="4" count="1">
            <x v="1"/>
          </reference>
          <reference field="5" count="1" selected="0">
            <x v="49"/>
          </reference>
        </references>
      </pivotArea>
    </format>
    <format dxfId="1028">
      <pivotArea dataOnly="0" labelOnly="1" outline="0" fieldPosition="0">
        <references count="2">
          <reference field="4" count="1">
            <x v="0"/>
          </reference>
          <reference field="5" count="1" selected="0">
            <x v="50"/>
          </reference>
        </references>
      </pivotArea>
    </format>
    <format dxfId="1027">
      <pivotArea dataOnly="0" labelOnly="1" outline="0" fieldPosition="0">
        <references count="2">
          <reference field="4" count="1">
            <x v="1"/>
          </reference>
          <reference field="5" count="1" selected="0">
            <x v="51"/>
          </reference>
        </references>
      </pivotArea>
    </format>
    <format dxfId="1026">
      <pivotArea dataOnly="0" labelOnly="1" outline="0" fieldPosition="0">
        <references count="2">
          <reference field="4" count="1">
            <x v="0"/>
          </reference>
          <reference field="5" count="1" selected="0">
            <x v="54"/>
          </reference>
        </references>
      </pivotArea>
    </format>
    <format dxfId="1025">
      <pivotArea dataOnly="0" labelOnly="1" outline="0" fieldPosition="0">
        <references count="2">
          <reference field="4" count="1">
            <x v="1"/>
          </reference>
          <reference field="5" count="1" selected="0">
            <x v="60"/>
          </reference>
        </references>
      </pivotArea>
    </format>
    <format dxfId="1024">
      <pivotArea dataOnly="0" labelOnly="1" outline="0" fieldPosition="0">
        <references count="2">
          <reference field="4" count="1">
            <x v="0"/>
          </reference>
          <reference field="5" count="1" selected="0">
            <x v="61"/>
          </reference>
        </references>
      </pivotArea>
    </format>
    <format dxfId="1023">
      <pivotArea outline="0" collapsedLevelsAreSubtotals="1" fieldPosition="0"/>
    </format>
    <format dxfId="1022">
      <pivotArea dataOnly="0" labelOnly="1" outline="0" fieldPosition="0">
        <references count="2">
          <reference field="4" count="1">
            <x v="0"/>
          </reference>
          <reference field="5" count="1" selected="0">
            <x v="0"/>
          </reference>
        </references>
      </pivotArea>
    </format>
    <format dxfId="1021">
      <pivotArea dataOnly="0" labelOnly="1" outline="0" fieldPosition="0">
        <references count="2">
          <reference field="4" count="1">
            <x v="1"/>
          </reference>
          <reference field="5" count="1" selected="0">
            <x v="5"/>
          </reference>
        </references>
      </pivotArea>
    </format>
    <format dxfId="1020">
      <pivotArea dataOnly="0" labelOnly="1" outline="0" fieldPosition="0">
        <references count="2">
          <reference field="4" count="1">
            <x v="0"/>
          </reference>
          <reference field="5" count="1" selected="0">
            <x v="7"/>
          </reference>
        </references>
      </pivotArea>
    </format>
    <format dxfId="1019">
      <pivotArea dataOnly="0" labelOnly="1" outline="0" fieldPosition="0">
        <references count="2">
          <reference field="4" count="1">
            <x v="1"/>
          </reference>
          <reference field="5" count="1" selected="0">
            <x v="9"/>
          </reference>
        </references>
      </pivotArea>
    </format>
    <format dxfId="1018">
      <pivotArea dataOnly="0" labelOnly="1" outline="0" fieldPosition="0">
        <references count="2">
          <reference field="4" count="1">
            <x v="0"/>
          </reference>
          <reference field="5" count="1" selected="0">
            <x v="11"/>
          </reference>
        </references>
      </pivotArea>
    </format>
    <format dxfId="1017">
      <pivotArea dataOnly="0" labelOnly="1" outline="0" fieldPosition="0">
        <references count="2">
          <reference field="4" count="1">
            <x v="1"/>
          </reference>
          <reference field="5" count="1" selected="0">
            <x v="21"/>
          </reference>
        </references>
      </pivotArea>
    </format>
    <format dxfId="1016">
      <pivotArea dataOnly="0" labelOnly="1" outline="0" fieldPosition="0">
        <references count="2">
          <reference field="4" count="1">
            <x v="0"/>
          </reference>
          <reference field="5" count="1" selected="0">
            <x v="22"/>
          </reference>
        </references>
      </pivotArea>
    </format>
    <format dxfId="1015">
      <pivotArea dataOnly="0" labelOnly="1" outline="0" fieldPosition="0">
        <references count="2">
          <reference field="4" count="1">
            <x v="1"/>
          </reference>
          <reference field="5" count="1" selected="0">
            <x v="29"/>
          </reference>
        </references>
      </pivotArea>
    </format>
    <format dxfId="1014">
      <pivotArea dataOnly="0" labelOnly="1" outline="0" fieldPosition="0">
        <references count="2">
          <reference field="4" count="1">
            <x v="0"/>
          </reference>
          <reference field="5" count="1" selected="0">
            <x v="30"/>
          </reference>
        </references>
      </pivotArea>
    </format>
    <format dxfId="1013">
      <pivotArea dataOnly="0" labelOnly="1" outline="0" fieldPosition="0">
        <references count="2">
          <reference field="4" count="1">
            <x v="1"/>
          </reference>
          <reference field="5" count="1" selected="0">
            <x v="35"/>
          </reference>
        </references>
      </pivotArea>
    </format>
    <format dxfId="1012">
      <pivotArea dataOnly="0" labelOnly="1" outline="0" fieldPosition="0">
        <references count="2">
          <reference field="4" count="1">
            <x v="0"/>
          </reference>
          <reference field="5" count="1" selected="0">
            <x v="36"/>
          </reference>
        </references>
      </pivotArea>
    </format>
    <format dxfId="1011">
      <pivotArea dataOnly="0" labelOnly="1" outline="0" fieldPosition="0">
        <references count="2">
          <reference field="4" count="1">
            <x v="1"/>
          </reference>
          <reference field="5" count="1" selected="0">
            <x v="38"/>
          </reference>
        </references>
      </pivotArea>
    </format>
    <format dxfId="1010">
      <pivotArea dataOnly="0" labelOnly="1" outline="0" fieldPosition="0">
        <references count="2">
          <reference field="4" count="1">
            <x v="0"/>
          </reference>
          <reference field="5" count="1" selected="0">
            <x v="40"/>
          </reference>
        </references>
      </pivotArea>
    </format>
    <format dxfId="1009">
      <pivotArea dataOnly="0" labelOnly="1" outline="0" fieldPosition="0">
        <references count="2">
          <reference field="4" count="1">
            <x v="1"/>
          </reference>
          <reference field="5" count="1" selected="0">
            <x v="49"/>
          </reference>
        </references>
      </pivotArea>
    </format>
    <format dxfId="1008">
      <pivotArea dataOnly="0" labelOnly="1" outline="0" fieldPosition="0">
        <references count="2">
          <reference field="4" count="1">
            <x v="0"/>
          </reference>
          <reference field="5" count="1" selected="0">
            <x v="50"/>
          </reference>
        </references>
      </pivotArea>
    </format>
    <format dxfId="1007">
      <pivotArea dataOnly="0" labelOnly="1" outline="0" fieldPosition="0">
        <references count="2">
          <reference field="4" count="1">
            <x v="1"/>
          </reference>
          <reference field="5" count="1" selected="0">
            <x v="51"/>
          </reference>
        </references>
      </pivotArea>
    </format>
    <format dxfId="1006">
      <pivotArea dataOnly="0" labelOnly="1" outline="0" fieldPosition="0">
        <references count="2">
          <reference field="4" count="1">
            <x v="0"/>
          </reference>
          <reference field="5" count="1" selected="0">
            <x v="54"/>
          </reference>
        </references>
      </pivotArea>
    </format>
    <format dxfId="1005">
      <pivotArea dataOnly="0" labelOnly="1" outline="0" fieldPosition="0">
        <references count="2">
          <reference field="4" count="1">
            <x v="1"/>
          </reference>
          <reference field="5" count="1" selected="0">
            <x v="60"/>
          </reference>
        </references>
      </pivotArea>
    </format>
    <format dxfId="1004">
      <pivotArea dataOnly="0" labelOnly="1" outline="0" fieldPosition="0">
        <references count="2">
          <reference field="4" count="1">
            <x v="0"/>
          </reference>
          <reference field="5" count="1" selected="0">
            <x v="61"/>
          </reference>
        </references>
      </pivotArea>
    </format>
    <format dxfId="1003">
      <pivotArea outline="0" collapsedLevelsAreSubtotals="1" fieldPosition="0">
        <references count="1">
          <reference field="5" count="1" selected="0">
            <x v="45"/>
          </reference>
        </references>
      </pivotArea>
    </format>
    <format dxfId="1002">
      <pivotArea outline="0" collapsedLevelsAreSubtotals="1" fieldPosition="0">
        <references count="1">
          <reference field="5" count="1" selected="0">
            <x v="60"/>
          </reference>
        </references>
      </pivotArea>
    </format>
    <format dxfId="1001">
      <pivotArea outline="0" collapsedLevelsAreSubtotals="1" fieldPosition="0">
        <references count="1">
          <reference field="5" count="1" selected="0">
            <x v="59"/>
          </reference>
        </references>
      </pivotArea>
    </format>
    <format dxfId="1000">
      <pivotArea outline="0" collapsedLevelsAreSubtotals="1" fieldPosition="0">
        <references count="1">
          <reference field="5" count="1" selected="0">
            <x v="59"/>
          </reference>
        </references>
      </pivotArea>
    </format>
    <format dxfId="999">
      <pivotArea outline="0" collapsedLevelsAreSubtotals="1" fieldPosition="0">
        <references count="1">
          <reference field="5" count="1" selected="0">
            <x v="59"/>
          </reference>
        </references>
      </pivotArea>
    </format>
    <format dxfId="998">
      <pivotArea outline="0" collapsedLevelsAreSubtotals="1" fieldPosition="0">
        <references count="1">
          <reference field="5" count="1" selected="0">
            <x v="59"/>
          </reference>
        </references>
      </pivotArea>
    </format>
    <format dxfId="997">
      <pivotArea outline="0" collapsedLevelsAreSubtotals="1" fieldPosition="0">
        <references count="1">
          <reference field="5" count="1" selected="0">
            <x v="59"/>
          </reference>
        </references>
      </pivotArea>
    </format>
    <format dxfId="996">
      <pivotArea outline="0" collapsedLevelsAreSubtotals="1" fieldPosition="0">
        <references count="1">
          <reference field="5" count="1" selected="0">
            <x v="60"/>
          </reference>
        </references>
      </pivotArea>
    </format>
    <format dxfId="995">
      <pivotArea type="all" dataOnly="0" outline="0" fieldPosition="0"/>
    </format>
    <format dxfId="994">
      <pivotArea outline="0" collapsedLevelsAreSubtotals="1" fieldPosition="0"/>
    </format>
    <format dxfId="993">
      <pivotArea field="5" type="button" dataOnly="0" labelOnly="1" outline="0" axis="axisRow" fieldPosition="0"/>
    </format>
    <format dxfId="992">
      <pivotArea field="4" type="button" dataOnly="0" labelOnly="1" outline="0" axis="axisRow" fieldPosition="1"/>
    </format>
    <format dxfId="991">
      <pivotArea field="78" type="button" dataOnly="0" labelOnly="1" outline="0"/>
    </format>
    <format dxfId="990">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89">
      <pivotArea dataOnly="0" labelOnly="1" outline="0" fieldPosition="0">
        <references count="1">
          <reference field="5" count="12">
            <x v="50"/>
            <x v="51"/>
            <x v="52"/>
            <x v="53"/>
            <x v="54"/>
            <x v="55"/>
            <x v="56"/>
            <x v="57"/>
            <x v="58"/>
            <x v="59"/>
            <x v="60"/>
            <x v="61"/>
          </reference>
        </references>
      </pivotArea>
    </format>
    <format dxfId="988">
      <pivotArea dataOnly="0" labelOnly="1" outline="0" fieldPosition="0">
        <references count="2">
          <reference field="4" count="1">
            <x v="0"/>
          </reference>
          <reference field="5" count="1" selected="0">
            <x v="0"/>
          </reference>
        </references>
      </pivotArea>
    </format>
    <format dxfId="987">
      <pivotArea dataOnly="0" labelOnly="1" outline="0" fieldPosition="0">
        <references count="2">
          <reference field="4" count="1">
            <x v="1"/>
          </reference>
          <reference field="5" count="1" selected="0">
            <x v="5"/>
          </reference>
        </references>
      </pivotArea>
    </format>
    <format dxfId="986">
      <pivotArea dataOnly="0" labelOnly="1" outline="0" fieldPosition="0">
        <references count="2">
          <reference field="4" count="1">
            <x v="0"/>
          </reference>
          <reference field="5" count="1" selected="0">
            <x v="7"/>
          </reference>
        </references>
      </pivotArea>
    </format>
    <format dxfId="985">
      <pivotArea dataOnly="0" labelOnly="1" outline="0" fieldPosition="0">
        <references count="2">
          <reference field="4" count="1">
            <x v="1"/>
          </reference>
          <reference field="5" count="1" selected="0">
            <x v="9"/>
          </reference>
        </references>
      </pivotArea>
    </format>
    <format dxfId="984">
      <pivotArea dataOnly="0" labelOnly="1" outline="0" fieldPosition="0">
        <references count="2">
          <reference field="4" count="1">
            <x v="0"/>
          </reference>
          <reference field="5" count="1" selected="0">
            <x v="11"/>
          </reference>
        </references>
      </pivotArea>
    </format>
    <format dxfId="983">
      <pivotArea dataOnly="0" labelOnly="1" outline="0" fieldPosition="0">
        <references count="2">
          <reference field="4" count="1">
            <x v="1"/>
          </reference>
          <reference field="5" count="1" selected="0">
            <x v="21"/>
          </reference>
        </references>
      </pivotArea>
    </format>
    <format dxfId="982">
      <pivotArea dataOnly="0" labelOnly="1" outline="0" fieldPosition="0">
        <references count="2">
          <reference field="4" count="1">
            <x v="0"/>
          </reference>
          <reference field="5" count="1" selected="0">
            <x v="22"/>
          </reference>
        </references>
      </pivotArea>
    </format>
    <format dxfId="981">
      <pivotArea dataOnly="0" labelOnly="1" outline="0" fieldPosition="0">
        <references count="2">
          <reference field="4" count="1">
            <x v="1"/>
          </reference>
          <reference field="5" count="1" selected="0">
            <x v="29"/>
          </reference>
        </references>
      </pivotArea>
    </format>
    <format dxfId="980">
      <pivotArea dataOnly="0" labelOnly="1" outline="0" fieldPosition="0">
        <references count="2">
          <reference field="4" count="1">
            <x v="0"/>
          </reference>
          <reference field="5" count="1" selected="0">
            <x v="30"/>
          </reference>
        </references>
      </pivotArea>
    </format>
    <format dxfId="979">
      <pivotArea dataOnly="0" labelOnly="1" outline="0" fieldPosition="0">
        <references count="2">
          <reference field="4" count="1">
            <x v="1"/>
          </reference>
          <reference field="5" count="1" selected="0">
            <x v="35"/>
          </reference>
        </references>
      </pivotArea>
    </format>
    <format dxfId="978">
      <pivotArea dataOnly="0" labelOnly="1" outline="0" fieldPosition="0">
        <references count="2">
          <reference field="4" count="1">
            <x v="0"/>
          </reference>
          <reference field="5" count="1" selected="0">
            <x v="36"/>
          </reference>
        </references>
      </pivotArea>
    </format>
    <format dxfId="977">
      <pivotArea dataOnly="0" labelOnly="1" outline="0" fieldPosition="0">
        <references count="2">
          <reference field="4" count="1">
            <x v="1"/>
          </reference>
          <reference field="5" count="1" selected="0">
            <x v="38"/>
          </reference>
        </references>
      </pivotArea>
    </format>
    <format dxfId="976">
      <pivotArea dataOnly="0" labelOnly="1" outline="0" fieldPosition="0">
        <references count="2">
          <reference field="4" count="1">
            <x v="0"/>
          </reference>
          <reference field="5" count="1" selected="0">
            <x v="40"/>
          </reference>
        </references>
      </pivotArea>
    </format>
    <format dxfId="975">
      <pivotArea dataOnly="0" labelOnly="1" outline="0" fieldPosition="0">
        <references count="2">
          <reference field="4" count="1">
            <x v="1"/>
          </reference>
          <reference field="5" count="1" selected="0">
            <x v="49"/>
          </reference>
        </references>
      </pivotArea>
    </format>
    <format dxfId="974">
      <pivotArea dataOnly="0" labelOnly="1" outline="0" fieldPosition="0">
        <references count="2">
          <reference field="4" count="1">
            <x v="0"/>
          </reference>
          <reference field="5" count="1" selected="0">
            <x v="50"/>
          </reference>
        </references>
      </pivotArea>
    </format>
    <format dxfId="973">
      <pivotArea dataOnly="0" labelOnly="1" outline="0" fieldPosition="0">
        <references count="2">
          <reference field="4" count="1">
            <x v="1"/>
          </reference>
          <reference field="5" count="1" selected="0">
            <x v="51"/>
          </reference>
        </references>
      </pivotArea>
    </format>
    <format dxfId="972">
      <pivotArea dataOnly="0" labelOnly="1" outline="0" fieldPosition="0">
        <references count="2">
          <reference field="4" count="1">
            <x v="0"/>
          </reference>
          <reference field="5" count="1" selected="0">
            <x v="54"/>
          </reference>
        </references>
      </pivotArea>
    </format>
    <format dxfId="971">
      <pivotArea dataOnly="0" labelOnly="1" outline="0" fieldPosition="0">
        <references count="2">
          <reference field="4" count="1">
            <x v="1"/>
          </reference>
          <reference field="5" count="1" selected="0">
            <x v="60"/>
          </reference>
        </references>
      </pivotArea>
    </format>
    <format dxfId="970">
      <pivotArea dataOnly="0" labelOnly="1" outline="0" fieldPosition="0">
        <references count="2">
          <reference field="4" count="1">
            <x v="0"/>
          </reference>
          <reference field="5" count="1" selected="0">
            <x v="61"/>
          </reference>
        </references>
      </pivotArea>
    </format>
    <format dxfId="969">
      <pivotArea dataOnly="0" labelOnly="1" outline="0" fieldPosition="0">
        <references count="1">
          <reference field="4294967294" count="1">
            <x v="0"/>
          </reference>
        </references>
      </pivotArea>
    </format>
    <format dxfId="968">
      <pivotArea outline="0" collapsedLevelsAreSubtotals="1" fieldPosition="0"/>
    </format>
    <format dxfId="96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66">
      <pivotArea dataOnly="0" labelOnly="1" outline="0" fieldPosition="0">
        <references count="1">
          <reference field="5" count="12">
            <x v="50"/>
            <x v="51"/>
            <x v="52"/>
            <x v="53"/>
            <x v="54"/>
            <x v="55"/>
            <x v="56"/>
            <x v="57"/>
            <x v="58"/>
            <x v="59"/>
            <x v="60"/>
            <x v="61"/>
          </reference>
        </references>
      </pivotArea>
    </format>
    <format dxfId="965">
      <pivotArea dataOnly="0" labelOnly="1" outline="0" fieldPosition="0">
        <references count="2">
          <reference field="4" count="1">
            <x v="0"/>
          </reference>
          <reference field="5" count="1" selected="0">
            <x v="0"/>
          </reference>
        </references>
      </pivotArea>
    </format>
    <format dxfId="964">
      <pivotArea dataOnly="0" labelOnly="1" outline="0" fieldPosition="0">
        <references count="2">
          <reference field="4" count="1">
            <x v="1"/>
          </reference>
          <reference field="5" count="1" selected="0">
            <x v="5"/>
          </reference>
        </references>
      </pivotArea>
    </format>
    <format dxfId="963">
      <pivotArea dataOnly="0" labelOnly="1" outline="0" fieldPosition="0">
        <references count="2">
          <reference field="4" count="1">
            <x v="0"/>
          </reference>
          <reference field="5" count="1" selected="0">
            <x v="7"/>
          </reference>
        </references>
      </pivotArea>
    </format>
    <format dxfId="962">
      <pivotArea dataOnly="0" labelOnly="1" outline="0" fieldPosition="0">
        <references count="2">
          <reference field="4" count="1">
            <x v="1"/>
          </reference>
          <reference field="5" count="1" selected="0">
            <x v="9"/>
          </reference>
        </references>
      </pivotArea>
    </format>
    <format dxfId="961">
      <pivotArea dataOnly="0" labelOnly="1" outline="0" fieldPosition="0">
        <references count="2">
          <reference field="4" count="1">
            <x v="0"/>
          </reference>
          <reference field="5" count="1" selected="0">
            <x v="11"/>
          </reference>
        </references>
      </pivotArea>
    </format>
    <format dxfId="960">
      <pivotArea dataOnly="0" labelOnly="1" outline="0" fieldPosition="0">
        <references count="2">
          <reference field="4" count="1">
            <x v="1"/>
          </reference>
          <reference field="5" count="1" selected="0">
            <x v="21"/>
          </reference>
        </references>
      </pivotArea>
    </format>
    <format dxfId="959">
      <pivotArea dataOnly="0" labelOnly="1" outline="0" fieldPosition="0">
        <references count="2">
          <reference field="4" count="1">
            <x v="0"/>
          </reference>
          <reference field="5" count="1" selected="0">
            <x v="22"/>
          </reference>
        </references>
      </pivotArea>
    </format>
    <format dxfId="958">
      <pivotArea dataOnly="0" labelOnly="1" outline="0" fieldPosition="0">
        <references count="2">
          <reference field="4" count="1">
            <x v="1"/>
          </reference>
          <reference field="5" count="1" selected="0">
            <x v="29"/>
          </reference>
        </references>
      </pivotArea>
    </format>
    <format dxfId="957">
      <pivotArea dataOnly="0" labelOnly="1" outline="0" fieldPosition="0">
        <references count="2">
          <reference field="4" count="1">
            <x v="0"/>
          </reference>
          <reference field="5" count="1" selected="0">
            <x v="30"/>
          </reference>
        </references>
      </pivotArea>
    </format>
    <format dxfId="956">
      <pivotArea dataOnly="0" labelOnly="1" outline="0" fieldPosition="0">
        <references count="2">
          <reference field="4" count="1">
            <x v="1"/>
          </reference>
          <reference field="5" count="1" selected="0">
            <x v="35"/>
          </reference>
        </references>
      </pivotArea>
    </format>
    <format dxfId="955">
      <pivotArea dataOnly="0" labelOnly="1" outline="0" fieldPosition="0">
        <references count="2">
          <reference field="4" count="1">
            <x v="0"/>
          </reference>
          <reference field="5" count="1" selected="0">
            <x v="36"/>
          </reference>
        </references>
      </pivotArea>
    </format>
    <format dxfId="954">
      <pivotArea dataOnly="0" labelOnly="1" outline="0" fieldPosition="0">
        <references count="2">
          <reference field="4" count="1">
            <x v="1"/>
          </reference>
          <reference field="5" count="1" selected="0">
            <x v="38"/>
          </reference>
        </references>
      </pivotArea>
    </format>
    <format dxfId="953">
      <pivotArea dataOnly="0" labelOnly="1" outline="0" fieldPosition="0">
        <references count="2">
          <reference field="4" count="1">
            <x v="0"/>
          </reference>
          <reference field="5" count="1" selected="0">
            <x v="40"/>
          </reference>
        </references>
      </pivotArea>
    </format>
    <format dxfId="952">
      <pivotArea dataOnly="0" labelOnly="1" outline="0" fieldPosition="0">
        <references count="2">
          <reference field="4" count="1">
            <x v="1"/>
          </reference>
          <reference field="5" count="1" selected="0">
            <x v="49"/>
          </reference>
        </references>
      </pivotArea>
    </format>
    <format dxfId="951">
      <pivotArea dataOnly="0" labelOnly="1" outline="0" fieldPosition="0">
        <references count="2">
          <reference field="4" count="1">
            <x v="0"/>
          </reference>
          <reference field="5" count="1" selected="0">
            <x v="50"/>
          </reference>
        </references>
      </pivotArea>
    </format>
    <format dxfId="950">
      <pivotArea dataOnly="0" labelOnly="1" outline="0" fieldPosition="0">
        <references count="2">
          <reference field="4" count="1">
            <x v="1"/>
          </reference>
          <reference field="5" count="1" selected="0">
            <x v="51"/>
          </reference>
        </references>
      </pivotArea>
    </format>
    <format dxfId="949">
      <pivotArea dataOnly="0" labelOnly="1" outline="0" fieldPosition="0">
        <references count="2">
          <reference field="4" count="1">
            <x v="0"/>
          </reference>
          <reference field="5" count="1" selected="0">
            <x v="54"/>
          </reference>
        </references>
      </pivotArea>
    </format>
    <format dxfId="948">
      <pivotArea dataOnly="0" labelOnly="1" outline="0" fieldPosition="0">
        <references count="2">
          <reference field="4" count="1">
            <x v="1"/>
          </reference>
          <reference field="5" count="1" selected="0">
            <x v="60"/>
          </reference>
        </references>
      </pivotArea>
    </format>
    <format dxfId="947">
      <pivotArea dataOnly="0" labelOnly="1" outline="0" fieldPosition="0">
        <references count="2">
          <reference field="4" count="1">
            <x v="0"/>
          </reference>
          <reference field="5" count="1" selected="0">
            <x v="61"/>
          </reference>
        </references>
      </pivotArea>
    </format>
    <format dxfId="946">
      <pivotArea field="5" type="button" dataOnly="0" labelOnly="1" outline="0" axis="axisRow" fieldPosition="0"/>
    </format>
    <format dxfId="945">
      <pivotArea field="4" type="button" dataOnly="0" labelOnly="1" outline="0" axis="axisRow" fieldPosition="1"/>
    </format>
    <format dxfId="944">
      <pivotArea field="78" type="button" dataOnly="0" labelOnly="1" outline="0"/>
    </format>
    <format dxfId="943">
      <pivotArea dataOnly="0" labelOnly="1" outline="0" fieldPosition="0">
        <references count="1">
          <reference field="4294967294" count="1">
            <x v="0"/>
          </reference>
        </references>
      </pivotArea>
    </format>
    <format dxfId="942">
      <pivotArea type="all" dataOnly="0" outline="0" fieldPosition="0"/>
    </format>
    <format dxfId="941">
      <pivotArea outline="0" collapsedLevelsAreSubtotals="1" fieldPosition="0"/>
    </format>
    <format dxfId="940">
      <pivotArea field="5" type="button" dataOnly="0" labelOnly="1" outline="0" axis="axisRow" fieldPosition="0"/>
    </format>
    <format dxfId="939">
      <pivotArea field="4" type="button" dataOnly="0" labelOnly="1" outline="0" axis="axisRow" fieldPosition="1"/>
    </format>
    <format dxfId="938">
      <pivotArea field="78" type="button" dataOnly="0" labelOnly="1" outline="0"/>
    </format>
    <format dxfId="93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36">
      <pivotArea dataOnly="0" labelOnly="1" outline="0" fieldPosition="0">
        <references count="1">
          <reference field="5" count="12">
            <x v="50"/>
            <x v="51"/>
            <x v="52"/>
            <x v="53"/>
            <x v="54"/>
            <x v="55"/>
            <x v="56"/>
            <x v="57"/>
            <x v="58"/>
            <x v="59"/>
            <x v="60"/>
            <x v="61"/>
          </reference>
        </references>
      </pivotArea>
    </format>
    <format dxfId="935">
      <pivotArea dataOnly="0" labelOnly="1" outline="0" fieldPosition="0">
        <references count="2">
          <reference field="4" count="1">
            <x v="0"/>
          </reference>
          <reference field="5" count="1" selected="0">
            <x v="0"/>
          </reference>
        </references>
      </pivotArea>
    </format>
    <format dxfId="934">
      <pivotArea dataOnly="0" labelOnly="1" outline="0" fieldPosition="0">
        <references count="2">
          <reference field="4" count="1">
            <x v="1"/>
          </reference>
          <reference field="5" count="1" selected="0">
            <x v="5"/>
          </reference>
        </references>
      </pivotArea>
    </format>
    <format dxfId="933">
      <pivotArea dataOnly="0" labelOnly="1" outline="0" fieldPosition="0">
        <references count="2">
          <reference field="4" count="1">
            <x v="0"/>
          </reference>
          <reference field="5" count="1" selected="0">
            <x v="7"/>
          </reference>
        </references>
      </pivotArea>
    </format>
    <format dxfId="932">
      <pivotArea dataOnly="0" labelOnly="1" outline="0" fieldPosition="0">
        <references count="2">
          <reference field="4" count="1">
            <x v="1"/>
          </reference>
          <reference field="5" count="1" selected="0">
            <x v="9"/>
          </reference>
        </references>
      </pivotArea>
    </format>
    <format dxfId="931">
      <pivotArea dataOnly="0" labelOnly="1" outline="0" fieldPosition="0">
        <references count="2">
          <reference field="4" count="1">
            <x v="0"/>
          </reference>
          <reference field="5" count="1" selected="0">
            <x v="11"/>
          </reference>
        </references>
      </pivotArea>
    </format>
    <format dxfId="930">
      <pivotArea dataOnly="0" labelOnly="1" outline="0" fieldPosition="0">
        <references count="2">
          <reference field="4" count="1">
            <x v="1"/>
          </reference>
          <reference field="5" count="1" selected="0">
            <x v="21"/>
          </reference>
        </references>
      </pivotArea>
    </format>
    <format dxfId="929">
      <pivotArea dataOnly="0" labelOnly="1" outline="0" fieldPosition="0">
        <references count="2">
          <reference field="4" count="1">
            <x v="0"/>
          </reference>
          <reference field="5" count="1" selected="0">
            <x v="22"/>
          </reference>
        </references>
      </pivotArea>
    </format>
    <format dxfId="928">
      <pivotArea dataOnly="0" labelOnly="1" outline="0" fieldPosition="0">
        <references count="2">
          <reference field="4" count="1">
            <x v="1"/>
          </reference>
          <reference field="5" count="1" selected="0">
            <x v="29"/>
          </reference>
        </references>
      </pivotArea>
    </format>
    <format dxfId="927">
      <pivotArea dataOnly="0" labelOnly="1" outline="0" fieldPosition="0">
        <references count="2">
          <reference field="4" count="1">
            <x v="0"/>
          </reference>
          <reference field="5" count="1" selected="0">
            <x v="30"/>
          </reference>
        </references>
      </pivotArea>
    </format>
    <format dxfId="926">
      <pivotArea dataOnly="0" labelOnly="1" outline="0" fieldPosition="0">
        <references count="2">
          <reference field="4" count="1">
            <x v="1"/>
          </reference>
          <reference field="5" count="1" selected="0">
            <x v="35"/>
          </reference>
        </references>
      </pivotArea>
    </format>
    <format dxfId="925">
      <pivotArea dataOnly="0" labelOnly="1" outline="0" fieldPosition="0">
        <references count="2">
          <reference field="4" count="1">
            <x v="0"/>
          </reference>
          <reference field="5" count="1" selected="0">
            <x v="36"/>
          </reference>
        </references>
      </pivotArea>
    </format>
    <format dxfId="924">
      <pivotArea dataOnly="0" labelOnly="1" outline="0" fieldPosition="0">
        <references count="2">
          <reference field="4" count="1">
            <x v="1"/>
          </reference>
          <reference field="5" count="1" selected="0">
            <x v="38"/>
          </reference>
        </references>
      </pivotArea>
    </format>
    <format dxfId="923">
      <pivotArea dataOnly="0" labelOnly="1" outline="0" fieldPosition="0">
        <references count="2">
          <reference field="4" count="1">
            <x v="0"/>
          </reference>
          <reference field="5" count="1" selected="0">
            <x v="40"/>
          </reference>
        </references>
      </pivotArea>
    </format>
    <format dxfId="922">
      <pivotArea dataOnly="0" labelOnly="1" outline="0" fieldPosition="0">
        <references count="2">
          <reference field="4" count="1">
            <x v="1"/>
          </reference>
          <reference field="5" count="1" selected="0">
            <x v="49"/>
          </reference>
        </references>
      </pivotArea>
    </format>
    <format dxfId="921">
      <pivotArea dataOnly="0" labelOnly="1" outline="0" fieldPosition="0">
        <references count="2">
          <reference field="4" count="1">
            <x v="0"/>
          </reference>
          <reference field="5" count="1" selected="0">
            <x v="50"/>
          </reference>
        </references>
      </pivotArea>
    </format>
    <format dxfId="920">
      <pivotArea dataOnly="0" labelOnly="1" outline="0" fieldPosition="0">
        <references count="2">
          <reference field="4" count="1">
            <x v="1"/>
          </reference>
          <reference field="5" count="1" selected="0">
            <x v="51"/>
          </reference>
        </references>
      </pivotArea>
    </format>
    <format dxfId="919">
      <pivotArea dataOnly="0" labelOnly="1" outline="0" fieldPosition="0">
        <references count="2">
          <reference field="4" count="1">
            <x v="0"/>
          </reference>
          <reference field="5" count="1" selected="0">
            <x v="54"/>
          </reference>
        </references>
      </pivotArea>
    </format>
    <format dxfId="918">
      <pivotArea dataOnly="0" labelOnly="1" outline="0" fieldPosition="0">
        <references count="2">
          <reference field="4" count="1">
            <x v="1"/>
          </reference>
          <reference field="5" count="1" selected="0">
            <x v="60"/>
          </reference>
        </references>
      </pivotArea>
    </format>
    <format dxfId="917">
      <pivotArea dataOnly="0" labelOnly="1" outline="0" fieldPosition="0">
        <references count="2">
          <reference field="4" count="1">
            <x v="0"/>
          </reference>
          <reference field="5" count="1" selected="0">
            <x v="61"/>
          </reference>
        </references>
      </pivotArea>
    </format>
    <format dxfId="916">
      <pivotArea dataOnly="0" labelOnly="1" outline="0" fieldPosition="0">
        <references count="1">
          <reference field="4294967294" count="1">
            <x v="0"/>
          </reference>
        </references>
      </pivotArea>
    </format>
    <format dxfId="915">
      <pivotArea outline="0" collapsedLevelsAreSubtotals="1" fieldPosition="0"/>
    </format>
    <format dxfId="914">
      <pivotArea dataOnly="0" labelOnly="1" outline="0" fieldPosition="0">
        <references count="2">
          <reference field="4" count="1">
            <x v="0"/>
          </reference>
          <reference field="5" count="1" selected="0">
            <x v="0"/>
          </reference>
        </references>
      </pivotArea>
    </format>
    <format dxfId="913">
      <pivotArea dataOnly="0" labelOnly="1" outline="0" fieldPosition="0">
        <references count="2">
          <reference field="4" count="1">
            <x v="1"/>
          </reference>
          <reference field="5" count="1" selected="0">
            <x v="5"/>
          </reference>
        </references>
      </pivotArea>
    </format>
    <format dxfId="912">
      <pivotArea dataOnly="0" labelOnly="1" outline="0" fieldPosition="0">
        <references count="2">
          <reference field="4" count="1">
            <x v="0"/>
          </reference>
          <reference field="5" count="1" selected="0">
            <x v="7"/>
          </reference>
        </references>
      </pivotArea>
    </format>
    <format dxfId="911">
      <pivotArea dataOnly="0" labelOnly="1" outline="0" fieldPosition="0">
        <references count="2">
          <reference field="4" count="1">
            <x v="1"/>
          </reference>
          <reference field="5" count="1" selected="0">
            <x v="9"/>
          </reference>
        </references>
      </pivotArea>
    </format>
    <format dxfId="910">
      <pivotArea dataOnly="0" labelOnly="1" outline="0" fieldPosition="0">
        <references count="2">
          <reference field="4" count="1">
            <x v="0"/>
          </reference>
          <reference field="5" count="1" selected="0">
            <x v="11"/>
          </reference>
        </references>
      </pivotArea>
    </format>
    <format dxfId="909">
      <pivotArea dataOnly="0" labelOnly="1" outline="0" fieldPosition="0">
        <references count="2">
          <reference field="4" count="1">
            <x v="1"/>
          </reference>
          <reference field="5" count="1" selected="0">
            <x v="21"/>
          </reference>
        </references>
      </pivotArea>
    </format>
    <format dxfId="908">
      <pivotArea dataOnly="0" labelOnly="1" outline="0" fieldPosition="0">
        <references count="2">
          <reference field="4" count="1">
            <x v="0"/>
          </reference>
          <reference field="5" count="1" selected="0">
            <x v="22"/>
          </reference>
        </references>
      </pivotArea>
    </format>
    <format dxfId="907">
      <pivotArea dataOnly="0" labelOnly="1" outline="0" fieldPosition="0">
        <references count="2">
          <reference field="4" count="1">
            <x v="1"/>
          </reference>
          <reference field="5" count="1" selected="0">
            <x v="29"/>
          </reference>
        </references>
      </pivotArea>
    </format>
    <format dxfId="906">
      <pivotArea dataOnly="0" labelOnly="1" outline="0" fieldPosition="0">
        <references count="2">
          <reference field="4" count="1">
            <x v="0"/>
          </reference>
          <reference field="5" count="1" selected="0">
            <x v="30"/>
          </reference>
        </references>
      </pivotArea>
    </format>
    <format dxfId="905">
      <pivotArea dataOnly="0" labelOnly="1" outline="0" fieldPosition="0">
        <references count="2">
          <reference field="4" count="1">
            <x v="1"/>
          </reference>
          <reference field="5" count="1" selected="0">
            <x v="35"/>
          </reference>
        </references>
      </pivotArea>
    </format>
    <format dxfId="904">
      <pivotArea dataOnly="0" labelOnly="1" outline="0" fieldPosition="0">
        <references count="2">
          <reference field="4" count="1">
            <x v="0"/>
          </reference>
          <reference field="5" count="1" selected="0">
            <x v="36"/>
          </reference>
        </references>
      </pivotArea>
    </format>
    <format dxfId="903">
      <pivotArea dataOnly="0" labelOnly="1" outline="0" fieldPosition="0">
        <references count="2">
          <reference field="4" count="1">
            <x v="1"/>
          </reference>
          <reference field="5" count="1" selected="0">
            <x v="38"/>
          </reference>
        </references>
      </pivotArea>
    </format>
    <format dxfId="902">
      <pivotArea dataOnly="0" labelOnly="1" outline="0" fieldPosition="0">
        <references count="2">
          <reference field="4" count="1">
            <x v="0"/>
          </reference>
          <reference field="5" count="1" selected="0">
            <x v="40"/>
          </reference>
        </references>
      </pivotArea>
    </format>
    <format dxfId="901">
      <pivotArea dataOnly="0" labelOnly="1" outline="0" fieldPosition="0">
        <references count="2">
          <reference field="4" count="1">
            <x v="1"/>
          </reference>
          <reference field="5" count="1" selected="0">
            <x v="49"/>
          </reference>
        </references>
      </pivotArea>
    </format>
    <format dxfId="900">
      <pivotArea dataOnly="0" labelOnly="1" outline="0" fieldPosition="0">
        <references count="2">
          <reference field="4" count="1">
            <x v="0"/>
          </reference>
          <reference field="5" count="1" selected="0">
            <x v="50"/>
          </reference>
        </references>
      </pivotArea>
    </format>
    <format dxfId="899">
      <pivotArea dataOnly="0" labelOnly="1" outline="0" fieldPosition="0">
        <references count="2">
          <reference field="4" count="1">
            <x v="1"/>
          </reference>
          <reference field="5" count="1" selected="0">
            <x v="51"/>
          </reference>
        </references>
      </pivotArea>
    </format>
    <format dxfId="898">
      <pivotArea dataOnly="0" labelOnly="1" outline="0" fieldPosition="0">
        <references count="2">
          <reference field="4" count="1">
            <x v="0"/>
          </reference>
          <reference field="5" count="1" selected="0">
            <x v="54"/>
          </reference>
        </references>
      </pivotArea>
    </format>
    <format dxfId="897">
      <pivotArea dataOnly="0" labelOnly="1" outline="0" fieldPosition="0">
        <references count="2">
          <reference field="4" count="1">
            <x v="1"/>
          </reference>
          <reference field="5" count="1" selected="0">
            <x v="60"/>
          </reference>
        </references>
      </pivotArea>
    </format>
    <format dxfId="896">
      <pivotArea dataOnly="0" labelOnly="1" outline="0" fieldPosition="0">
        <references count="2">
          <reference field="4" count="1">
            <x v="0"/>
          </reference>
          <reference field="5" count="1" selected="0">
            <x v="61"/>
          </reference>
        </references>
      </pivotArea>
    </format>
    <format dxfId="895">
      <pivotArea outline="0" collapsedLevelsAreSubtotals="1" fieldPosition="0"/>
    </format>
    <format dxfId="894">
      <pivotArea dataOnly="0" labelOnly="1" outline="0" fieldPosition="0">
        <references count="2">
          <reference field="4" count="1">
            <x v="0"/>
          </reference>
          <reference field="5" count="1" selected="0">
            <x v="0"/>
          </reference>
        </references>
      </pivotArea>
    </format>
    <format dxfId="893">
      <pivotArea dataOnly="0" labelOnly="1" outline="0" fieldPosition="0">
        <references count="2">
          <reference field="4" count="1">
            <x v="1"/>
          </reference>
          <reference field="5" count="1" selected="0">
            <x v="5"/>
          </reference>
        </references>
      </pivotArea>
    </format>
    <format dxfId="892">
      <pivotArea dataOnly="0" labelOnly="1" outline="0" fieldPosition="0">
        <references count="2">
          <reference field="4" count="1">
            <x v="0"/>
          </reference>
          <reference field="5" count="1" selected="0">
            <x v="7"/>
          </reference>
        </references>
      </pivotArea>
    </format>
    <format dxfId="891">
      <pivotArea dataOnly="0" labelOnly="1" outline="0" fieldPosition="0">
        <references count="2">
          <reference field="4" count="1">
            <x v="1"/>
          </reference>
          <reference field="5" count="1" selected="0">
            <x v="9"/>
          </reference>
        </references>
      </pivotArea>
    </format>
    <format dxfId="890">
      <pivotArea dataOnly="0" labelOnly="1" outline="0" fieldPosition="0">
        <references count="2">
          <reference field="4" count="1">
            <x v="0"/>
          </reference>
          <reference field="5" count="1" selected="0">
            <x v="11"/>
          </reference>
        </references>
      </pivotArea>
    </format>
    <format dxfId="889">
      <pivotArea dataOnly="0" labelOnly="1" outline="0" fieldPosition="0">
        <references count="2">
          <reference field="4" count="1">
            <x v="1"/>
          </reference>
          <reference field="5" count="1" selected="0">
            <x v="21"/>
          </reference>
        </references>
      </pivotArea>
    </format>
    <format dxfId="888">
      <pivotArea dataOnly="0" labelOnly="1" outline="0" fieldPosition="0">
        <references count="2">
          <reference field="4" count="1">
            <x v="0"/>
          </reference>
          <reference field="5" count="1" selected="0">
            <x v="22"/>
          </reference>
        </references>
      </pivotArea>
    </format>
    <format dxfId="887">
      <pivotArea dataOnly="0" labelOnly="1" outline="0" fieldPosition="0">
        <references count="2">
          <reference field="4" count="1">
            <x v="1"/>
          </reference>
          <reference field="5" count="1" selected="0">
            <x v="29"/>
          </reference>
        </references>
      </pivotArea>
    </format>
    <format dxfId="886">
      <pivotArea dataOnly="0" labelOnly="1" outline="0" fieldPosition="0">
        <references count="2">
          <reference field="4" count="1">
            <x v="0"/>
          </reference>
          <reference field="5" count="1" selected="0">
            <x v="30"/>
          </reference>
        </references>
      </pivotArea>
    </format>
    <format dxfId="885">
      <pivotArea dataOnly="0" labelOnly="1" outline="0" fieldPosition="0">
        <references count="2">
          <reference field="4" count="1">
            <x v="1"/>
          </reference>
          <reference field="5" count="1" selected="0">
            <x v="35"/>
          </reference>
        </references>
      </pivotArea>
    </format>
    <format dxfId="884">
      <pivotArea dataOnly="0" labelOnly="1" outline="0" fieldPosition="0">
        <references count="2">
          <reference field="4" count="1">
            <x v="0"/>
          </reference>
          <reference field="5" count="1" selected="0">
            <x v="36"/>
          </reference>
        </references>
      </pivotArea>
    </format>
    <format dxfId="883">
      <pivotArea dataOnly="0" labelOnly="1" outline="0" fieldPosition="0">
        <references count="2">
          <reference field="4" count="1">
            <x v="1"/>
          </reference>
          <reference field="5" count="1" selected="0">
            <x v="38"/>
          </reference>
        </references>
      </pivotArea>
    </format>
    <format dxfId="882">
      <pivotArea dataOnly="0" labelOnly="1" outline="0" fieldPosition="0">
        <references count="2">
          <reference field="4" count="1">
            <x v="0"/>
          </reference>
          <reference field="5" count="1" selected="0">
            <x v="40"/>
          </reference>
        </references>
      </pivotArea>
    </format>
    <format dxfId="881">
      <pivotArea dataOnly="0" labelOnly="1" outline="0" fieldPosition="0">
        <references count="2">
          <reference field="4" count="1">
            <x v="1"/>
          </reference>
          <reference field="5" count="1" selected="0">
            <x v="49"/>
          </reference>
        </references>
      </pivotArea>
    </format>
    <format dxfId="880">
      <pivotArea dataOnly="0" labelOnly="1" outline="0" fieldPosition="0">
        <references count="2">
          <reference field="4" count="1">
            <x v="0"/>
          </reference>
          <reference field="5" count="1" selected="0">
            <x v="50"/>
          </reference>
        </references>
      </pivotArea>
    </format>
    <format dxfId="879">
      <pivotArea dataOnly="0" labelOnly="1" outline="0" fieldPosition="0">
        <references count="2">
          <reference field="4" count="1">
            <x v="1"/>
          </reference>
          <reference field="5" count="1" selected="0">
            <x v="51"/>
          </reference>
        </references>
      </pivotArea>
    </format>
    <format dxfId="878">
      <pivotArea dataOnly="0" labelOnly="1" outline="0" fieldPosition="0">
        <references count="2">
          <reference field="4" count="1">
            <x v="0"/>
          </reference>
          <reference field="5" count="1" selected="0">
            <x v="54"/>
          </reference>
        </references>
      </pivotArea>
    </format>
    <format dxfId="877">
      <pivotArea dataOnly="0" labelOnly="1" outline="0" fieldPosition="0">
        <references count="2">
          <reference field="4" count="1">
            <x v="1"/>
          </reference>
          <reference field="5" count="1" selected="0">
            <x v="60"/>
          </reference>
        </references>
      </pivotArea>
    </format>
    <format dxfId="876">
      <pivotArea dataOnly="0" labelOnly="1" outline="0" fieldPosition="0">
        <references count="2">
          <reference field="4" count="1">
            <x v="0"/>
          </reference>
          <reference field="5" count="1" selected="0">
            <x v="61"/>
          </reference>
        </references>
      </pivotArea>
    </format>
    <format dxfId="875">
      <pivotArea field="5" type="button" dataOnly="0" labelOnly="1" outline="0" axis="axisRow" fieldPosition="0"/>
    </format>
    <format dxfId="874">
      <pivotArea field="4" type="button" dataOnly="0" labelOnly="1" outline="0" axis="axisRow" fieldPosition="1"/>
    </format>
    <format dxfId="873">
      <pivotArea field="78" type="button" dataOnly="0" labelOnly="1" outline="0"/>
    </format>
    <format dxfId="872">
      <pivotArea dataOnly="0" labelOnly="1" outline="0" fieldPosition="0">
        <references count="1">
          <reference field="4294967294" count="1">
            <x v="0"/>
          </reference>
        </references>
      </pivotArea>
    </format>
    <format dxfId="871">
      <pivotArea dataOnly="0" labelOnly="1" outline="0" fieldPosition="0">
        <references count="2">
          <reference field="4" count="1">
            <x v="0"/>
          </reference>
          <reference field="5" count="1" selected="0">
            <x v="0"/>
          </reference>
        </references>
      </pivotArea>
    </format>
    <format dxfId="870">
      <pivotArea dataOnly="0" labelOnly="1" outline="0" fieldPosition="0">
        <references count="2">
          <reference field="4" count="1">
            <x v="1"/>
          </reference>
          <reference field="5" count="1" selected="0">
            <x v="5"/>
          </reference>
        </references>
      </pivotArea>
    </format>
    <format dxfId="869">
      <pivotArea dataOnly="0" labelOnly="1" outline="0" fieldPosition="0">
        <references count="2">
          <reference field="4" count="1">
            <x v="0"/>
          </reference>
          <reference field="5" count="1" selected="0">
            <x v="7"/>
          </reference>
        </references>
      </pivotArea>
    </format>
    <format dxfId="868">
      <pivotArea dataOnly="0" labelOnly="1" outline="0" fieldPosition="0">
        <references count="2">
          <reference field="4" count="1">
            <x v="1"/>
          </reference>
          <reference field="5" count="1" selected="0">
            <x v="9"/>
          </reference>
        </references>
      </pivotArea>
    </format>
    <format dxfId="867">
      <pivotArea dataOnly="0" labelOnly="1" outline="0" fieldPosition="0">
        <references count="2">
          <reference field="4" count="1">
            <x v="0"/>
          </reference>
          <reference field="5" count="1" selected="0">
            <x v="11"/>
          </reference>
        </references>
      </pivotArea>
    </format>
    <format dxfId="866">
      <pivotArea dataOnly="0" labelOnly="1" outline="0" fieldPosition="0">
        <references count="2">
          <reference field="4" count="1">
            <x v="1"/>
          </reference>
          <reference field="5" count="1" selected="0">
            <x v="21"/>
          </reference>
        </references>
      </pivotArea>
    </format>
    <format dxfId="865">
      <pivotArea dataOnly="0" labelOnly="1" outline="0" fieldPosition="0">
        <references count="2">
          <reference field="4" count="1">
            <x v="0"/>
          </reference>
          <reference field="5" count="1" selected="0">
            <x v="22"/>
          </reference>
        </references>
      </pivotArea>
    </format>
    <format dxfId="864">
      <pivotArea dataOnly="0" labelOnly="1" outline="0" fieldPosition="0">
        <references count="2">
          <reference field="4" count="1">
            <x v="1"/>
          </reference>
          <reference field="5" count="1" selected="0">
            <x v="29"/>
          </reference>
        </references>
      </pivotArea>
    </format>
    <format dxfId="863">
      <pivotArea dataOnly="0" labelOnly="1" outline="0" fieldPosition="0">
        <references count="2">
          <reference field="4" count="1">
            <x v="0"/>
          </reference>
          <reference field="5" count="1" selected="0">
            <x v="30"/>
          </reference>
        </references>
      </pivotArea>
    </format>
    <format dxfId="862">
      <pivotArea dataOnly="0" labelOnly="1" outline="0" fieldPosition="0">
        <references count="2">
          <reference field="4" count="1">
            <x v="1"/>
          </reference>
          <reference field="5" count="1" selected="0">
            <x v="35"/>
          </reference>
        </references>
      </pivotArea>
    </format>
    <format dxfId="861">
      <pivotArea dataOnly="0" labelOnly="1" outline="0" fieldPosition="0">
        <references count="2">
          <reference field="4" count="1">
            <x v="0"/>
          </reference>
          <reference field="5" count="1" selected="0">
            <x v="36"/>
          </reference>
        </references>
      </pivotArea>
    </format>
    <format dxfId="860">
      <pivotArea dataOnly="0" labelOnly="1" outline="0" fieldPosition="0">
        <references count="2">
          <reference field="4" count="1">
            <x v="1"/>
          </reference>
          <reference field="5" count="1" selected="0">
            <x v="38"/>
          </reference>
        </references>
      </pivotArea>
    </format>
    <format dxfId="859">
      <pivotArea dataOnly="0" labelOnly="1" outline="0" fieldPosition="0">
        <references count="2">
          <reference field="4" count="1">
            <x v="0"/>
          </reference>
          <reference field="5" count="1" selected="0">
            <x v="40"/>
          </reference>
        </references>
      </pivotArea>
    </format>
    <format dxfId="858">
      <pivotArea dataOnly="0" labelOnly="1" outline="0" fieldPosition="0">
        <references count="2">
          <reference field="4" count="1">
            <x v="1"/>
          </reference>
          <reference field="5" count="1" selected="0">
            <x v="49"/>
          </reference>
        </references>
      </pivotArea>
    </format>
    <format dxfId="857">
      <pivotArea dataOnly="0" labelOnly="1" outline="0" fieldPosition="0">
        <references count="2">
          <reference field="4" count="1">
            <x v="0"/>
          </reference>
          <reference field="5" count="1" selected="0">
            <x v="50"/>
          </reference>
        </references>
      </pivotArea>
    </format>
    <format dxfId="856">
      <pivotArea dataOnly="0" labelOnly="1" outline="0" fieldPosition="0">
        <references count="2">
          <reference field="4" count="1">
            <x v="1"/>
          </reference>
          <reference field="5" count="1" selected="0">
            <x v="51"/>
          </reference>
        </references>
      </pivotArea>
    </format>
    <format dxfId="855">
      <pivotArea dataOnly="0" labelOnly="1" outline="0" fieldPosition="0">
        <references count="2">
          <reference field="4" count="1">
            <x v="0"/>
          </reference>
          <reference field="5" count="1" selected="0">
            <x v="54"/>
          </reference>
        </references>
      </pivotArea>
    </format>
    <format dxfId="854">
      <pivotArea dataOnly="0" labelOnly="1" outline="0" fieldPosition="0">
        <references count="2">
          <reference field="4" count="1">
            <x v="1"/>
          </reference>
          <reference field="5" count="1" selected="0">
            <x v="60"/>
          </reference>
        </references>
      </pivotArea>
    </format>
    <format dxfId="853">
      <pivotArea dataOnly="0" labelOnly="1" outline="0" fieldPosition="0">
        <references count="2">
          <reference field="4" count="1">
            <x v="0"/>
          </reference>
          <reference field="5" count="1" selected="0">
            <x v="61"/>
          </reference>
        </references>
      </pivotArea>
    </format>
    <format dxfId="852">
      <pivotArea dataOnly="0" labelOnly="1" outline="0" fieldPosition="0">
        <references count="2">
          <reference field="4" count="1">
            <x v="0"/>
          </reference>
          <reference field="5" count="1" selected="0">
            <x v="0"/>
          </reference>
        </references>
      </pivotArea>
    </format>
    <format dxfId="851">
      <pivotArea dataOnly="0" labelOnly="1" outline="0" fieldPosition="0">
        <references count="2">
          <reference field="4" count="1">
            <x v="1"/>
          </reference>
          <reference field="5" count="1" selected="0">
            <x v="5"/>
          </reference>
        </references>
      </pivotArea>
    </format>
    <format dxfId="850">
      <pivotArea dataOnly="0" labelOnly="1" outline="0" fieldPosition="0">
        <references count="2">
          <reference field="4" count="1">
            <x v="0"/>
          </reference>
          <reference field="5" count="1" selected="0">
            <x v="7"/>
          </reference>
        </references>
      </pivotArea>
    </format>
    <format dxfId="849">
      <pivotArea dataOnly="0" labelOnly="1" outline="0" fieldPosition="0">
        <references count="2">
          <reference field="4" count="1">
            <x v="1"/>
          </reference>
          <reference field="5" count="1" selected="0">
            <x v="9"/>
          </reference>
        </references>
      </pivotArea>
    </format>
    <format dxfId="848">
      <pivotArea dataOnly="0" labelOnly="1" outline="0" fieldPosition="0">
        <references count="2">
          <reference field="4" count="1">
            <x v="0"/>
          </reference>
          <reference field="5" count="1" selected="0">
            <x v="11"/>
          </reference>
        </references>
      </pivotArea>
    </format>
    <format dxfId="847">
      <pivotArea dataOnly="0" labelOnly="1" outline="0" fieldPosition="0">
        <references count="2">
          <reference field="4" count="1">
            <x v="1"/>
          </reference>
          <reference field="5" count="1" selected="0">
            <x v="21"/>
          </reference>
        </references>
      </pivotArea>
    </format>
    <format dxfId="846">
      <pivotArea dataOnly="0" labelOnly="1" outline="0" fieldPosition="0">
        <references count="2">
          <reference field="4" count="1">
            <x v="0"/>
          </reference>
          <reference field="5" count="1" selected="0">
            <x v="22"/>
          </reference>
        </references>
      </pivotArea>
    </format>
    <format dxfId="845">
      <pivotArea dataOnly="0" labelOnly="1" outline="0" fieldPosition="0">
        <references count="2">
          <reference field="4" count="1">
            <x v="1"/>
          </reference>
          <reference field="5" count="1" selected="0">
            <x v="29"/>
          </reference>
        </references>
      </pivotArea>
    </format>
    <format dxfId="844">
      <pivotArea dataOnly="0" labelOnly="1" outline="0" fieldPosition="0">
        <references count="2">
          <reference field="4" count="1">
            <x v="0"/>
          </reference>
          <reference field="5" count="1" selected="0">
            <x v="30"/>
          </reference>
        </references>
      </pivotArea>
    </format>
    <format dxfId="843">
      <pivotArea dataOnly="0" labelOnly="1" outline="0" fieldPosition="0">
        <references count="2">
          <reference field="4" count="1">
            <x v="1"/>
          </reference>
          <reference field="5" count="1" selected="0">
            <x v="35"/>
          </reference>
        </references>
      </pivotArea>
    </format>
    <format dxfId="842">
      <pivotArea dataOnly="0" labelOnly="1" outline="0" fieldPosition="0">
        <references count="2">
          <reference field="4" count="1">
            <x v="0"/>
          </reference>
          <reference field="5" count="1" selected="0">
            <x v="36"/>
          </reference>
        </references>
      </pivotArea>
    </format>
    <format dxfId="841">
      <pivotArea dataOnly="0" labelOnly="1" outline="0" fieldPosition="0">
        <references count="2">
          <reference field="4" count="1">
            <x v="1"/>
          </reference>
          <reference field="5" count="1" selected="0">
            <x v="38"/>
          </reference>
        </references>
      </pivotArea>
    </format>
    <format dxfId="840">
      <pivotArea dataOnly="0" labelOnly="1" outline="0" fieldPosition="0">
        <references count="2">
          <reference field="4" count="1">
            <x v="0"/>
          </reference>
          <reference field="5" count="1" selected="0">
            <x v="40"/>
          </reference>
        </references>
      </pivotArea>
    </format>
    <format dxfId="839">
      <pivotArea dataOnly="0" labelOnly="1" outline="0" fieldPosition="0">
        <references count="2">
          <reference field="4" count="1">
            <x v="1"/>
          </reference>
          <reference field="5" count="1" selected="0">
            <x v="49"/>
          </reference>
        </references>
      </pivotArea>
    </format>
    <format dxfId="838">
      <pivotArea dataOnly="0" labelOnly="1" outline="0" fieldPosition="0">
        <references count="2">
          <reference field="4" count="1">
            <x v="0"/>
          </reference>
          <reference field="5" count="1" selected="0">
            <x v="50"/>
          </reference>
        </references>
      </pivotArea>
    </format>
    <format dxfId="837">
      <pivotArea dataOnly="0" labelOnly="1" outline="0" fieldPosition="0">
        <references count="2">
          <reference field="4" count="1">
            <x v="1"/>
          </reference>
          <reference field="5" count="1" selected="0">
            <x v="51"/>
          </reference>
        </references>
      </pivotArea>
    </format>
    <format dxfId="836">
      <pivotArea dataOnly="0" labelOnly="1" outline="0" fieldPosition="0">
        <references count="2">
          <reference field="4" count="1">
            <x v="0"/>
          </reference>
          <reference field="5" count="1" selected="0">
            <x v="54"/>
          </reference>
        </references>
      </pivotArea>
    </format>
    <format dxfId="835">
      <pivotArea dataOnly="0" labelOnly="1" outline="0" fieldPosition="0">
        <references count="2">
          <reference field="4" count="1">
            <x v="1"/>
          </reference>
          <reference field="5" count="1" selected="0">
            <x v="60"/>
          </reference>
        </references>
      </pivotArea>
    </format>
    <format dxfId="834">
      <pivotArea dataOnly="0" labelOnly="1" outline="0" fieldPosition="0">
        <references count="2">
          <reference field="4" count="1">
            <x v="0"/>
          </reference>
          <reference field="5" count="1" selected="0">
            <x v="61"/>
          </reference>
        </references>
      </pivotArea>
    </format>
    <format dxfId="833">
      <pivotArea dataOnly="0" labelOnly="1" outline="0" fieldPosition="0">
        <references count="2">
          <reference field="4" count="1">
            <x v="0"/>
          </reference>
          <reference field="5" count="1" selected="0">
            <x v="28"/>
          </reference>
        </references>
      </pivotArea>
    </format>
    <format dxfId="832">
      <pivotArea dataOnly="0" labelOnly="1" outline="0" fieldPosition="0">
        <references count="2">
          <reference field="4" count="1">
            <x v="0"/>
          </reference>
          <reference field="5" count="1" selected="0">
            <x v="22"/>
          </reference>
        </references>
      </pivotArea>
    </format>
    <format dxfId="831">
      <pivotArea dataOnly="0" labelOnly="1" outline="0" fieldPosition="0">
        <references count="2">
          <reference field="4" count="1">
            <x v="1"/>
          </reference>
          <reference field="5" count="1" selected="0">
            <x v="5"/>
          </reference>
        </references>
      </pivotArea>
    </format>
    <format dxfId="830">
      <pivotArea dataOnly="0" labelOnly="1" outline="0" fieldPosition="0">
        <references count="2">
          <reference field="4" count="1">
            <x v="0"/>
          </reference>
          <reference field="5" count="1" selected="0">
            <x v="12"/>
          </reference>
        </references>
      </pivotArea>
    </format>
    <format dxfId="829">
      <pivotArea dataOnly="0" labelOnly="1" outline="0" fieldPosition="0">
        <references count="2">
          <reference field="4" count="1">
            <x v="1"/>
          </reference>
          <reference field="5" count="1" selected="0">
            <x v="51"/>
          </reference>
        </references>
      </pivotArea>
    </format>
    <format dxfId="828">
      <pivotArea dataOnly="0" labelOnly="1" outline="0" fieldPosition="0">
        <references count="2">
          <reference field="4" count="1">
            <x v="1"/>
          </reference>
          <reference field="5" count="1" selected="0">
            <x v="5"/>
          </reference>
        </references>
      </pivotArea>
    </format>
    <format dxfId="827">
      <pivotArea dataOnly="0" labelOnly="1" outline="0" fieldPosition="0">
        <references count="2">
          <reference field="4" count="1">
            <x v="0"/>
          </reference>
          <reference field="5" count="1" selected="0">
            <x v="12"/>
          </reference>
        </references>
      </pivotArea>
    </format>
    <format dxfId="826">
      <pivotArea dataOnly="0" labelOnly="1" outline="0" fieldPosition="0">
        <references count="2">
          <reference field="4" count="1">
            <x v="1"/>
          </reference>
          <reference field="5" count="1" selected="0">
            <x v="51"/>
          </reference>
        </references>
      </pivotArea>
    </format>
    <format dxfId="825">
      <pivotArea dataOnly="0" labelOnly="1" outline="0" fieldPosition="0">
        <references count="2">
          <reference field="4" count="1">
            <x v="0"/>
          </reference>
          <reference field="5" count="1" selected="0">
            <x v="1"/>
          </reference>
        </references>
      </pivotArea>
    </format>
    <format dxfId="824">
      <pivotArea dataOnly="0" labelOnly="1" outline="0" fieldPosition="0">
        <references count="2">
          <reference field="4" count="1">
            <x v="1"/>
          </reference>
          <reference field="5" count="1" selected="0">
            <x v="39"/>
          </reference>
        </references>
      </pivotArea>
    </format>
    <format dxfId="823">
      <pivotArea dataOnly="0" labelOnly="1" outline="0" fieldPosition="0">
        <references count="2">
          <reference field="4" count="1">
            <x v="0"/>
          </reference>
          <reference field="5" count="1" selected="0">
            <x v="45"/>
          </reference>
        </references>
      </pivotArea>
    </format>
    <format dxfId="822">
      <pivotArea dataOnly="0" labelOnly="1" outline="0" fieldPosition="0">
        <references count="2">
          <reference field="4" count="1">
            <x v="0"/>
          </reference>
          <reference field="5" count="1" selected="0">
            <x v="2"/>
          </reference>
        </references>
      </pivotArea>
    </format>
    <format dxfId="821">
      <pivotArea dataOnly="0" labelOnly="1" outline="0" fieldPosition="0">
        <references count="2">
          <reference field="4" count="1">
            <x v="0"/>
          </reference>
          <reference field="5" count="1" selected="0">
            <x v="7"/>
          </reference>
        </references>
      </pivotArea>
    </format>
    <format dxfId="820">
      <pivotArea dataOnly="0" labelOnly="1" outline="0" fieldPosition="0">
        <references count="2">
          <reference field="4" count="1">
            <x v="0"/>
          </reference>
          <reference field="5" count="1" selected="0">
            <x v="7"/>
          </reference>
        </references>
      </pivotArea>
    </format>
    <format dxfId="819">
      <pivotArea dataOnly="0" labelOnly="1" outline="0" fieldPosition="0">
        <references count="2">
          <reference field="4" count="1">
            <x v="0"/>
          </reference>
          <reference field="5" count="1" selected="0">
            <x v="0"/>
          </reference>
        </references>
      </pivotArea>
    </format>
    <format dxfId="818">
      <pivotArea dataOnly="0" labelOnly="1" outline="0" fieldPosition="0">
        <references count="2">
          <reference field="4" count="1">
            <x v="1"/>
          </reference>
          <reference field="5" count="1" selected="0">
            <x v="60"/>
          </reference>
        </references>
      </pivotArea>
    </format>
    <format dxfId="817">
      <pivotArea dataOnly="0" labelOnly="1" outline="0" fieldPosition="0">
        <references count="2">
          <reference field="4" count="1">
            <x v="0"/>
          </reference>
          <reference field="5" count="1" selected="0">
            <x v="0"/>
          </reference>
        </references>
      </pivotArea>
    </format>
    <format dxfId="816">
      <pivotArea dataOnly="0" labelOnly="1" outline="0" fieldPosition="0">
        <references count="2">
          <reference field="4" count="1">
            <x v="1"/>
          </reference>
          <reference field="5" count="1" selected="0">
            <x v="60"/>
          </reference>
        </references>
      </pivotArea>
    </format>
    <format dxfId="815">
      <pivotArea dataOnly="0" labelOnly="1" outline="0" fieldPosition="0">
        <references count="2">
          <reference field="4" count="1">
            <x v="0"/>
          </reference>
          <reference field="5" count="1" selected="0">
            <x v="4"/>
          </reference>
        </references>
      </pivotArea>
    </format>
    <format dxfId="814">
      <pivotArea dataOnly="0" labelOnly="1" outline="0" fieldPosition="0">
        <references count="2">
          <reference field="4" count="1">
            <x v="1"/>
          </reference>
          <reference field="5" count="1" selected="0">
            <x v="9"/>
          </reference>
        </references>
      </pivotArea>
    </format>
    <format dxfId="813">
      <pivotArea dataOnly="0" labelOnly="1" outline="0" fieldPosition="0">
        <references count="2">
          <reference field="4" count="1">
            <x v="0"/>
          </reference>
          <reference field="5" count="1" selected="0">
            <x v="31"/>
          </reference>
        </references>
      </pivotArea>
    </format>
    <format dxfId="812">
      <pivotArea dataOnly="0" labelOnly="1" outline="0" fieldPosition="0">
        <references count="2">
          <reference field="4" count="1">
            <x v="1"/>
          </reference>
          <reference field="5" count="1" selected="0">
            <x v="35"/>
          </reference>
        </references>
      </pivotArea>
    </format>
    <format dxfId="811">
      <pivotArea dataOnly="0" labelOnly="1" outline="0" fieldPosition="0">
        <references count="2">
          <reference field="4" count="1">
            <x v="0"/>
          </reference>
          <reference field="5" count="1" selected="0">
            <x v="36"/>
          </reference>
        </references>
      </pivotArea>
    </format>
    <format dxfId="810">
      <pivotArea dataOnly="0" labelOnly="1" outline="0" fieldPosition="0">
        <references count="2">
          <reference field="4" count="1">
            <x v="1"/>
          </reference>
          <reference field="5" count="1" selected="0">
            <x v="38"/>
          </reference>
        </references>
      </pivotArea>
    </format>
    <format dxfId="809">
      <pivotArea dataOnly="0" labelOnly="1" outline="0" fieldPosition="0">
        <references count="2">
          <reference field="4" count="1">
            <x v="0"/>
          </reference>
          <reference field="5" count="1" selected="0">
            <x v="42"/>
          </reference>
        </references>
      </pivotArea>
    </format>
    <format dxfId="808">
      <pivotArea dataOnly="0" labelOnly="1" outline="0" fieldPosition="0">
        <references count="2">
          <reference field="4" count="1">
            <x v="1"/>
          </reference>
          <reference field="5" count="1" selected="0">
            <x v="49"/>
          </reference>
        </references>
      </pivotArea>
    </format>
    <format dxfId="807">
      <pivotArea dataOnly="0" labelOnly="1" outline="0" fieldPosition="0">
        <references count="2">
          <reference field="4" count="1">
            <x v="0"/>
          </reference>
          <reference field="5" count="1" selected="0">
            <x v="54"/>
          </reference>
        </references>
      </pivotArea>
    </format>
    <format dxfId="806">
      <pivotArea dataOnly="0" labelOnly="1" outline="0" fieldPosition="0">
        <references count="2">
          <reference field="4" count="1">
            <x v="0"/>
          </reference>
          <reference field="5" count="1" selected="0">
            <x v="4"/>
          </reference>
        </references>
      </pivotArea>
    </format>
    <format dxfId="805">
      <pivotArea dataOnly="0" labelOnly="1" outline="0" fieldPosition="0">
        <references count="2">
          <reference field="4" count="1">
            <x v="1"/>
          </reference>
          <reference field="5" count="1" selected="0">
            <x v="9"/>
          </reference>
        </references>
      </pivotArea>
    </format>
    <format dxfId="804">
      <pivotArea dataOnly="0" labelOnly="1" outline="0" fieldPosition="0">
        <references count="2">
          <reference field="4" count="1">
            <x v="0"/>
          </reference>
          <reference field="5" count="1" selected="0">
            <x v="31"/>
          </reference>
        </references>
      </pivotArea>
    </format>
    <format dxfId="803">
      <pivotArea dataOnly="0" labelOnly="1" outline="0" fieldPosition="0">
        <references count="2">
          <reference field="4" count="1">
            <x v="1"/>
          </reference>
          <reference field="5" count="1" selected="0">
            <x v="35"/>
          </reference>
        </references>
      </pivotArea>
    </format>
    <format dxfId="802">
      <pivotArea dataOnly="0" labelOnly="1" outline="0" fieldPosition="0">
        <references count="2">
          <reference field="4" count="1">
            <x v="0"/>
          </reference>
          <reference field="5" count="1" selected="0">
            <x v="36"/>
          </reference>
        </references>
      </pivotArea>
    </format>
    <format dxfId="801">
      <pivotArea dataOnly="0" labelOnly="1" outline="0" fieldPosition="0">
        <references count="2">
          <reference field="4" count="1">
            <x v="1"/>
          </reference>
          <reference field="5" count="1" selected="0">
            <x v="38"/>
          </reference>
        </references>
      </pivotArea>
    </format>
    <format dxfId="800">
      <pivotArea dataOnly="0" labelOnly="1" outline="0" fieldPosition="0">
        <references count="2">
          <reference field="4" count="1">
            <x v="0"/>
          </reference>
          <reference field="5" count="1" selected="0">
            <x v="42"/>
          </reference>
        </references>
      </pivotArea>
    </format>
    <format dxfId="799">
      <pivotArea dataOnly="0" labelOnly="1" outline="0" fieldPosition="0">
        <references count="2">
          <reference field="4" count="1">
            <x v="1"/>
          </reference>
          <reference field="5" count="1" selected="0">
            <x v="49"/>
          </reference>
        </references>
      </pivotArea>
    </format>
    <format dxfId="798">
      <pivotArea dataOnly="0" labelOnly="1" outline="0" fieldPosition="0">
        <references count="2">
          <reference field="4" count="1">
            <x v="0"/>
          </reference>
          <reference field="5" count="1" selected="0">
            <x v="54"/>
          </reference>
        </references>
      </pivotArea>
    </format>
    <format dxfId="797">
      <pivotArea dataOnly="0" labelOnly="1" outline="0" fieldPosition="0">
        <references count="2">
          <reference field="4" count="1">
            <x v="0"/>
          </reference>
          <reference field="5" count="1" selected="0">
            <x v="4"/>
          </reference>
        </references>
      </pivotArea>
    </format>
    <format dxfId="796">
      <pivotArea dataOnly="0" labelOnly="1" outline="0" fieldPosition="0">
        <references count="2">
          <reference field="4" count="1">
            <x v="1"/>
          </reference>
          <reference field="5" count="1" selected="0">
            <x v="9"/>
          </reference>
        </references>
      </pivotArea>
    </format>
    <format dxfId="795">
      <pivotArea dataOnly="0" labelOnly="1" outline="0" fieldPosition="0">
        <references count="2">
          <reference field="4" count="1">
            <x v="0"/>
          </reference>
          <reference field="5" count="1" selected="0">
            <x v="31"/>
          </reference>
        </references>
      </pivotArea>
    </format>
    <format dxfId="794">
      <pivotArea dataOnly="0" labelOnly="1" outline="0" fieldPosition="0">
        <references count="2">
          <reference field="4" count="1">
            <x v="1"/>
          </reference>
          <reference field="5" count="1" selected="0">
            <x v="35"/>
          </reference>
        </references>
      </pivotArea>
    </format>
    <format dxfId="793">
      <pivotArea dataOnly="0" labelOnly="1" outline="0" fieldPosition="0">
        <references count="2">
          <reference field="4" count="1">
            <x v="0"/>
          </reference>
          <reference field="5" count="1" selected="0">
            <x v="36"/>
          </reference>
        </references>
      </pivotArea>
    </format>
    <format dxfId="792">
      <pivotArea dataOnly="0" labelOnly="1" outline="0" fieldPosition="0">
        <references count="2">
          <reference field="4" count="1">
            <x v="1"/>
          </reference>
          <reference field="5" count="1" selected="0">
            <x v="38"/>
          </reference>
        </references>
      </pivotArea>
    </format>
    <format dxfId="791">
      <pivotArea dataOnly="0" labelOnly="1" outline="0" fieldPosition="0">
        <references count="2">
          <reference field="4" count="1">
            <x v="0"/>
          </reference>
          <reference field="5" count="1" selected="0">
            <x v="42"/>
          </reference>
        </references>
      </pivotArea>
    </format>
    <format dxfId="790">
      <pivotArea dataOnly="0" labelOnly="1" outline="0" fieldPosition="0">
        <references count="2">
          <reference field="4" count="1">
            <x v="1"/>
          </reference>
          <reference field="5" count="1" selected="0">
            <x v="49"/>
          </reference>
        </references>
      </pivotArea>
    </format>
    <format dxfId="789">
      <pivotArea dataOnly="0" labelOnly="1" outline="0" fieldPosition="0">
        <references count="2">
          <reference field="4" count="1">
            <x v="0"/>
          </reference>
          <reference field="5" count="1" selected="0">
            <x v="54"/>
          </reference>
        </references>
      </pivotArea>
    </format>
    <format dxfId="788">
      <pivotArea dataOnly="0" labelOnly="1" outline="0" fieldPosition="0">
        <references count="2">
          <reference field="4" count="1">
            <x v="0"/>
          </reference>
          <reference field="5" count="1" selected="0">
            <x v="11"/>
          </reference>
        </references>
      </pivotArea>
    </format>
    <format dxfId="787">
      <pivotArea dataOnly="0" labelOnly="1" outline="0" fieldPosition="0">
        <references count="2">
          <reference field="4" count="1">
            <x v="0"/>
          </reference>
          <reference field="5" count="1" selected="0">
            <x v="11"/>
          </reference>
        </references>
      </pivotArea>
    </format>
    <format dxfId="786">
      <pivotArea outline="0" collapsedLevelsAreSubtotals="1" fieldPosition="0">
        <references count="3">
          <reference field="4" count="1" selected="0">
            <x v="0"/>
          </reference>
          <reference field="5" count="1" selected="0">
            <x v="4"/>
          </reference>
          <reference field="51" count="1" selected="0">
            <x v="1"/>
          </reference>
        </references>
      </pivotArea>
    </format>
    <format dxfId="785">
      <pivotArea outline="0" collapsedLevelsAreSubtotals="1" fieldPosition="0">
        <references count="3">
          <reference field="4" count="1" selected="0">
            <x v="0"/>
          </reference>
          <reference field="5" count="1" selected="0">
            <x v="45"/>
          </reference>
          <reference field="51" count="1" selected="0">
            <x v="1"/>
          </reference>
        </references>
      </pivotArea>
    </format>
    <format dxfId="784">
      <pivotArea outline="0" collapsedLevelsAreSubtotals="1" fieldPosition="0">
        <references count="3">
          <reference field="4" count="1" selected="0">
            <x v="0"/>
          </reference>
          <reference field="5" count="1" selected="0">
            <x v="57"/>
          </reference>
          <reference field="51" count="1" selected="0">
            <x v="0"/>
          </reference>
        </references>
      </pivotArea>
    </format>
    <format dxfId="783">
      <pivotArea outline="0" collapsedLevelsAreSubtotals="1" fieldPosition="0">
        <references count="3">
          <reference field="4" count="1" selected="0">
            <x v="0"/>
          </reference>
          <reference field="5" count="1" selected="0">
            <x v="58"/>
          </reference>
          <reference field="51" count="1" selected="0">
            <x v="1"/>
          </reference>
        </references>
      </pivotArea>
    </format>
    <format dxfId="782">
      <pivotArea outline="0" collapsedLevelsAreSubtotals="1" fieldPosition="0">
        <references count="3">
          <reference field="4" count="1" selected="0">
            <x v="0"/>
          </reference>
          <reference field="5" count="1" selected="0">
            <x v="59"/>
          </reference>
          <reference field="51" count="1" selected="0">
            <x v="1"/>
          </reference>
        </references>
      </pivotArea>
    </format>
    <format dxfId="781">
      <pivotArea outline="0" collapsedLevelsAreSubtotals="1" fieldPosition="0">
        <references count="3">
          <reference field="4" count="1" selected="0">
            <x v="1"/>
          </reference>
          <reference field="5" count="1" selected="0">
            <x v="60"/>
          </reference>
          <reference field="51" count="1" selected="0">
            <x v="2"/>
          </reference>
        </references>
      </pivotArea>
    </format>
    <format dxfId="780">
      <pivotArea outline="0" collapsedLevelsAreSubtotals="1" fieldPosition="0">
        <references count="3">
          <reference field="4" count="1" selected="0">
            <x v="1"/>
          </reference>
          <reference field="5" count="1" selected="0">
            <x v="60"/>
          </reference>
          <reference field="51" count="1" selected="0">
            <x v="2"/>
          </reference>
        </references>
      </pivotArea>
    </format>
    <format dxfId="779">
      <pivotArea field="51" type="button" dataOnly="0" labelOnly="1" outline="0" axis="axisRow" fieldPosition="2"/>
    </format>
    <format dxfId="778">
      <pivotArea field="51" type="button" dataOnly="0" labelOnly="1" outline="0" axis="axisRow" fieldPosition="2"/>
    </format>
    <format dxfId="777">
      <pivotArea dataOnly="0" labelOnly="1" outline="0" fieldPosition="0">
        <references count="1">
          <reference field="4294967294" count="2">
            <x v="0"/>
            <x v="1"/>
          </reference>
        </references>
      </pivotArea>
    </format>
    <format dxfId="776">
      <pivotArea field="51" type="button" dataOnly="0" labelOnly="1" outline="0" axis="axisRow" fieldPosition="2"/>
    </format>
    <format dxfId="775">
      <pivotArea dataOnly="0" labelOnly="1" outline="0" fieldPosition="0">
        <references count="1">
          <reference field="4294967294" count="2">
            <x v="0"/>
            <x v="1"/>
          </reference>
        </references>
      </pivotArea>
    </format>
    <format dxfId="774">
      <pivotArea field="51" type="button" dataOnly="0" labelOnly="1" outline="0" axis="axisRow" fieldPosition="2"/>
    </format>
    <format dxfId="773">
      <pivotArea dataOnly="0" labelOnly="1" outline="0" fieldPosition="0">
        <references count="1">
          <reference field="4294967294" count="2">
            <x v="0"/>
            <x v="1"/>
          </reference>
        </references>
      </pivotArea>
    </format>
    <format dxfId="772">
      <pivotArea dataOnly="0" labelOnly="1" outline="0" fieldPosition="0">
        <references count="2">
          <reference field="4" count="1">
            <x v="0"/>
          </reference>
          <reference field="5" count="1" selected="0">
            <x v="22"/>
          </reference>
        </references>
      </pivotArea>
    </format>
    <format dxfId="771">
      <pivotArea dataOnly="0" labelOnly="1" outline="0" fieldPosition="0">
        <references count="3">
          <reference field="4" count="1" selected="0">
            <x v="0"/>
          </reference>
          <reference field="5" count="1" selected="0">
            <x v="22"/>
          </reference>
          <reference field="51" count="1">
            <x v="1"/>
          </reference>
        </references>
      </pivotArea>
    </format>
    <format dxfId="770">
      <pivotArea dataOnly="0" labelOnly="1" outline="0" fieldPosition="0">
        <references count="3">
          <reference field="4" count="1" selected="0">
            <x v="0"/>
          </reference>
          <reference field="5" count="1" selected="0">
            <x v="27"/>
          </reference>
          <reference field="51" count="1">
            <x v="1"/>
          </reference>
        </references>
      </pivotArea>
    </format>
    <format dxfId="769">
      <pivotArea dataOnly="0" labelOnly="1" outline="0" fieldPosition="0">
        <references count="2">
          <reference field="4" count="1">
            <x v="0"/>
          </reference>
          <reference field="5" count="1" selected="0">
            <x v="1"/>
          </reference>
        </references>
      </pivotArea>
    </format>
    <format dxfId="768">
      <pivotArea dataOnly="0" labelOnly="1" outline="0" fieldPosition="0">
        <references count="2">
          <reference field="4" count="1">
            <x v="1"/>
          </reference>
          <reference field="5" count="1" selected="0">
            <x v="39"/>
          </reference>
        </references>
      </pivotArea>
    </format>
    <format dxfId="767">
      <pivotArea dataOnly="0" labelOnly="1" outline="0" fieldPosition="0">
        <references count="2">
          <reference field="4" count="1">
            <x v="0"/>
          </reference>
          <reference field="5" count="1" selected="0">
            <x v="45"/>
          </reference>
        </references>
      </pivotArea>
    </format>
    <format dxfId="766">
      <pivotArea dataOnly="0" labelOnly="1" outline="0" fieldPosition="0">
        <references count="3">
          <reference field="4" count="1" selected="0">
            <x v="0"/>
          </reference>
          <reference field="5" count="1" selected="0">
            <x v="1"/>
          </reference>
          <reference field="51" count="1">
            <x v="0"/>
          </reference>
        </references>
      </pivotArea>
    </format>
    <format dxfId="765">
      <pivotArea dataOnly="0" labelOnly="1" outline="0" fieldPosition="0">
        <references count="3">
          <reference field="4" count="1" selected="0">
            <x v="0"/>
          </reference>
          <reference field="5" count="1" selected="0">
            <x v="3"/>
          </reference>
          <reference field="51" count="1">
            <x v="1"/>
          </reference>
        </references>
      </pivotArea>
    </format>
    <format dxfId="764">
      <pivotArea dataOnly="0" labelOnly="1" outline="0" fieldPosition="0">
        <references count="3">
          <reference field="4" count="1" selected="0">
            <x v="0"/>
          </reference>
          <reference field="5" count="1" selected="0">
            <x v="24"/>
          </reference>
          <reference field="51" count="1">
            <x v="1"/>
          </reference>
        </references>
      </pivotArea>
    </format>
    <format dxfId="763">
      <pivotArea dataOnly="0" labelOnly="1" outline="0" fieldPosition="0">
        <references count="3">
          <reference field="4" count="1" selected="0">
            <x v="1"/>
          </reference>
          <reference field="5" count="1" selected="0">
            <x v="39"/>
          </reference>
          <reference field="51" count="1">
            <x v="1"/>
          </reference>
        </references>
      </pivotArea>
    </format>
    <format dxfId="762">
      <pivotArea dataOnly="0" labelOnly="1" outline="0" fieldPosition="0">
        <references count="3">
          <reference field="4" count="1" selected="0">
            <x v="0"/>
          </reference>
          <reference field="5" count="1" selected="0">
            <x v="45"/>
          </reference>
          <reference field="51" count="1">
            <x v="1"/>
          </reference>
        </references>
      </pivotArea>
    </format>
    <format dxfId="761">
      <pivotArea dataOnly="0" labelOnly="1" outline="0" fieldPosition="0">
        <references count="2">
          <reference field="4" count="1">
            <x v="0"/>
          </reference>
          <reference field="5" count="1" selected="0">
            <x v="1"/>
          </reference>
        </references>
      </pivotArea>
    </format>
    <format dxfId="760">
      <pivotArea dataOnly="0" labelOnly="1" outline="0" fieldPosition="0">
        <references count="2">
          <reference field="4" count="1">
            <x v="1"/>
          </reference>
          <reference field="5" count="1" selected="0">
            <x v="39"/>
          </reference>
        </references>
      </pivotArea>
    </format>
    <format dxfId="759">
      <pivotArea dataOnly="0" labelOnly="1" outline="0" fieldPosition="0">
        <references count="2">
          <reference field="4" count="1">
            <x v="0"/>
          </reference>
          <reference field="5" count="1" selected="0">
            <x v="45"/>
          </reference>
        </references>
      </pivotArea>
    </format>
    <format dxfId="758">
      <pivotArea dataOnly="0" labelOnly="1" outline="0" fieldPosition="0">
        <references count="3">
          <reference field="4" count="1" selected="0">
            <x v="0"/>
          </reference>
          <reference field="5" count="1" selected="0">
            <x v="1"/>
          </reference>
          <reference field="51" count="1">
            <x v="0"/>
          </reference>
        </references>
      </pivotArea>
    </format>
    <format dxfId="757">
      <pivotArea dataOnly="0" labelOnly="1" outline="0" fieldPosition="0">
        <references count="3">
          <reference field="4" count="1" selected="0">
            <x v="0"/>
          </reference>
          <reference field="5" count="1" selected="0">
            <x v="3"/>
          </reference>
          <reference field="51" count="1">
            <x v="1"/>
          </reference>
        </references>
      </pivotArea>
    </format>
    <format dxfId="756">
      <pivotArea dataOnly="0" labelOnly="1" outline="0" fieldPosition="0">
        <references count="3">
          <reference field="4" count="1" selected="0">
            <x v="0"/>
          </reference>
          <reference field="5" count="1" selected="0">
            <x v="24"/>
          </reference>
          <reference field="51" count="1">
            <x v="1"/>
          </reference>
        </references>
      </pivotArea>
    </format>
    <format dxfId="755">
      <pivotArea dataOnly="0" labelOnly="1" outline="0" fieldPosition="0">
        <references count="3">
          <reference field="4" count="1" selected="0">
            <x v="1"/>
          </reference>
          <reference field="5" count="1" selected="0">
            <x v="39"/>
          </reference>
          <reference field="51" count="1">
            <x v="1"/>
          </reference>
        </references>
      </pivotArea>
    </format>
    <format dxfId="754">
      <pivotArea dataOnly="0" labelOnly="1" outline="0" fieldPosition="0">
        <references count="3">
          <reference field="4" count="1" selected="0">
            <x v="0"/>
          </reference>
          <reference field="5" count="1" selected="0">
            <x v="45"/>
          </reference>
          <reference field="51" count="1">
            <x v="1"/>
          </reference>
        </references>
      </pivotArea>
    </format>
    <format dxfId="753">
      <pivotArea dataOnly="0" labelOnly="1" outline="0" fieldPosition="0">
        <references count="2">
          <reference field="4" count="1">
            <x v="0"/>
          </reference>
          <reference field="5" count="1" selected="0">
            <x v="11"/>
          </reference>
        </references>
      </pivotArea>
    </format>
    <format dxfId="752">
      <pivotArea dataOnly="0" labelOnly="1" outline="0" fieldPosition="0">
        <references count="3">
          <reference field="4" count="1" selected="0">
            <x v="0"/>
          </reference>
          <reference field="5" count="1" selected="0">
            <x v="11"/>
          </reference>
          <reference field="51" count="1">
            <x v="1"/>
          </reference>
        </references>
      </pivotArea>
    </format>
    <format dxfId="751">
      <pivotArea dataOnly="0" labelOnly="1" outline="0" fieldPosition="0">
        <references count="3">
          <reference field="4" count="1" selected="0">
            <x v="0"/>
          </reference>
          <reference field="5" count="1" selected="0">
            <x v="14"/>
          </reference>
          <reference field="51" count="1">
            <x v="1"/>
          </reference>
        </references>
      </pivotArea>
    </format>
    <format dxfId="750">
      <pivotArea dataOnly="0" labelOnly="1" outline="0" fieldPosition="0">
        <references count="3">
          <reference field="4" count="1" selected="0">
            <x v="0"/>
          </reference>
          <reference field="5" count="1" selected="0">
            <x v="25"/>
          </reference>
          <reference field="51" count="1">
            <x v="1"/>
          </reference>
        </references>
      </pivotArea>
    </format>
    <format dxfId="749">
      <pivotArea dataOnly="0" labelOnly="1" outline="0" fieldPosition="0">
        <references count="3">
          <reference field="4" count="1" selected="0">
            <x v="0"/>
          </reference>
          <reference field="5" count="1" selected="0">
            <x v="30"/>
          </reference>
          <reference field="51" count="1">
            <x v="0"/>
          </reference>
        </references>
      </pivotArea>
    </format>
    <format dxfId="748">
      <pivotArea dataOnly="0" labelOnly="1" outline="0" fieldPosition="0">
        <references count="3">
          <reference field="4" count="1" selected="0">
            <x v="0"/>
          </reference>
          <reference field="5" count="1" selected="0">
            <x v="43"/>
          </reference>
          <reference field="51" count="1">
            <x v="0"/>
          </reference>
        </references>
      </pivotArea>
    </format>
    <format dxfId="747">
      <pivotArea dataOnly="0" labelOnly="1" outline="0" fieldPosition="0">
        <references count="3">
          <reference field="4" count="1" selected="0">
            <x v="0"/>
          </reference>
          <reference field="5" count="1" selected="0">
            <x v="56"/>
          </reference>
          <reference field="51" count="1">
            <x v="1"/>
          </reference>
        </references>
      </pivotArea>
    </format>
    <format dxfId="746">
      <pivotArea dataOnly="0" labelOnly="1" outline="0" fieldPosition="0">
        <references count="2">
          <reference field="4" count="1">
            <x v="0"/>
          </reference>
          <reference field="5" count="1" selected="0">
            <x v="11"/>
          </reference>
        </references>
      </pivotArea>
    </format>
    <format dxfId="745">
      <pivotArea dataOnly="0" labelOnly="1" outline="0" fieldPosition="0">
        <references count="3">
          <reference field="4" count="1" selected="0">
            <x v="0"/>
          </reference>
          <reference field="5" count="1" selected="0">
            <x v="11"/>
          </reference>
          <reference field="51" count="1">
            <x v="1"/>
          </reference>
        </references>
      </pivotArea>
    </format>
    <format dxfId="744">
      <pivotArea dataOnly="0" labelOnly="1" outline="0" fieldPosition="0">
        <references count="3">
          <reference field="4" count="1" selected="0">
            <x v="0"/>
          </reference>
          <reference field="5" count="1" selected="0">
            <x v="14"/>
          </reference>
          <reference field="51" count="1">
            <x v="1"/>
          </reference>
        </references>
      </pivotArea>
    </format>
    <format dxfId="743">
      <pivotArea dataOnly="0" labelOnly="1" outline="0" fieldPosition="0">
        <references count="3">
          <reference field="4" count="1" selected="0">
            <x v="0"/>
          </reference>
          <reference field="5" count="1" selected="0">
            <x v="25"/>
          </reference>
          <reference field="51" count="1">
            <x v="1"/>
          </reference>
        </references>
      </pivotArea>
    </format>
    <format dxfId="742">
      <pivotArea dataOnly="0" labelOnly="1" outline="0" fieldPosition="0">
        <references count="3">
          <reference field="4" count="1" selected="0">
            <x v="0"/>
          </reference>
          <reference field="5" count="1" selected="0">
            <x v="30"/>
          </reference>
          <reference field="51" count="1">
            <x v="0"/>
          </reference>
        </references>
      </pivotArea>
    </format>
    <format dxfId="741">
      <pivotArea dataOnly="0" labelOnly="1" outline="0" fieldPosition="0">
        <references count="3">
          <reference field="4" count="1" selected="0">
            <x v="0"/>
          </reference>
          <reference field="5" count="1" selected="0">
            <x v="43"/>
          </reference>
          <reference field="51" count="1">
            <x v="0"/>
          </reference>
        </references>
      </pivotArea>
    </format>
    <format dxfId="740">
      <pivotArea dataOnly="0" labelOnly="1" outline="0" fieldPosition="0">
        <references count="3">
          <reference field="4" count="1" selected="0">
            <x v="0"/>
          </reference>
          <reference field="5" count="1" selected="0">
            <x v="56"/>
          </reference>
          <reference field="51" count="1">
            <x v="1"/>
          </reference>
        </references>
      </pivotArea>
    </format>
    <format dxfId="739">
      <pivotArea dataOnly="0" labelOnly="1" outline="0" fieldPosition="0">
        <references count="2">
          <reference field="4" count="1">
            <x v="1"/>
          </reference>
          <reference field="5" count="1" selected="0">
            <x v="5"/>
          </reference>
        </references>
      </pivotArea>
    </format>
    <format dxfId="738">
      <pivotArea dataOnly="0" labelOnly="1" outline="0" fieldPosition="0">
        <references count="2">
          <reference field="4" count="1">
            <x v="0"/>
          </reference>
          <reference field="5" count="1" selected="0">
            <x v="12"/>
          </reference>
        </references>
      </pivotArea>
    </format>
    <format dxfId="737">
      <pivotArea dataOnly="0" labelOnly="1" outline="0" fieldPosition="0">
        <references count="2">
          <reference field="4" count="1">
            <x v="1"/>
          </reference>
          <reference field="5" count="1" selected="0">
            <x v="51"/>
          </reference>
        </references>
      </pivotArea>
    </format>
    <format dxfId="736">
      <pivotArea dataOnly="0" labelOnly="1" outline="0" fieldPosition="0">
        <references count="3">
          <reference field="4" count="1" selected="0">
            <x v="1"/>
          </reference>
          <reference field="5" count="1" selected="0">
            <x v="5"/>
          </reference>
          <reference field="51" count="1">
            <x v="4"/>
          </reference>
        </references>
      </pivotArea>
    </format>
    <format dxfId="735">
      <pivotArea dataOnly="0" labelOnly="1" outline="0" fieldPosition="0">
        <references count="3">
          <reference field="4" count="1" selected="0">
            <x v="1"/>
          </reference>
          <reference field="5" count="1" selected="0">
            <x v="6"/>
          </reference>
          <reference field="51" count="1">
            <x v="4"/>
          </reference>
        </references>
      </pivotArea>
    </format>
    <format dxfId="734">
      <pivotArea dataOnly="0" labelOnly="1" outline="0" fieldPosition="0">
        <references count="3">
          <reference field="4" count="1" selected="0">
            <x v="1"/>
          </reference>
          <reference field="5" count="1" selected="0">
            <x v="10"/>
          </reference>
          <reference field="51" count="1">
            <x v="0"/>
          </reference>
        </references>
      </pivotArea>
    </format>
    <format dxfId="733">
      <pivotArea dataOnly="0" labelOnly="1" outline="0" fieldPosition="0">
        <references count="3">
          <reference field="4" count="1" selected="0">
            <x v="0"/>
          </reference>
          <reference field="5" count="1" selected="0">
            <x v="12"/>
          </reference>
          <reference field="51" count="1">
            <x v="3"/>
          </reference>
        </references>
      </pivotArea>
    </format>
    <format dxfId="732">
      <pivotArea dataOnly="0" labelOnly="1" outline="0" fieldPosition="0">
        <references count="3">
          <reference field="4" count="1" selected="0">
            <x v="0"/>
          </reference>
          <reference field="5" count="1" selected="0">
            <x v="13"/>
          </reference>
          <reference field="51" count="1">
            <x v="0"/>
          </reference>
        </references>
      </pivotArea>
    </format>
    <format dxfId="731">
      <pivotArea dataOnly="0" labelOnly="1" outline="0" fieldPosition="0">
        <references count="3">
          <reference field="4" count="1" selected="0">
            <x v="0"/>
          </reference>
          <reference field="5" count="1" selected="0">
            <x v="16"/>
          </reference>
          <reference field="51" count="1">
            <x v="2"/>
          </reference>
        </references>
      </pivotArea>
    </format>
    <format dxfId="730">
      <pivotArea dataOnly="0" labelOnly="1" outline="0" fieldPosition="0">
        <references count="3">
          <reference field="4" count="1" selected="0">
            <x v="0"/>
          </reference>
          <reference field="5" count="1" selected="0">
            <x v="18"/>
          </reference>
          <reference field="51" count="1">
            <x v="0"/>
          </reference>
        </references>
      </pivotArea>
    </format>
    <format dxfId="729">
      <pivotArea dataOnly="0" labelOnly="1" outline="0" fieldPosition="0">
        <references count="3">
          <reference field="4" count="1" selected="0">
            <x v="0"/>
          </reference>
          <reference field="5" count="1" selected="0">
            <x v="41"/>
          </reference>
          <reference field="51" count="1">
            <x v="1"/>
          </reference>
        </references>
      </pivotArea>
    </format>
    <format dxfId="728">
      <pivotArea dataOnly="0" labelOnly="1" outline="0" fieldPosition="0">
        <references count="3">
          <reference field="4" count="1" selected="0">
            <x v="1"/>
          </reference>
          <reference field="5" count="1" selected="0">
            <x v="51"/>
          </reference>
          <reference field="51" count="1">
            <x v="1"/>
          </reference>
        </references>
      </pivotArea>
    </format>
    <format dxfId="727">
      <pivotArea dataOnly="0" labelOnly="1" outline="0" fieldPosition="0">
        <references count="3">
          <reference field="4" count="1" selected="0">
            <x v="1"/>
          </reference>
          <reference field="5" count="1" selected="0">
            <x v="53"/>
          </reference>
          <reference field="51" count="1">
            <x v="2"/>
          </reference>
        </references>
      </pivotArea>
    </format>
    <format dxfId="726">
      <pivotArea dataOnly="0" labelOnly="1" outline="0" fieldPosition="0">
        <references count="2">
          <reference field="4" count="1">
            <x v="1"/>
          </reference>
          <reference field="5" count="1" selected="0">
            <x v="5"/>
          </reference>
        </references>
      </pivotArea>
    </format>
    <format dxfId="725">
      <pivotArea dataOnly="0" labelOnly="1" outline="0" fieldPosition="0">
        <references count="2">
          <reference field="4" count="1">
            <x v="0"/>
          </reference>
          <reference field="5" count="1" selected="0">
            <x v="12"/>
          </reference>
        </references>
      </pivotArea>
    </format>
    <format dxfId="724">
      <pivotArea dataOnly="0" labelOnly="1" outline="0" fieldPosition="0">
        <references count="2">
          <reference field="4" count="1">
            <x v="1"/>
          </reference>
          <reference field="5" count="1" selected="0">
            <x v="51"/>
          </reference>
        </references>
      </pivotArea>
    </format>
    <format dxfId="723">
      <pivotArea dataOnly="0" labelOnly="1" outline="0" fieldPosition="0">
        <references count="3">
          <reference field="4" count="1" selected="0">
            <x v="1"/>
          </reference>
          <reference field="5" count="1" selected="0">
            <x v="5"/>
          </reference>
          <reference field="51" count="1">
            <x v="4"/>
          </reference>
        </references>
      </pivotArea>
    </format>
    <format dxfId="722">
      <pivotArea dataOnly="0" labelOnly="1" outline="0" fieldPosition="0">
        <references count="3">
          <reference field="4" count="1" selected="0">
            <x v="1"/>
          </reference>
          <reference field="5" count="1" selected="0">
            <x v="6"/>
          </reference>
          <reference field="51" count="1">
            <x v="4"/>
          </reference>
        </references>
      </pivotArea>
    </format>
    <format dxfId="721">
      <pivotArea dataOnly="0" labelOnly="1" outline="0" fieldPosition="0">
        <references count="3">
          <reference field="4" count="1" selected="0">
            <x v="1"/>
          </reference>
          <reference field="5" count="1" selected="0">
            <x v="10"/>
          </reference>
          <reference field="51" count="1">
            <x v="0"/>
          </reference>
        </references>
      </pivotArea>
    </format>
    <format dxfId="720">
      <pivotArea dataOnly="0" labelOnly="1" outline="0" fieldPosition="0">
        <references count="3">
          <reference field="4" count="1" selected="0">
            <x v="0"/>
          </reference>
          <reference field="5" count="1" selected="0">
            <x v="12"/>
          </reference>
          <reference field="51" count="1">
            <x v="3"/>
          </reference>
        </references>
      </pivotArea>
    </format>
    <format dxfId="719">
      <pivotArea dataOnly="0" labelOnly="1" outline="0" fieldPosition="0">
        <references count="3">
          <reference field="4" count="1" selected="0">
            <x v="0"/>
          </reference>
          <reference field="5" count="1" selected="0">
            <x v="13"/>
          </reference>
          <reference field="51" count="1">
            <x v="0"/>
          </reference>
        </references>
      </pivotArea>
    </format>
    <format dxfId="718">
      <pivotArea dataOnly="0" labelOnly="1" outline="0" fieldPosition="0">
        <references count="3">
          <reference field="4" count="1" selected="0">
            <x v="0"/>
          </reference>
          <reference field="5" count="1" selected="0">
            <x v="16"/>
          </reference>
          <reference field="51" count="1">
            <x v="2"/>
          </reference>
        </references>
      </pivotArea>
    </format>
    <format dxfId="717">
      <pivotArea dataOnly="0" labelOnly="1" outline="0" fieldPosition="0">
        <references count="3">
          <reference field="4" count="1" selected="0">
            <x v="0"/>
          </reference>
          <reference field="5" count="1" selected="0">
            <x v="18"/>
          </reference>
          <reference field="51" count="1">
            <x v="0"/>
          </reference>
        </references>
      </pivotArea>
    </format>
    <format dxfId="716">
      <pivotArea dataOnly="0" labelOnly="1" outline="0" fieldPosition="0">
        <references count="3">
          <reference field="4" count="1" selected="0">
            <x v="0"/>
          </reference>
          <reference field="5" count="1" selected="0">
            <x v="41"/>
          </reference>
          <reference field="51" count="1">
            <x v="1"/>
          </reference>
        </references>
      </pivotArea>
    </format>
    <format dxfId="715">
      <pivotArea dataOnly="0" labelOnly="1" outline="0" fieldPosition="0">
        <references count="3">
          <reference field="4" count="1" selected="0">
            <x v="1"/>
          </reference>
          <reference field="5" count="1" selected="0">
            <x v="51"/>
          </reference>
          <reference field="51" count="1">
            <x v="1"/>
          </reference>
        </references>
      </pivotArea>
    </format>
    <format dxfId="714">
      <pivotArea dataOnly="0" labelOnly="1" outline="0" fieldPosition="0">
        <references count="3">
          <reference field="4" count="1" selected="0">
            <x v="1"/>
          </reference>
          <reference field="5" count="1" selected="0">
            <x v="53"/>
          </reference>
          <reference field="51" count="1">
            <x v="2"/>
          </reference>
        </references>
      </pivotArea>
    </format>
    <format dxfId="713">
      <pivotArea dataOnly="0" labelOnly="1" outline="0" fieldPosition="0">
        <references count="2">
          <reference field="4" count="1">
            <x v="0"/>
          </reference>
          <reference field="5" count="1" selected="0">
            <x v="2"/>
          </reference>
        </references>
      </pivotArea>
    </format>
    <format dxfId="712">
      <pivotArea dataOnly="0" labelOnly="1" outline="0" fieldPosition="0">
        <references count="3">
          <reference field="4" count="1" selected="0">
            <x v="0"/>
          </reference>
          <reference field="5" count="1" selected="0">
            <x v="2"/>
          </reference>
          <reference field="51" count="1">
            <x v="1"/>
          </reference>
        </references>
      </pivotArea>
    </format>
    <format dxfId="711">
      <pivotArea dataOnly="0" labelOnly="1" outline="0" fieldPosition="0">
        <references count="3">
          <reference field="4" count="1" selected="0">
            <x v="0"/>
          </reference>
          <reference field="5" count="1" selected="0">
            <x v="15"/>
          </reference>
          <reference field="51" count="1">
            <x v="1"/>
          </reference>
        </references>
      </pivotArea>
    </format>
    <format dxfId="710">
      <pivotArea dataOnly="0" labelOnly="1" outline="0" fieldPosition="0">
        <references count="3">
          <reference field="4" count="1" selected="0">
            <x v="0"/>
          </reference>
          <reference field="5" count="1" selected="0">
            <x v="26"/>
          </reference>
          <reference field="51" count="1">
            <x v="1"/>
          </reference>
        </references>
      </pivotArea>
    </format>
    <format dxfId="709">
      <pivotArea dataOnly="0" labelOnly="1" outline="0" fieldPosition="0">
        <references count="3">
          <reference field="4" count="1" selected="0">
            <x v="0"/>
          </reference>
          <reference field="5" count="1" selected="0">
            <x v="32"/>
          </reference>
          <reference field="51" count="1">
            <x v="1"/>
          </reference>
        </references>
      </pivotArea>
    </format>
    <format dxfId="708">
      <pivotArea dataOnly="0" labelOnly="1" outline="0" fieldPosition="0">
        <references count="3">
          <reference field="4" count="1" selected="0">
            <x v="0"/>
          </reference>
          <reference field="5" count="1" selected="0">
            <x v="33"/>
          </reference>
          <reference field="51" count="1">
            <x v="1"/>
          </reference>
        </references>
      </pivotArea>
    </format>
    <format dxfId="707">
      <pivotArea dataOnly="0" labelOnly="1" outline="0" fieldPosition="0">
        <references count="3">
          <reference field="4" count="1" selected="0">
            <x v="0"/>
          </reference>
          <reference field="5" count="1" selected="0">
            <x v="37"/>
          </reference>
          <reference field="51" count="1">
            <x v="1"/>
          </reference>
        </references>
      </pivotArea>
    </format>
    <format dxfId="706">
      <pivotArea dataOnly="0" labelOnly="1" outline="0" fieldPosition="0">
        <references count="3">
          <reference field="4" count="1" selected="0">
            <x v="0"/>
          </reference>
          <reference field="5" count="1" selected="0">
            <x v="40"/>
          </reference>
          <reference field="51" count="1">
            <x v="1"/>
          </reference>
        </references>
      </pivotArea>
    </format>
    <format dxfId="705">
      <pivotArea dataOnly="0" labelOnly="1" outline="0" fieldPosition="0">
        <references count="3">
          <reference field="4" count="1" selected="0">
            <x v="0"/>
          </reference>
          <reference field="5" count="1" selected="0">
            <x v="44"/>
          </reference>
          <reference field="51" count="1">
            <x v="1"/>
          </reference>
        </references>
      </pivotArea>
    </format>
    <format dxfId="704">
      <pivotArea dataOnly="0" labelOnly="1" outline="0" fieldPosition="0">
        <references count="3">
          <reference field="4" count="1" selected="0">
            <x v="0"/>
          </reference>
          <reference field="5" count="1" selected="0">
            <x v="50"/>
          </reference>
          <reference field="51" count="1">
            <x v="1"/>
          </reference>
        </references>
      </pivotArea>
    </format>
    <format dxfId="703">
      <pivotArea dataOnly="0" labelOnly="1" outline="0" fieldPosition="0">
        <references count="2">
          <reference field="4" count="1">
            <x v="0"/>
          </reference>
          <reference field="5" count="1" selected="0">
            <x v="2"/>
          </reference>
        </references>
      </pivotArea>
    </format>
    <format dxfId="702">
      <pivotArea dataOnly="0" labelOnly="1" outline="0" fieldPosition="0">
        <references count="3">
          <reference field="4" count="1" selected="0">
            <x v="0"/>
          </reference>
          <reference field="5" count="1" selected="0">
            <x v="2"/>
          </reference>
          <reference field="51" count="1">
            <x v="1"/>
          </reference>
        </references>
      </pivotArea>
    </format>
    <format dxfId="701">
      <pivotArea dataOnly="0" labelOnly="1" outline="0" fieldPosition="0">
        <references count="3">
          <reference field="4" count="1" selected="0">
            <x v="0"/>
          </reference>
          <reference field="5" count="1" selected="0">
            <x v="15"/>
          </reference>
          <reference field="51" count="1">
            <x v="1"/>
          </reference>
        </references>
      </pivotArea>
    </format>
    <format dxfId="700">
      <pivotArea dataOnly="0" labelOnly="1" outline="0" fieldPosition="0">
        <references count="3">
          <reference field="4" count="1" selected="0">
            <x v="0"/>
          </reference>
          <reference field="5" count="1" selected="0">
            <x v="26"/>
          </reference>
          <reference field="51" count="1">
            <x v="1"/>
          </reference>
        </references>
      </pivotArea>
    </format>
    <format dxfId="699">
      <pivotArea dataOnly="0" labelOnly="1" outline="0" fieldPosition="0">
        <references count="3">
          <reference field="4" count="1" selected="0">
            <x v="0"/>
          </reference>
          <reference field="5" count="1" selected="0">
            <x v="32"/>
          </reference>
          <reference field="51" count="1">
            <x v="1"/>
          </reference>
        </references>
      </pivotArea>
    </format>
    <format dxfId="698">
      <pivotArea dataOnly="0" labelOnly="1" outline="0" fieldPosition="0">
        <references count="3">
          <reference field="4" count="1" selected="0">
            <x v="0"/>
          </reference>
          <reference field="5" count="1" selected="0">
            <x v="33"/>
          </reference>
          <reference field="51" count="1">
            <x v="1"/>
          </reference>
        </references>
      </pivotArea>
    </format>
    <format dxfId="697">
      <pivotArea dataOnly="0" labelOnly="1" outline="0" fieldPosition="0">
        <references count="3">
          <reference field="4" count="1" selected="0">
            <x v="0"/>
          </reference>
          <reference field="5" count="1" selected="0">
            <x v="37"/>
          </reference>
          <reference field="51" count="1">
            <x v="1"/>
          </reference>
        </references>
      </pivotArea>
    </format>
    <format dxfId="696">
      <pivotArea dataOnly="0" labelOnly="1" outline="0" fieldPosition="0">
        <references count="3">
          <reference field="4" count="1" selected="0">
            <x v="0"/>
          </reference>
          <reference field="5" count="1" selected="0">
            <x v="40"/>
          </reference>
          <reference field="51" count="1">
            <x v="1"/>
          </reference>
        </references>
      </pivotArea>
    </format>
    <format dxfId="695">
      <pivotArea dataOnly="0" labelOnly="1" outline="0" fieldPosition="0">
        <references count="3">
          <reference field="4" count="1" selected="0">
            <x v="0"/>
          </reference>
          <reference field="5" count="1" selected="0">
            <x v="44"/>
          </reference>
          <reference field="51" count="1">
            <x v="1"/>
          </reference>
        </references>
      </pivotArea>
    </format>
    <format dxfId="694">
      <pivotArea dataOnly="0" labelOnly="1" outline="0" fieldPosition="0">
        <references count="3">
          <reference field="4" count="1" selected="0">
            <x v="0"/>
          </reference>
          <reference field="5" count="1" selected="0">
            <x v="50"/>
          </reference>
          <reference field="51" count="1">
            <x v="1"/>
          </reference>
        </references>
      </pivotArea>
    </format>
    <format dxfId="693">
      <pivotArea dataOnly="0" labelOnly="1" outline="0" fieldPosition="0">
        <references count="2">
          <reference field="4" count="1">
            <x v="0"/>
          </reference>
          <reference field="5" count="1" selected="0">
            <x v="7"/>
          </reference>
        </references>
      </pivotArea>
    </format>
    <format dxfId="692">
      <pivotArea dataOnly="0" labelOnly="1" outline="0" fieldPosition="0">
        <references count="3">
          <reference field="4" count="1" selected="0">
            <x v="0"/>
          </reference>
          <reference field="5" count="1" selected="0">
            <x v="7"/>
          </reference>
          <reference field="51" count="1">
            <x v="0"/>
          </reference>
        </references>
      </pivotArea>
    </format>
    <format dxfId="691">
      <pivotArea dataOnly="0" labelOnly="1" outline="0" fieldPosition="0">
        <references count="3">
          <reference field="4" count="1" selected="0">
            <x v="0"/>
          </reference>
          <reference field="5" count="1" selected="0">
            <x v="19"/>
          </reference>
          <reference field="51" count="1">
            <x v="1"/>
          </reference>
        </references>
      </pivotArea>
    </format>
    <format dxfId="690">
      <pivotArea dataOnly="0" labelOnly="1" outline="0" fieldPosition="0">
        <references count="3">
          <reference field="4" count="1" selected="0">
            <x v="0"/>
          </reference>
          <reference field="5" count="1" selected="0">
            <x v="20"/>
          </reference>
          <reference field="51" count="1">
            <x v="0"/>
          </reference>
        </references>
      </pivotArea>
    </format>
    <format dxfId="689">
      <pivotArea dataOnly="0" labelOnly="1" outline="0" fieldPosition="0">
        <references count="3">
          <reference field="4" count="1" selected="0">
            <x v="0"/>
          </reference>
          <reference field="5" count="1" selected="0">
            <x v="34"/>
          </reference>
          <reference field="51" count="1">
            <x v="1"/>
          </reference>
        </references>
      </pivotArea>
    </format>
    <format dxfId="688">
      <pivotArea dataOnly="0" labelOnly="1" outline="0" fieldPosition="0">
        <references count="3">
          <reference field="4" count="1" selected="0">
            <x v="0"/>
          </reference>
          <reference field="5" count="1" selected="0">
            <x v="57"/>
          </reference>
          <reference field="51" count="1">
            <x v="0"/>
          </reference>
        </references>
      </pivotArea>
    </format>
    <format dxfId="687">
      <pivotArea dataOnly="0" labelOnly="1" outline="0" fieldPosition="0">
        <references count="3">
          <reference field="4" count="1" selected="0">
            <x v="0"/>
          </reference>
          <reference field="5" count="1" selected="0">
            <x v="59"/>
          </reference>
          <reference field="51" count="1">
            <x v="1"/>
          </reference>
        </references>
      </pivotArea>
    </format>
    <format dxfId="686">
      <pivotArea dataOnly="0" labelOnly="1" outline="0" fieldPosition="0">
        <references count="2">
          <reference field="4" count="1">
            <x v="0"/>
          </reference>
          <reference field="5" count="1" selected="0">
            <x v="7"/>
          </reference>
        </references>
      </pivotArea>
    </format>
    <format dxfId="685">
      <pivotArea dataOnly="0" labelOnly="1" outline="0" fieldPosition="0">
        <references count="3">
          <reference field="4" count="1" selected="0">
            <x v="0"/>
          </reference>
          <reference field="5" count="1" selected="0">
            <x v="7"/>
          </reference>
          <reference field="51" count="1">
            <x v="0"/>
          </reference>
        </references>
      </pivotArea>
    </format>
    <format dxfId="684">
      <pivotArea dataOnly="0" labelOnly="1" outline="0" fieldPosition="0">
        <references count="3">
          <reference field="4" count="1" selected="0">
            <x v="0"/>
          </reference>
          <reference field="5" count="1" selected="0">
            <x v="19"/>
          </reference>
          <reference field="51" count="1">
            <x v="1"/>
          </reference>
        </references>
      </pivotArea>
    </format>
    <format dxfId="683">
      <pivotArea dataOnly="0" labelOnly="1" outline="0" fieldPosition="0">
        <references count="3">
          <reference field="4" count="1" selected="0">
            <x v="0"/>
          </reference>
          <reference field="5" count="1" selected="0">
            <x v="20"/>
          </reference>
          <reference field="51" count="1">
            <x v="0"/>
          </reference>
        </references>
      </pivotArea>
    </format>
    <format dxfId="682">
      <pivotArea dataOnly="0" labelOnly="1" outline="0" fieldPosition="0">
        <references count="3">
          <reference field="4" count="1" selected="0">
            <x v="0"/>
          </reference>
          <reference field="5" count="1" selected="0">
            <x v="34"/>
          </reference>
          <reference field="51" count="1">
            <x v="1"/>
          </reference>
        </references>
      </pivotArea>
    </format>
    <format dxfId="681">
      <pivotArea dataOnly="0" labelOnly="1" outline="0" fieldPosition="0">
        <references count="3">
          <reference field="4" count="1" selected="0">
            <x v="0"/>
          </reference>
          <reference field="5" count="1" selected="0">
            <x v="57"/>
          </reference>
          <reference field="51" count="1">
            <x v="0"/>
          </reference>
        </references>
      </pivotArea>
    </format>
    <format dxfId="680">
      <pivotArea dataOnly="0" labelOnly="1" outline="0" fieldPosition="0">
        <references count="3">
          <reference field="4" count="1" selected="0">
            <x v="0"/>
          </reference>
          <reference field="5" count="1" selected="0">
            <x v="59"/>
          </reference>
          <reference field="51" count="1">
            <x v="1"/>
          </reference>
        </references>
      </pivotArea>
    </format>
    <format dxfId="679">
      <pivotArea dataOnly="0" labelOnly="1" outline="0" fieldPosition="0">
        <references count="2">
          <reference field="4" count="1">
            <x v="0"/>
          </reference>
          <reference field="5" count="1" selected="0">
            <x v="0"/>
          </reference>
        </references>
      </pivotArea>
    </format>
    <format dxfId="678">
      <pivotArea dataOnly="0" labelOnly="1" outline="0" fieldPosition="0">
        <references count="2">
          <reference field="4" count="1">
            <x v="1"/>
          </reference>
          <reference field="5" count="1" selected="0">
            <x v="60"/>
          </reference>
        </references>
      </pivotArea>
    </format>
    <format dxfId="677">
      <pivotArea dataOnly="0" labelOnly="1" outline="0" fieldPosition="0">
        <references count="3">
          <reference field="4" count="1" selected="0">
            <x v="0"/>
          </reference>
          <reference field="5" count="1" selected="0">
            <x v="0"/>
          </reference>
          <reference field="51" count="1">
            <x v="2"/>
          </reference>
        </references>
      </pivotArea>
    </format>
    <format dxfId="676">
      <pivotArea dataOnly="0" labelOnly="1" outline="0" fieldPosition="0">
        <references count="3">
          <reference field="4" count="1" selected="0">
            <x v="0"/>
          </reference>
          <reference field="5" count="1" selected="0">
            <x v="17"/>
          </reference>
          <reference field="51" count="1">
            <x v="2"/>
          </reference>
        </references>
      </pivotArea>
    </format>
    <format dxfId="675">
      <pivotArea dataOnly="0" labelOnly="1" outline="0" fieldPosition="0">
        <references count="3">
          <reference field="4" count="1" selected="0">
            <x v="0"/>
          </reference>
          <reference field="5" count="1" selected="0">
            <x v="23"/>
          </reference>
          <reference field="51" count="1">
            <x v="1"/>
          </reference>
        </references>
      </pivotArea>
    </format>
    <format dxfId="674">
      <pivotArea dataOnly="0" labelOnly="1" outline="0" fieldPosition="0">
        <references count="3">
          <reference field="4" count="1" selected="0">
            <x v="1"/>
          </reference>
          <reference field="5" count="1" selected="0">
            <x v="60"/>
          </reference>
          <reference field="51" count="1">
            <x v="2"/>
          </reference>
        </references>
      </pivotArea>
    </format>
    <format dxfId="673">
      <pivotArea dataOnly="0" labelOnly="1" outline="0" fieldPosition="0">
        <references count="2">
          <reference field="4" count="1">
            <x v="0"/>
          </reference>
          <reference field="5" count="1" selected="0">
            <x v="0"/>
          </reference>
        </references>
      </pivotArea>
    </format>
    <format dxfId="672">
      <pivotArea dataOnly="0" labelOnly="1" outline="0" fieldPosition="0">
        <references count="2">
          <reference field="4" count="1">
            <x v="1"/>
          </reference>
          <reference field="5" count="1" selected="0">
            <x v="60"/>
          </reference>
        </references>
      </pivotArea>
    </format>
    <format dxfId="671">
      <pivotArea dataOnly="0" labelOnly="1" outline="0" fieldPosition="0">
        <references count="3">
          <reference field="4" count="1" selected="0">
            <x v="0"/>
          </reference>
          <reference field="5" count="1" selected="0">
            <x v="0"/>
          </reference>
          <reference field="51" count="1">
            <x v="2"/>
          </reference>
        </references>
      </pivotArea>
    </format>
    <format dxfId="670">
      <pivotArea dataOnly="0" labelOnly="1" outline="0" fieldPosition="0">
        <references count="3">
          <reference field="4" count="1" selected="0">
            <x v="0"/>
          </reference>
          <reference field="5" count="1" selected="0">
            <x v="17"/>
          </reference>
          <reference field="51" count="1">
            <x v="2"/>
          </reference>
        </references>
      </pivotArea>
    </format>
    <format dxfId="669">
      <pivotArea dataOnly="0" labelOnly="1" outline="0" fieldPosition="0">
        <references count="3">
          <reference field="4" count="1" selected="0">
            <x v="0"/>
          </reference>
          <reference field="5" count="1" selected="0">
            <x v="23"/>
          </reference>
          <reference field="51" count="1">
            <x v="1"/>
          </reference>
        </references>
      </pivotArea>
    </format>
    <format dxfId="668">
      <pivotArea dataOnly="0" labelOnly="1" outline="0" fieldPosition="0">
        <references count="3">
          <reference field="4" count="1" selected="0">
            <x v="1"/>
          </reference>
          <reference field="5" count="1" selected="0">
            <x v="60"/>
          </reference>
          <reference field="51" count="1">
            <x v="2"/>
          </reference>
        </references>
      </pivotArea>
    </format>
    <format dxfId="667">
      <pivotArea dataOnly="0" labelOnly="1" outline="0" fieldPosition="0">
        <references count="2">
          <reference field="4" count="1">
            <x v="0"/>
          </reference>
          <reference field="5" count="1" selected="0">
            <x v="4"/>
          </reference>
        </references>
      </pivotArea>
    </format>
    <format dxfId="666">
      <pivotArea dataOnly="0" labelOnly="1" outline="0" fieldPosition="0">
        <references count="2">
          <reference field="4" count="1">
            <x v="1"/>
          </reference>
          <reference field="5" count="1" selected="0">
            <x v="9"/>
          </reference>
        </references>
      </pivotArea>
    </format>
    <format dxfId="665">
      <pivotArea dataOnly="0" labelOnly="1" outline="0" fieldPosition="0">
        <references count="2">
          <reference field="4" count="1">
            <x v="0"/>
          </reference>
          <reference field="5" count="1" selected="0">
            <x v="31"/>
          </reference>
        </references>
      </pivotArea>
    </format>
    <format dxfId="664">
      <pivotArea dataOnly="0" labelOnly="1" outline="0" fieldPosition="0">
        <references count="2">
          <reference field="4" count="1">
            <x v="1"/>
          </reference>
          <reference field="5" count="1" selected="0">
            <x v="35"/>
          </reference>
        </references>
      </pivotArea>
    </format>
    <format dxfId="663">
      <pivotArea dataOnly="0" labelOnly="1" outline="0" fieldPosition="0">
        <references count="2">
          <reference field="4" count="1">
            <x v="0"/>
          </reference>
          <reference field="5" count="1" selected="0">
            <x v="36"/>
          </reference>
        </references>
      </pivotArea>
    </format>
    <format dxfId="662">
      <pivotArea dataOnly="0" labelOnly="1" outline="0" fieldPosition="0">
        <references count="2">
          <reference field="4" count="1">
            <x v="1"/>
          </reference>
          <reference field="5" count="1" selected="0">
            <x v="38"/>
          </reference>
        </references>
      </pivotArea>
    </format>
    <format dxfId="661">
      <pivotArea dataOnly="0" labelOnly="1" outline="0" fieldPosition="0">
        <references count="2">
          <reference field="4" count="1">
            <x v="0"/>
          </reference>
          <reference field="5" count="1" selected="0">
            <x v="42"/>
          </reference>
        </references>
      </pivotArea>
    </format>
    <format dxfId="660">
      <pivotArea dataOnly="0" labelOnly="1" outline="0" fieldPosition="0">
        <references count="2">
          <reference field="4" count="1">
            <x v="1"/>
          </reference>
          <reference field="5" count="1" selected="0">
            <x v="49"/>
          </reference>
        </references>
      </pivotArea>
    </format>
    <format dxfId="659">
      <pivotArea dataOnly="0" labelOnly="1" outline="0" fieldPosition="0">
        <references count="2">
          <reference field="4" count="1">
            <x v="0"/>
          </reference>
          <reference field="5" count="1" selected="0">
            <x v="54"/>
          </reference>
        </references>
      </pivotArea>
    </format>
    <format dxfId="658">
      <pivotArea dataOnly="0" labelOnly="1" outline="0" fieldPosition="0">
        <references count="3">
          <reference field="4" count="1" selected="0">
            <x v="0"/>
          </reference>
          <reference field="5" count="1" selected="0">
            <x v="4"/>
          </reference>
          <reference field="51" count="1">
            <x v="1"/>
          </reference>
        </references>
      </pivotArea>
    </format>
    <format dxfId="657">
      <pivotArea dataOnly="0" labelOnly="1" outline="0" fieldPosition="0">
        <references count="3">
          <reference field="4" count="1" selected="0">
            <x v="0"/>
          </reference>
          <reference field="5" count="1" selected="0">
            <x v="8"/>
          </reference>
          <reference field="51" count="1">
            <x v="1"/>
          </reference>
        </references>
      </pivotArea>
    </format>
    <format dxfId="656">
      <pivotArea dataOnly="0" labelOnly="1" outline="0" fieldPosition="0">
        <references count="3">
          <reference field="4" count="1" selected="0">
            <x v="1"/>
          </reference>
          <reference field="5" count="1" selected="0">
            <x v="9"/>
          </reference>
          <reference field="51" count="1">
            <x v="4"/>
          </reference>
        </references>
      </pivotArea>
    </format>
    <format dxfId="655">
      <pivotArea dataOnly="0" labelOnly="1" outline="0" fieldPosition="0">
        <references count="3">
          <reference field="4" count="1" selected="0">
            <x v="1"/>
          </reference>
          <reference field="5" count="1" selected="0">
            <x v="21"/>
          </reference>
          <reference field="51" count="1">
            <x v="0"/>
          </reference>
        </references>
      </pivotArea>
    </format>
    <format dxfId="654">
      <pivotArea dataOnly="0" labelOnly="1" outline="0" fieldPosition="0">
        <references count="3">
          <reference field="4" count="1" selected="0">
            <x v="1"/>
          </reference>
          <reference field="5" count="1" selected="0">
            <x v="29"/>
          </reference>
          <reference field="51" count="1">
            <x v="4"/>
          </reference>
        </references>
      </pivotArea>
    </format>
    <format dxfId="653">
      <pivotArea dataOnly="0" labelOnly="1" outline="0" fieldPosition="0">
        <references count="3">
          <reference field="4" count="1" selected="0">
            <x v="0"/>
          </reference>
          <reference field="5" count="1" selected="0">
            <x v="31"/>
          </reference>
          <reference field="51" count="1">
            <x v="1"/>
          </reference>
        </references>
      </pivotArea>
    </format>
    <format dxfId="652">
      <pivotArea dataOnly="0" labelOnly="1" outline="0" fieldPosition="0">
        <references count="3">
          <reference field="4" count="1" selected="0">
            <x v="1"/>
          </reference>
          <reference field="5" count="1" selected="0">
            <x v="35"/>
          </reference>
          <reference field="51" count="1">
            <x v="2"/>
          </reference>
        </references>
      </pivotArea>
    </format>
    <format dxfId="651">
      <pivotArea dataOnly="0" labelOnly="1" outline="0" fieldPosition="0">
        <references count="3">
          <reference field="4" count="1" selected="0">
            <x v="0"/>
          </reference>
          <reference field="5" count="1" selected="0">
            <x v="36"/>
          </reference>
          <reference field="51" count="1">
            <x v="0"/>
          </reference>
        </references>
      </pivotArea>
    </format>
    <format dxfId="650">
      <pivotArea dataOnly="0" labelOnly="1" outline="0" fieldPosition="0">
        <references count="3">
          <reference field="4" count="1" selected="0">
            <x v="1"/>
          </reference>
          <reference field="5" count="1" selected="0">
            <x v="38"/>
          </reference>
          <reference field="51" count="1">
            <x v="1"/>
          </reference>
        </references>
      </pivotArea>
    </format>
    <format dxfId="649">
      <pivotArea dataOnly="0" labelOnly="1" outline="0" fieldPosition="0">
        <references count="3">
          <reference field="4" count="1" selected="0">
            <x v="0"/>
          </reference>
          <reference field="5" count="1" selected="0">
            <x v="42"/>
          </reference>
          <reference field="51" count="1">
            <x v="1"/>
          </reference>
        </references>
      </pivotArea>
    </format>
    <format dxfId="648">
      <pivotArea dataOnly="0" labelOnly="1" outline="0" fieldPosition="0">
        <references count="3">
          <reference field="4" count="1" selected="0">
            <x v="0"/>
          </reference>
          <reference field="5" count="1" selected="0">
            <x v="46"/>
          </reference>
          <reference field="51" count="1">
            <x v="2"/>
          </reference>
        </references>
      </pivotArea>
    </format>
    <format dxfId="647">
      <pivotArea dataOnly="0" labelOnly="1" outline="0" fieldPosition="0">
        <references count="3">
          <reference field="4" count="1" selected="0">
            <x v="0"/>
          </reference>
          <reference field="5" count="1" selected="0">
            <x v="47"/>
          </reference>
          <reference field="51" count="1">
            <x v="2"/>
          </reference>
        </references>
      </pivotArea>
    </format>
    <format dxfId="646">
      <pivotArea dataOnly="0" labelOnly="1" outline="0" fieldPosition="0">
        <references count="3">
          <reference field="4" count="1" selected="0">
            <x v="0"/>
          </reference>
          <reference field="5" count="1" selected="0">
            <x v="48"/>
          </reference>
          <reference field="51" count="1">
            <x v="2"/>
          </reference>
        </references>
      </pivotArea>
    </format>
    <format dxfId="645">
      <pivotArea dataOnly="0" labelOnly="1" outline="0" fieldPosition="0">
        <references count="3">
          <reference field="4" count="1" selected="0">
            <x v="1"/>
          </reference>
          <reference field="5" count="1" selected="0">
            <x v="49"/>
          </reference>
          <reference field="51" count="1">
            <x v="4"/>
          </reference>
        </references>
      </pivotArea>
    </format>
    <format dxfId="644">
      <pivotArea dataOnly="0" labelOnly="1" outline="0" fieldPosition="0">
        <references count="3">
          <reference field="4" count="1" selected="0">
            <x v="1"/>
          </reference>
          <reference field="5" count="1" selected="0">
            <x v="52"/>
          </reference>
          <reference field="51" count="1">
            <x v="1"/>
          </reference>
        </references>
      </pivotArea>
    </format>
    <format dxfId="643">
      <pivotArea dataOnly="0" labelOnly="1" outline="0" fieldPosition="0">
        <references count="3">
          <reference field="4" count="1" selected="0">
            <x v="0"/>
          </reference>
          <reference field="5" count="1" selected="0">
            <x v="54"/>
          </reference>
          <reference field="51" count="1">
            <x v="1"/>
          </reference>
        </references>
      </pivotArea>
    </format>
    <format dxfId="642">
      <pivotArea dataOnly="0" labelOnly="1" outline="0" fieldPosition="0">
        <references count="3">
          <reference field="4" count="1" selected="0">
            <x v="0"/>
          </reference>
          <reference field="5" count="1" selected="0">
            <x v="55"/>
          </reference>
          <reference field="51" count="1">
            <x v="0"/>
          </reference>
        </references>
      </pivotArea>
    </format>
    <format dxfId="641">
      <pivotArea dataOnly="0" labelOnly="1" outline="0" fieldPosition="0">
        <references count="3">
          <reference field="4" count="1" selected="0">
            <x v="0"/>
          </reference>
          <reference field="5" count="1" selected="0">
            <x v="58"/>
          </reference>
          <reference field="51" count="1">
            <x v="1"/>
          </reference>
        </references>
      </pivotArea>
    </format>
    <format dxfId="640">
      <pivotArea dataOnly="0" labelOnly="1" outline="0" fieldPosition="0">
        <references count="3">
          <reference field="4" count="1" selected="0">
            <x v="0"/>
          </reference>
          <reference field="5" count="1" selected="0">
            <x v="61"/>
          </reference>
          <reference field="51" count="1">
            <x v="3"/>
          </reference>
        </references>
      </pivotArea>
    </format>
    <format dxfId="639">
      <pivotArea dataOnly="0" labelOnly="1" outline="0" fieldPosition="0">
        <references count="2">
          <reference field="4" count="1">
            <x v="0"/>
          </reference>
          <reference field="5" count="1" selected="0">
            <x v="4"/>
          </reference>
        </references>
      </pivotArea>
    </format>
    <format dxfId="638">
      <pivotArea dataOnly="0" labelOnly="1" outline="0" fieldPosition="0">
        <references count="2">
          <reference field="4" count="1">
            <x v="1"/>
          </reference>
          <reference field="5" count="1" selected="0">
            <x v="9"/>
          </reference>
        </references>
      </pivotArea>
    </format>
    <format dxfId="637">
      <pivotArea dataOnly="0" labelOnly="1" outline="0" fieldPosition="0">
        <references count="2">
          <reference field="4" count="1">
            <x v="0"/>
          </reference>
          <reference field="5" count="1" selected="0">
            <x v="31"/>
          </reference>
        </references>
      </pivotArea>
    </format>
    <format dxfId="636">
      <pivotArea dataOnly="0" labelOnly="1" outline="0" fieldPosition="0">
        <references count="2">
          <reference field="4" count="1">
            <x v="1"/>
          </reference>
          <reference field="5" count="1" selected="0">
            <x v="35"/>
          </reference>
        </references>
      </pivotArea>
    </format>
    <format dxfId="635">
      <pivotArea dataOnly="0" labelOnly="1" outline="0" fieldPosition="0">
        <references count="2">
          <reference field="4" count="1">
            <x v="0"/>
          </reference>
          <reference field="5" count="1" selected="0">
            <x v="36"/>
          </reference>
        </references>
      </pivotArea>
    </format>
    <format dxfId="634">
      <pivotArea dataOnly="0" labelOnly="1" outline="0" fieldPosition="0">
        <references count="2">
          <reference field="4" count="1">
            <x v="1"/>
          </reference>
          <reference field="5" count="1" selected="0">
            <x v="38"/>
          </reference>
        </references>
      </pivotArea>
    </format>
    <format dxfId="633">
      <pivotArea dataOnly="0" labelOnly="1" outline="0" fieldPosition="0">
        <references count="2">
          <reference field="4" count="1">
            <x v="0"/>
          </reference>
          <reference field="5" count="1" selected="0">
            <x v="42"/>
          </reference>
        </references>
      </pivotArea>
    </format>
    <format dxfId="632">
      <pivotArea dataOnly="0" labelOnly="1" outline="0" fieldPosition="0">
        <references count="2">
          <reference field="4" count="1">
            <x v="1"/>
          </reference>
          <reference field="5" count="1" selected="0">
            <x v="49"/>
          </reference>
        </references>
      </pivotArea>
    </format>
    <format dxfId="631">
      <pivotArea dataOnly="0" labelOnly="1" outline="0" fieldPosition="0">
        <references count="2">
          <reference field="4" count="1">
            <x v="0"/>
          </reference>
          <reference field="5" count="1" selected="0">
            <x v="54"/>
          </reference>
        </references>
      </pivotArea>
    </format>
    <format dxfId="630">
      <pivotArea dataOnly="0" labelOnly="1" outline="0" fieldPosition="0">
        <references count="3">
          <reference field="4" count="1" selected="0">
            <x v="0"/>
          </reference>
          <reference field="5" count="1" selected="0">
            <x v="4"/>
          </reference>
          <reference field="51" count="1">
            <x v="1"/>
          </reference>
        </references>
      </pivotArea>
    </format>
    <format dxfId="629">
      <pivotArea dataOnly="0" labelOnly="1" outline="0" fieldPosition="0">
        <references count="3">
          <reference field="4" count="1" selected="0">
            <x v="0"/>
          </reference>
          <reference field="5" count="1" selected="0">
            <x v="8"/>
          </reference>
          <reference field="51" count="1">
            <x v="1"/>
          </reference>
        </references>
      </pivotArea>
    </format>
    <format dxfId="628">
      <pivotArea dataOnly="0" labelOnly="1" outline="0" fieldPosition="0">
        <references count="3">
          <reference field="4" count="1" selected="0">
            <x v="1"/>
          </reference>
          <reference field="5" count="1" selected="0">
            <x v="9"/>
          </reference>
          <reference field="51" count="1">
            <x v="4"/>
          </reference>
        </references>
      </pivotArea>
    </format>
    <format dxfId="627">
      <pivotArea dataOnly="0" labelOnly="1" outline="0" fieldPosition="0">
        <references count="3">
          <reference field="4" count="1" selected="0">
            <x v="1"/>
          </reference>
          <reference field="5" count="1" selected="0">
            <x v="21"/>
          </reference>
          <reference field="51" count="1">
            <x v="0"/>
          </reference>
        </references>
      </pivotArea>
    </format>
    <format dxfId="626">
      <pivotArea dataOnly="0" labelOnly="1" outline="0" fieldPosition="0">
        <references count="3">
          <reference field="4" count="1" selected="0">
            <x v="1"/>
          </reference>
          <reference field="5" count="1" selected="0">
            <x v="29"/>
          </reference>
          <reference field="51" count="1">
            <x v="4"/>
          </reference>
        </references>
      </pivotArea>
    </format>
    <format dxfId="625">
      <pivotArea dataOnly="0" labelOnly="1" outline="0" fieldPosition="0">
        <references count="3">
          <reference field="4" count="1" selected="0">
            <x v="0"/>
          </reference>
          <reference field="5" count="1" selected="0">
            <x v="31"/>
          </reference>
          <reference field="51" count="1">
            <x v="1"/>
          </reference>
        </references>
      </pivotArea>
    </format>
    <format dxfId="624">
      <pivotArea dataOnly="0" labelOnly="1" outline="0" fieldPosition="0">
        <references count="3">
          <reference field="4" count="1" selected="0">
            <x v="1"/>
          </reference>
          <reference field="5" count="1" selected="0">
            <x v="35"/>
          </reference>
          <reference field="51" count="1">
            <x v="2"/>
          </reference>
        </references>
      </pivotArea>
    </format>
    <format dxfId="623">
      <pivotArea dataOnly="0" labelOnly="1" outline="0" fieldPosition="0">
        <references count="3">
          <reference field="4" count="1" selected="0">
            <x v="0"/>
          </reference>
          <reference field="5" count="1" selected="0">
            <x v="36"/>
          </reference>
          <reference field="51" count="1">
            <x v="0"/>
          </reference>
        </references>
      </pivotArea>
    </format>
    <format dxfId="622">
      <pivotArea dataOnly="0" labelOnly="1" outline="0" fieldPosition="0">
        <references count="3">
          <reference field="4" count="1" selected="0">
            <x v="1"/>
          </reference>
          <reference field="5" count="1" selected="0">
            <x v="38"/>
          </reference>
          <reference field="51" count="1">
            <x v="1"/>
          </reference>
        </references>
      </pivotArea>
    </format>
    <format dxfId="621">
      <pivotArea dataOnly="0" labelOnly="1" outline="0" fieldPosition="0">
        <references count="3">
          <reference field="4" count="1" selected="0">
            <x v="0"/>
          </reference>
          <reference field="5" count="1" selected="0">
            <x v="42"/>
          </reference>
          <reference field="51" count="1">
            <x v="1"/>
          </reference>
        </references>
      </pivotArea>
    </format>
    <format dxfId="620">
      <pivotArea dataOnly="0" labelOnly="1" outline="0" fieldPosition="0">
        <references count="3">
          <reference field="4" count="1" selected="0">
            <x v="0"/>
          </reference>
          <reference field="5" count="1" selected="0">
            <x v="46"/>
          </reference>
          <reference field="51" count="1">
            <x v="2"/>
          </reference>
        </references>
      </pivotArea>
    </format>
    <format dxfId="619">
      <pivotArea dataOnly="0" labelOnly="1" outline="0" fieldPosition="0">
        <references count="3">
          <reference field="4" count="1" selected="0">
            <x v="0"/>
          </reference>
          <reference field="5" count="1" selected="0">
            <x v="47"/>
          </reference>
          <reference field="51" count="1">
            <x v="2"/>
          </reference>
        </references>
      </pivotArea>
    </format>
    <format dxfId="618">
      <pivotArea dataOnly="0" labelOnly="1" outline="0" fieldPosition="0">
        <references count="3">
          <reference field="4" count="1" selected="0">
            <x v="0"/>
          </reference>
          <reference field="5" count="1" selected="0">
            <x v="48"/>
          </reference>
          <reference field="51" count="1">
            <x v="2"/>
          </reference>
        </references>
      </pivotArea>
    </format>
    <format dxfId="617">
      <pivotArea dataOnly="0" labelOnly="1" outline="0" fieldPosition="0">
        <references count="3">
          <reference field="4" count="1" selected="0">
            <x v="1"/>
          </reference>
          <reference field="5" count="1" selected="0">
            <x v="49"/>
          </reference>
          <reference field="51" count="1">
            <x v="4"/>
          </reference>
        </references>
      </pivotArea>
    </format>
    <format dxfId="616">
      <pivotArea dataOnly="0" labelOnly="1" outline="0" fieldPosition="0">
        <references count="3">
          <reference field="4" count="1" selected="0">
            <x v="1"/>
          </reference>
          <reference field="5" count="1" selected="0">
            <x v="52"/>
          </reference>
          <reference field="51" count="1">
            <x v="1"/>
          </reference>
        </references>
      </pivotArea>
    </format>
    <format dxfId="615">
      <pivotArea dataOnly="0" labelOnly="1" outline="0" fieldPosition="0">
        <references count="3">
          <reference field="4" count="1" selected="0">
            <x v="0"/>
          </reference>
          <reference field="5" count="1" selected="0">
            <x v="54"/>
          </reference>
          <reference field="51" count="1">
            <x v="1"/>
          </reference>
        </references>
      </pivotArea>
    </format>
    <format dxfId="614">
      <pivotArea dataOnly="0" labelOnly="1" outline="0" fieldPosition="0">
        <references count="3">
          <reference field="4" count="1" selected="0">
            <x v="0"/>
          </reference>
          <reference field="5" count="1" selected="0">
            <x v="55"/>
          </reference>
          <reference field="51" count="1">
            <x v="0"/>
          </reference>
        </references>
      </pivotArea>
    </format>
    <format dxfId="613">
      <pivotArea dataOnly="0" labelOnly="1" outline="0" fieldPosition="0">
        <references count="3">
          <reference field="4" count="1" selected="0">
            <x v="0"/>
          </reference>
          <reference field="5" count="1" selected="0">
            <x v="58"/>
          </reference>
          <reference field="51" count="1">
            <x v="1"/>
          </reference>
        </references>
      </pivotArea>
    </format>
    <format dxfId="612">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1">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4">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3" cacheId="10"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20:F25" firstHeaderRow="1" firstDataRow="2" firstDataCol="1"/>
  <pivotFields count="79">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2"/>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1"/>
  </rowFields>
  <rowItems count="4">
    <i>
      <x/>
    </i>
    <i>
      <x v="1"/>
    </i>
    <i>
      <x v="2"/>
    </i>
    <i>
      <x v="3"/>
    </i>
  </rowItems>
  <colFields count="1">
    <field x="51"/>
  </colFields>
  <colItems count="5">
    <i>
      <x/>
    </i>
    <i>
      <x v="1"/>
    </i>
    <i>
      <x v="2"/>
    </i>
    <i>
      <x v="3"/>
    </i>
    <i>
      <x v="4"/>
    </i>
  </colItems>
  <dataFields count="1">
    <dataField name="Cuenta de DESEMPEÑO FINAL 2do TRIMESTRE" fld="51" subtotal="count" showDataAs="percentOfRow" baseField="0" baseItem="0" numFmtId="9"/>
  </dataFields>
  <formats count="27">
    <format dxfId="572">
      <pivotArea outline="0" collapsedLevelsAreSubtotals="1" fieldPosition="0"/>
    </format>
    <format dxfId="571">
      <pivotArea outline="0" collapsedLevelsAreSubtotals="1" fieldPosition="0"/>
    </format>
    <format dxfId="570">
      <pivotArea dataOnly="0" labelOnly="1" fieldPosition="0">
        <references count="1">
          <reference field="1" count="0"/>
        </references>
      </pivotArea>
    </format>
    <format dxfId="569">
      <pivotArea outline="0" collapsedLevelsAreSubtotals="1" fieldPosition="0"/>
    </format>
    <format dxfId="568">
      <pivotArea field="1" type="button" dataOnly="0" labelOnly="1" outline="0" axis="axisRow" fieldPosition="0"/>
    </format>
    <format dxfId="567">
      <pivotArea dataOnly="0" labelOnly="1" fieldPosition="0">
        <references count="1">
          <reference field="1" count="0"/>
        </references>
      </pivotArea>
    </format>
    <format dxfId="566">
      <pivotArea dataOnly="0" labelOnly="1" grandRow="1" outline="0" fieldPosition="0"/>
    </format>
    <format dxfId="565">
      <pivotArea dataOnly="0" labelOnly="1" grandCol="1" outline="0" fieldPosition="0"/>
    </format>
    <format dxfId="564">
      <pivotArea outline="0" collapsedLevelsAreSubtotals="1" fieldPosition="0"/>
    </format>
    <format dxfId="563">
      <pivotArea dataOnly="0" labelOnly="1" grandCol="1" outline="0" fieldPosition="0"/>
    </format>
    <format dxfId="562">
      <pivotArea field="1" type="button" dataOnly="0" labelOnly="1" outline="0" axis="axisRow" fieldPosition="0"/>
    </format>
    <format dxfId="561">
      <pivotArea outline="0" collapsedLevelsAreSubtotals="1" fieldPosition="0"/>
    </format>
    <format dxfId="560">
      <pivotArea field="1" type="button" dataOnly="0" labelOnly="1" outline="0" axis="axisRow" fieldPosition="0"/>
    </format>
    <format dxfId="559">
      <pivotArea dataOnly="0" labelOnly="1" fieldPosition="0">
        <references count="1">
          <reference field="1" count="0"/>
        </references>
      </pivotArea>
    </format>
    <format dxfId="558">
      <pivotArea outline="0" fieldPosition="0">
        <references count="1">
          <reference field="4294967294" count="1">
            <x v="0"/>
          </reference>
        </references>
      </pivotArea>
    </format>
    <format dxfId="557">
      <pivotArea outline="0" collapsedLevelsAreSubtotals="1" fieldPosition="0"/>
    </format>
    <format dxfId="556">
      <pivotArea outline="0" collapsedLevelsAreSubtotals="1" fieldPosition="0"/>
    </format>
    <format dxfId="555">
      <pivotArea outline="0" collapsedLevelsAreSubtotals="1" fieldPosition="0"/>
    </format>
    <format dxfId="554">
      <pivotArea outline="0" collapsedLevelsAreSubtotals="1" fieldPosition="0"/>
    </format>
    <format dxfId="7">
      <pivotArea type="all" dataOnly="0" outline="0" fieldPosition="0"/>
    </format>
    <format dxfId="6">
      <pivotArea outline="0" collapsedLevelsAreSubtotals="1" fieldPosition="0"/>
    </format>
    <format dxfId="5">
      <pivotArea type="origin" dataOnly="0" labelOnly="1" outline="0" fieldPosition="0"/>
    </format>
    <format dxfId="4">
      <pivotArea field="51" type="button" dataOnly="0" labelOnly="1" outline="0" axis="axisCol" fieldPosition="0"/>
    </format>
    <format dxfId="3">
      <pivotArea type="topRight" dataOnly="0" labelOnly="1" outline="0" fieldPosition="0"/>
    </format>
    <format dxfId="2">
      <pivotArea field="1" type="button" dataOnly="0" labelOnly="1" outline="0" axis="axisRow" fieldPosition="0"/>
    </format>
    <format dxfId="1">
      <pivotArea dataOnly="0" labelOnly="1" fieldPosition="0">
        <references count="1">
          <reference field="1" count="0"/>
        </references>
      </pivotArea>
    </format>
    <format dxfId="0">
      <pivotArea dataOnly="0" labelOnly="1" fieldPosition="0">
        <references count="1">
          <reference field="51"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7"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28:X39"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78"/>
  </colFields>
  <colItems count="6">
    <i>
      <x/>
    </i>
    <i>
      <x v="1"/>
    </i>
    <i>
      <x v="3"/>
    </i>
    <i>
      <x v="4"/>
    </i>
    <i>
      <x v="5"/>
    </i>
    <i t="grand">
      <x/>
    </i>
  </colItems>
  <dataFields count="1">
    <dataField name="Cuenta de DESEMPEÑO FINAL 1erTRIMESTRE" fld="78" subtotal="count" baseField="0" baseItem="0"/>
  </dataFields>
  <formats count="29">
    <format dxfId="601">
      <pivotArea outline="0" collapsedLevelsAreSubtotals="1" fieldPosition="0"/>
    </format>
    <format dxfId="600">
      <pivotArea outline="0" collapsedLevelsAreSubtotals="1" fieldPosition="0"/>
    </format>
    <format dxfId="599">
      <pivotArea outline="0" fieldPosition="0">
        <references count="1">
          <reference field="4294967294" count="1">
            <x v="0"/>
          </reference>
        </references>
      </pivotArea>
    </format>
    <format dxfId="598">
      <pivotArea outline="0" fieldPosition="0">
        <references count="1">
          <reference field="4294967294" count="1">
            <x v="0"/>
          </reference>
        </references>
      </pivotArea>
    </format>
    <format dxfId="597">
      <pivotArea outline="0" collapsedLevelsAreSubtotals="1" fieldPosition="0"/>
    </format>
    <format dxfId="596">
      <pivotArea field="1" type="button" dataOnly="0" labelOnly="1" outline="0"/>
    </format>
    <format dxfId="595">
      <pivotArea dataOnly="0" labelOnly="1" grandRow="1" outline="0" fieldPosition="0"/>
    </format>
    <format dxfId="594">
      <pivotArea dataOnly="0" labelOnly="1" fieldPosition="0">
        <references count="1">
          <reference field="78" count="0"/>
        </references>
      </pivotArea>
    </format>
    <format dxfId="593">
      <pivotArea dataOnly="0" labelOnly="1" grandCol="1" outline="0" fieldPosition="0"/>
    </format>
    <format dxfId="592">
      <pivotArea outline="0" collapsedLevelsAreSubtotals="1" fieldPosition="0"/>
    </format>
    <format dxfId="591">
      <pivotArea dataOnly="0" labelOnly="1" fieldPosition="0">
        <references count="1">
          <reference field="78" count="0"/>
        </references>
      </pivotArea>
    </format>
    <format dxfId="590">
      <pivotArea dataOnly="0" labelOnly="1" grandCol="1" outline="0" fieldPosition="0"/>
    </format>
    <format dxfId="589">
      <pivotArea field="1" type="button" dataOnly="0" labelOnly="1" outline="0"/>
    </format>
    <format dxfId="588">
      <pivotArea outline="0" collapsedLevelsAreSubtotals="1" fieldPosition="0"/>
    </format>
    <format dxfId="587">
      <pivotArea field="1" type="button" dataOnly="0" labelOnly="1" outline="0"/>
    </format>
    <format dxfId="586">
      <pivotArea dataOnly="0" labelOnly="1" fieldPosition="0">
        <references count="1">
          <reference field="78" count="0"/>
        </references>
      </pivotArea>
    </format>
    <format dxfId="585">
      <pivotArea field="3" type="button" dataOnly="0" labelOnly="1" outline="0" axis="axisRow" fieldPosition="0"/>
    </format>
    <format dxfId="584">
      <pivotArea outline="0" fieldPosition="0">
        <references count="1">
          <reference field="4294967294" count="1">
            <x v="0"/>
          </reference>
        </references>
      </pivotArea>
    </format>
    <format dxfId="583">
      <pivotArea outline="0" collapsedLevelsAreSubtotals="1" fieldPosition="0"/>
    </format>
    <format dxfId="582">
      <pivotArea field="3" type="button" dataOnly="0" labelOnly="1" outline="0" axis="axisRow" fieldPosition="0"/>
    </format>
    <format dxfId="581">
      <pivotArea dataOnly="0" labelOnly="1" fieldPosition="0">
        <references count="1">
          <reference field="3" count="0"/>
        </references>
      </pivotArea>
    </format>
    <format dxfId="580">
      <pivotArea dataOnly="0" labelOnly="1" fieldPosition="0">
        <references count="1">
          <reference field="78" count="0"/>
        </references>
      </pivotArea>
    </format>
    <format dxfId="579">
      <pivotArea dataOnly="0" labelOnly="1" grandRow="1" outline="0" fieldPosition="0"/>
    </format>
    <format dxfId="578">
      <pivotArea outline="0" collapsedLevelsAreSubtotals="1" fieldPosition="0"/>
    </format>
    <format dxfId="577">
      <pivotArea dataOnly="0" labelOnly="1" fieldPosition="0">
        <references count="1">
          <reference field="3" count="0"/>
        </references>
      </pivotArea>
    </format>
    <format dxfId="576">
      <pivotArea outline="0" fieldPosition="0">
        <references count="1">
          <reference field="4294967294" count="1">
            <x v="0"/>
          </reference>
        </references>
      </pivotArea>
    </format>
    <format dxfId="575">
      <pivotArea outline="0" collapsedLevelsAreSubtotals="1" fieldPosition="0"/>
    </format>
    <format dxfId="574">
      <pivotArea outline="0" collapsedLevelsAreSubtotals="1" fieldPosition="0"/>
    </format>
    <format dxfId="573">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2"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11:G15" firstHeaderRow="1" firstDataRow="2" firstDataCol="1"/>
  <pivotFields count="79">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1"/>
        <item x="0"/>
        <item x="2"/>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baseField="0" baseItem="0"/>
  </dataFields>
  <formats count="31">
    <format dxfId="611">
      <pivotArea outline="0" collapsedLevelsAreSubtotals="1" fieldPosition="0"/>
    </format>
    <format dxfId="610">
      <pivotArea outline="0" collapsedLevelsAreSubtotals="1" fieldPosition="0"/>
    </format>
    <format dxfId="609">
      <pivotArea outline="0" fieldPosition="0">
        <references count="1">
          <reference field="4294967294" count="1">
            <x v="0"/>
          </reference>
        </references>
      </pivotArea>
    </format>
    <format dxfId="608">
      <pivotArea outline="0" collapsedLevelsAreSubtotals="1" fieldPosition="0"/>
    </format>
    <format dxfId="607">
      <pivotArea outline="0" collapsedLevelsAreSubtotals="1" fieldPosition="0"/>
    </format>
    <format dxfId="606">
      <pivotArea outline="0" collapsedLevelsAreSubtotals="1" fieldPosition="0"/>
    </format>
    <format dxfId="605">
      <pivotArea outline="0" collapsedLevelsAreSubtotals="1" fieldPosition="0"/>
    </format>
    <format dxfId="604">
      <pivotArea outline="0" collapsedLevelsAreSubtotals="1" fieldPosition="0"/>
    </format>
    <format dxfId="603">
      <pivotArea outline="0" collapsedLevelsAreSubtotals="1" fieldPosition="0"/>
    </format>
    <format dxfId="602">
      <pivotArea outline="0" fieldPosition="0">
        <references count="1">
          <reference field="4294967294" count="1">
            <x v="0"/>
          </reference>
        </references>
      </pivotArea>
    </format>
    <format dxfId="552">
      <pivotArea type="origin" dataOnly="0" labelOnly="1" outline="0" fieldPosition="0"/>
    </format>
    <format dxfId="551">
      <pivotArea type="all" dataOnly="0" outline="0" fieldPosition="0"/>
    </format>
    <format dxfId="550">
      <pivotArea outline="0" collapsedLevelsAreSubtotals="1" fieldPosition="0"/>
    </format>
    <format dxfId="549">
      <pivotArea type="origin" dataOnly="0" labelOnly="1" outline="0" fieldPosition="0"/>
    </format>
    <format dxfId="548">
      <pivotArea field="51" type="button" dataOnly="0" labelOnly="1" outline="0" axis="axisCol" fieldPosition="0"/>
    </format>
    <format dxfId="547">
      <pivotArea type="topRight" dataOnly="0" labelOnly="1" outline="0" fieldPosition="0"/>
    </format>
    <format dxfId="546">
      <pivotArea field="4" type="button" dataOnly="0" labelOnly="1" outline="0" axis="axisRow" fieldPosition="0"/>
    </format>
    <format dxfId="545">
      <pivotArea dataOnly="0" labelOnly="1" fieldPosition="0">
        <references count="1">
          <reference field="4" count="0"/>
        </references>
      </pivotArea>
    </format>
    <format dxfId="544">
      <pivotArea dataOnly="0" labelOnly="1" grandRow="1" outline="0" fieldPosition="0"/>
    </format>
    <format dxfId="543">
      <pivotArea dataOnly="0" labelOnly="1" fieldPosition="0">
        <references count="1">
          <reference field="51" count="0"/>
        </references>
      </pivotArea>
    </format>
    <format dxfId="542">
      <pivotArea dataOnly="0" labelOnly="1" grandCol="1" outline="0" fieldPosition="0"/>
    </format>
    <format dxfId="541">
      <pivotArea type="all" dataOnly="0" outline="0" fieldPosition="0"/>
    </format>
    <format dxfId="540">
      <pivotArea outline="0" collapsedLevelsAreSubtotals="1" fieldPosition="0"/>
    </format>
    <format dxfId="539">
      <pivotArea type="origin" dataOnly="0" labelOnly="1" outline="0" fieldPosition="0"/>
    </format>
    <format dxfId="538">
      <pivotArea field="51" type="button" dataOnly="0" labelOnly="1" outline="0" axis="axisCol" fieldPosition="0"/>
    </format>
    <format dxfId="537">
      <pivotArea type="topRight" dataOnly="0" labelOnly="1" outline="0" fieldPosition="0"/>
    </format>
    <format dxfId="536">
      <pivotArea field="4" type="button" dataOnly="0" labelOnly="1" outline="0" axis="axisRow" fieldPosition="0"/>
    </format>
    <format dxfId="535">
      <pivotArea dataOnly="0" labelOnly="1" fieldPosition="0">
        <references count="1">
          <reference field="4" count="0"/>
        </references>
      </pivotArea>
    </format>
    <format dxfId="534">
      <pivotArea dataOnly="0" labelOnly="1" grandRow="1" outline="0" fieldPosition="0"/>
    </format>
    <format dxfId="533">
      <pivotArea dataOnly="0" labelOnly="1" fieldPosition="0">
        <references count="1">
          <reference field="51" count="0"/>
        </references>
      </pivotArea>
    </format>
    <format dxfId="53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1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location ref="A30:G41"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2do TRIMESTRE" fld="51" subtotal="count" baseField="0" baseItem="0" numFmtId="1"/>
  </dataFields>
  <formats count="29">
    <format dxfId="1088">
      <pivotArea outline="0" collapsedLevelsAreSubtotals="1" fieldPosition="0"/>
    </format>
    <format dxfId="1087">
      <pivotArea outline="0" collapsedLevelsAreSubtotals="1" fieldPosition="0"/>
    </format>
    <format dxfId="1086">
      <pivotArea outline="0" collapsedLevelsAreSubtotals="1" fieldPosition="0"/>
    </format>
    <format dxfId="1085">
      <pivotArea field="1" type="button" dataOnly="0" labelOnly="1" outline="0"/>
    </format>
    <format dxfId="1084">
      <pivotArea dataOnly="0" labelOnly="1" grandRow="1" outline="0" fieldPosition="0"/>
    </format>
    <format dxfId="1083">
      <pivotArea dataOnly="0" labelOnly="1" grandCol="1" outline="0" fieldPosition="0"/>
    </format>
    <format dxfId="1082">
      <pivotArea outline="0" collapsedLevelsAreSubtotals="1" fieldPosition="0"/>
    </format>
    <format dxfId="1081">
      <pivotArea dataOnly="0" labelOnly="1" grandCol="1" outline="0" fieldPosition="0"/>
    </format>
    <format dxfId="1080">
      <pivotArea field="1" type="button" dataOnly="0" labelOnly="1" outline="0"/>
    </format>
    <format dxfId="1079">
      <pivotArea outline="0" collapsedLevelsAreSubtotals="1" fieldPosition="0"/>
    </format>
    <format dxfId="1078">
      <pivotArea field="1" type="button" dataOnly="0" labelOnly="1" outline="0"/>
    </format>
    <format dxfId="1077">
      <pivotArea field="3" type="button" dataOnly="0" labelOnly="1" outline="0" axis="axisRow" fieldPosition="0"/>
    </format>
    <format dxfId="1076">
      <pivotArea outline="0" collapsedLevelsAreSubtotals="1" fieldPosition="0"/>
    </format>
    <format dxfId="1075">
      <pivotArea field="3" type="button" dataOnly="0" labelOnly="1" outline="0" axis="axisRow" fieldPosition="0"/>
    </format>
    <format dxfId="1074">
      <pivotArea dataOnly="0" labelOnly="1" fieldPosition="0">
        <references count="1">
          <reference field="3" count="0"/>
        </references>
      </pivotArea>
    </format>
    <format dxfId="1073">
      <pivotArea dataOnly="0" labelOnly="1" grandRow="1" outline="0" fieldPosition="0"/>
    </format>
    <format dxfId="1072">
      <pivotArea outline="0" collapsedLevelsAreSubtotals="1" fieldPosition="0"/>
    </format>
    <format dxfId="1071">
      <pivotArea dataOnly="0" labelOnly="1" fieldPosition="0">
        <references count="1">
          <reference field="3" count="0"/>
        </references>
      </pivotArea>
    </format>
    <format dxfId="1070">
      <pivotArea outline="0" collapsedLevelsAreSubtotals="1" fieldPosition="0"/>
    </format>
    <format dxfId="1069">
      <pivotArea outline="0" collapsedLevelsAreSubtotals="1" fieldPosition="0"/>
    </format>
    <format dxfId="1068">
      <pivotArea outline="0" collapsedLevelsAreSubtotals="1" fieldPosition="0"/>
    </format>
    <format dxfId="1067">
      <pivotArea dataOnly="0" labelOnly="1" grandRow="1" outline="0" fieldPosition="0"/>
    </format>
    <format dxfId="1066">
      <pivotArea dataOnly="0" labelOnly="1" grandRow="1" outline="0" fieldPosition="0"/>
    </format>
    <format dxfId="13">
      <pivotArea outline="0" collapsedLevelsAreSubtotals="1" fieldPosition="0"/>
    </format>
    <format dxfId="12">
      <pivotArea field="3" type="button" dataOnly="0" labelOnly="1" outline="0" axis="axisRow" fieldPosition="0"/>
    </format>
    <format dxfId="11">
      <pivotArea dataOnly="0" labelOnly="1" fieldPosition="0">
        <references count="1">
          <reference field="3" count="0"/>
        </references>
      </pivotArea>
    </format>
    <format dxfId="10">
      <pivotArea dataOnly="0" labelOnly="1" grandRow="1" outline="0" fieldPosition="0"/>
    </format>
    <format dxfId="9">
      <pivotArea dataOnly="0" labelOnly="1" fieldPosition="0">
        <references count="1">
          <reference field="51" count="0"/>
        </references>
      </pivotArea>
    </format>
    <format dxfId="8">
      <pivotArea dataOnly="0" labelOnly="1" grandCol="1" outline="0" fieldPosition="0"/>
    </format>
  </formats>
  <chartFormats count="18">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19" series="1">
      <pivotArea type="data" outline="0" fieldPosition="0">
        <references count="1">
          <reference field="51" count="1" selected="0">
            <x v="4"/>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0" series="1">
      <pivotArea type="data" outline="0" fieldPosition="0">
        <references count="1">
          <reference field="51" count="1" selected="0">
            <x v="4"/>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3" format="24" series="1">
      <pivotArea type="data" outline="0" fieldPosition="0">
        <references count="2">
          <reference field="4294967294" count="1" selected="0">
            <x v="0"/>
          </reference>
          <reference field="51" count="1" selected="0">
            <x v="4"/>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1" cacheId="1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45" rowHeaderCaption="INDICADORES">
  <location ref="A3:G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showDataAs="percentOfRow" baseField="0" baseItem="0" numFmtId="9"/>
  </dataFields>
  <formats count="27">
    <format dxfId="1114">
      <pivotArea outline="0" collapsedLevelsAreSubtotals="1" fieldPosition="0"/>
    </format>
    <format dxfId="1113">
      <pivotArea outline="0" collapsedLevelsAreSubtotals="1" fieldPosition="0"/>
    </format>
    <format dxfId="1112">
      <pivotArea outline="0" collapsedLevelsAreSubtotals="1" fieldPosition="0"/>
    </format>
    <format dxfId="1111">
      <pivotArea field="4" type="button" dataOnly="0" labelOnly="1" outline="0" axis="axisRow" fieldPosition="0"/>
    </format>
    <format dxfId="1110">
      <pivotArea dataOnly="0" labelOnly="1" fieldPosition="0">
        <references count="1">
          <reference field="4" count="0"/>
        </references>
      </pivotArea>
    </format>
    <format dxfId="1109">
      <pivotArea dataOnly="0" labelOnly="1" grandRow="1" outline="0" fieldPosition="0"/>
    </format>
    <format dxfId="1108">
      <pivotArea dataOnly="0" labelOnly="1" grandCol="1" outline="0" fieldPosition="0"/>
    </format>
    <format dxfId="1107">
      <pivotArea outline="0" collapsedLevelsAreSubtotals="1" fieldPosition="0"/>
    </format>
    <format dxfId="1106">
      <pivotArea field="4" type="button" dataOnly="0" labelOnly="1" outline="0" axis="axisRow" fieldPosition="0"/>
    </format>
    <format dxfId="1105">
      <pivotArea dataOnly="0" labelOnly="1" fieldPosition="0">
        <references count="1">
          <reference field="4" count="0"/>
        </references>
      </pivotArea>
    </format>
    <format dxfId="1104">
      <pivotArea dataOnly="0" labelOnly="1" grandRow="1" outline="0" fieldPosition="0"/>
    </format>
    <format dxfId="1103">
      <pivotArea dataOnly="0" labelOnly="1" grandCol="1" outline="0" fieldPosition="0"/>
    </format>
    <format dxfId="1102">
      <pivotArea outline="0" collapsedLevelsAreSubtotals="1" fieldPosition="0"/>
    </format>
    <format dxfId="1101">
      <pivotArea field="4" type="button" dataOnly="0" labelOnly="1" outline="0" axis="axisRow" fieldPosition="0"/>
    </format>
    <format dxfId="1100">
      <pivotArea dataOnly="0" labelOnly="1" fieldPosition="0">
        <references count="1">
          <reference field="4" count="0"/>
        </references>
      </pivotArea>
    </format>
    <format dxfId="1099">
      <pivotArea dataOnly="0" labelOnly="1" grandRow="1" outline="0" fieldPosition="0"/>
    </format>
    <format dxfId="1098">
      <pivotArea dataOnly="0" labelOnly="1" grandCol="1" outline="0" fieldPosition="0"/>
    </format>
    <format dxfId="1097">
      <pivotArea grandRow="1" outline="0" collapsedLevelsAreSubtotals="1" fieldPosition="0"/>
    </format>
    <format dxfId="1096">
      <pivotArea dataOnly="0" labelOnly="1" grandRow="1" outline="0" fieldPosition="0"/>
    </format>
    <format dxfId="1095">
      <pivotArea outline="0" collapsedLevelsAreSubtotals="1" fieldPosition="0"/>
    </format>
    <format dxfId="1094">
      <pivotArea outline="0" collapsedLevelsAreSubtotals="1" fieldPosition="0"/>
    </format>
    <format dxfId="1093">
      <pivotArea outline="0" fieldPosition="0">
        <references count="1">
          <reference field="4294967294" count="1">
            <x v="0"/>
          </reference>
        </references>
      </pivotArea>
    </format>
    <format dxfId="1092">
      <pivotArea outline="0" collapsedLevelsAreSubtotals="1" fieldPosition="0"/>
    </format>
    <format dxfId="1091">
      <pivotArea outline="0" collapsedLevelsAreSubtotals="1" fieldPosition="0"/>
    </format>
    <format dxfId="1090">
      <pivotArea outline="0" collapsedLevelsAreSubtotals="1" fieldPosition="0"/>
    </format>
    <format dxfId="1089">
      <pivotArea outline="0" collapsedLevelsAreSubtotals="1" fieldPosition="0"/>
    </format>
    <format dxfId="553">
      <pivotArea type="origin" dataOnly="0" labelOnly="1" outline="0" fieldPosition="0"/>
    </format>
  </formats>
  <chartFormats count="10">
    <chartFormat chart="30" format="75" series="1">
      <pivotArea type="data" outline="0" fieldPosition="0">
        <references count="2">
          <reference field="4294967294" count="1" selected="0">
            <x v="0"/>
          </reference>
          <reference field="51" count="1" selected="0">
            <x v="1"/>
          </reference>
        </references>
      </pivotArea>
    </chartFormat>
    <chartFormat chart="30" format="76" series="1">
      <pivotArea type="data" outline="0" fieldPosition="0">
        <references count="2">
          <reference field="4294967294" count="1" selected="0">
            <x v="0"/>
          </reference>
          <reference field="51" count="1" selected="0">
            <x v="0"/>
          </reference>
        </references>
      </pivotArea>
    </chartFormat>
    <chartFormat chart="30" format="77" series="1">
      <pivotArea type="data" outline="0" fieldPosition="0">
        <references count="2">
          <reference field="4294967294" count="1" selected="0">
            <x v="0"/>
          </reference>
          <reference field="51" count="1" selected="0">
            <x v="3"/>
          </reference>
        </references>
      </pivotArea>
    </chartFormat>
    <chartFormat chart="30" format="78" series="1">
      <pivotArea type="data" outline="0" fieldPosition="0">
        <references count="2">
          <reference field="4294967294" count="1" selected="0">
            <x v="0"/>
          </reference>
          <reference field="51" count="1" selected="0">
            <x v="4"/>
          </reference>
        </references>
      </pivotArea>
    </chartFormat>
    <chartFormat chart="30" format="79" series="1">
      <pivotArea type="data" outline="0" fieldPosition="0">
        <references count="2">
          <reference field="4294967294" count="1" selected="0">
            <x v="0"/>
          </reference>
          <reference field="51" count="1" selected="0">
            <x v="2"/>
          </reference>
        </references>
      </pivotArea>
    </chartFormat>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1" format="56"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3" name="TablaDinámica1"/>
    <pivotTable tabId="3" name="TablaDinámica4"/>
    <pivotTable tabId="3" name="TablaDinámica7"/>
    <pivotTable tabId="4" name="Tabla Indicadores"/>
  </pivotTables>
  <data>
    <tabular pivotCacheId="1">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3" name="TablaDinámica1"/>
    <pivotTable tabId="3" name="TablaDinámica4"/>
    <pivotTable tabId="3" name="TablaDinámica7"/>
    <pivotTable tabId="4" name="Tabla Indicadores"/>
  </pivotTables>
  <data>
    <tabular pivotCacheId="1">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3" name="TablaDinámica1"/>
    <pivotTable tabId="3" name="TablaDinámica4"/>
    <pivotTable tabId="3" name="TablaDinámica7"/>
    <pivotTable tabId="4" name="Tabla Indicadores"/>
  </pivotTables>
  <data>
    <tabular pivotCacheId="1">
      <items count="6">
        <i x="4" s="1"/>
        <i x="3" s="1"/>
        <i x="2" s="1"/>
        <i x="5" s="1"/>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DESEMPEÑO_FINAL_1erTRIMESTRE" sourceName="DESEMPEÑO FINAL 1erTRIMESTRE">
  <pivotTables>
    <pivotTable tabId="3" name="TablaDinámica1"/>
    <pivotTable tabId="3" name="TablaDinámica4"/>
    <pivotTable tabId="3" name="TablaDinámica7"/>
    <pivotTable tabId="4" name="Tabla Indicadores"/>
  </pivotTables>
  <data>
    <tabular pivotCacheId="1">
      <items count="6">
        <i x="2" s="1"/>
        <i x="0" s="1"/>
        <i x="3" s="1"/>
        <i x="1" s="1"/>
        <i x="4" s="1"/>
        <i x="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cache="SegmentaciónDeDatos_Dependencia" caption="Dependencia" style="SlicerStyleDark1" rowHeight="241300"/>
  <slicer name="Clasificación (Estratégico / De Gestión)" cache="SegmentaciónDeDatos_Clasificación__Estratégico___De_Gestión" caption="Clasificación (Estratégico / De Gestión)" style="SlicerStyleDark1" rowHeight="241300"/>
  <slicer name="Periodicidad" cache="SegmentaciónDeDatos_Periodicidad" caption="Periodicidad" style="SlicerStyleDark1" rowHeight="241300"/>
  <slicer name="DESEMPEÑO FINAL 1erTRIMESTRE" cache="SegmentaciónDeDatos_DESEMPEÑO_FINAL_1erTRIMESTRE" caption="DESEMPEÑO FINAL 1erTRIMESTRE"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4.xml"/><Relationship Id="rId7" Type="http://schemas.openxmlformats.org/officeDocument/2006/relationships/printerSettings" Target="../printerSettings/printerSettings2.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4:G108"/>
  <sheetViews>
    <sheetView showGridLines="0" tabSelected="1" zoomScale="85" zoomScaleNormal="85" workbookViewId="0">
      <selection activeCell="J12" sqref="J12"/>
    </sheetView>
  </sheetViews>
  <sheetFormatPr baseColWidth="10" defaultRowHeight="15" x14ac:dyDescent="0.25"/>
  <cols>
    <col min="2" max="2" width="28.625" customWidth="1"/>
    <col min="3" max="3" width="34.25" customWidth="1"/>
    <col min="4" max="6" width="16.375" customWidth="1"/>
    <col min="7" max="7" width="18.125" customWidth="1"/>
  </cols>
  <sheetData>
    <row r="44" spans="3:7" ht="15.75" thickBot="1" x14ac:dyDescent="0.3"/>
    <row r="45" spans="3:7" ht="45.75" thickBot="1" x14ac:dyDescent="0.3">
      <c r="C45" s="308" t="s">
        <v>7</v>
      </c>
      <c r="D45" s="308" t="s">
        <v>6</v>
      </c>
      <c r="E45" s="308" t="s">
        <v>909</v>
      </c>
      <c r="F45" s="309" t="s">
        <v>911</v>
      </c>
      <c r="G45" s="309" t="s">
        <v>797</v>
      </c>
    </row>
    <row r="46" spans="3:7" ht="31.5" thickTop="1" thickBot="1" x14ac:dyDescent="0.3">
      <c r="C46" s="304" t="s">
        <v>260</v>
      </c>
      <c r="D46" s="305" t="s">
        <v>29</v>
      </c>
      <c r="E46" s="303" t="s">
        <v>18</v>
      </c>
      <c r="F46" s="306">
        <v>1</v>
      </c>
      <c r="G46" s="306">
        <v>0</v>
      </c>
    </row>
    <row r="47" spans="3:7" ht="16.5" thickTop="1" thickBot="1" x14ac:dyDescent="0.3">
      <c r="C47" s="304" t="s">
        <v>176</v>
      </c>
      <c r="D47" s="303" t="s">
        <v>29</v>
      </c>
      <c r="E47" s="303" t="s">
        <v>20</v>
      </c>
      <c r="F47" s="306">
        <v>0.95</v>
      </c>
      <c r="G47" s="306">
        <v>0.95</v>
      </c>
    </row>
    <row r="48" spans="3:7" ht="46.5" thickTop="1" thickBot="1" x14ac:dyDescent="0.3">
      <c r="C48" s="304" t="s">
        <v>250</v>
      </c>
      <c r="D48" s="303" t="s">
        <v>29</v>
      </c>
      <c r="E48" s="303" t="s">
        <v>21</v>
      </c>
      <c r="F48" s="306">
        <v>1</v>
      </c>
      <c r="G48" s="306">
        <v>1</v>
      </c>
    </row>
    <row r="49" spans="3:7" ht="31.5" thickTop="1" thickBot="1" x14ac:dyDescent="0.3">
      <c r="C49" s="304" t="s">
        <v>158</v>
      </c>
      <c r="D49" s="307" t="s">
        <v>29</v>
      </c>
      <c r="E49" s="303" t="s">
        <v>21</v>
      </c>
      <c r="F49" s="306">
        <v>1</v>
      </c>
      <c r="G49" s="306">
        <v>1</v>
      </c>
    </row>
    <row r="50" spans="3:7" ht="16.5" thickTop="1" thickBot="1" x14ac:dyDescent="0.3">
      <c r="C50" s="304" t="s">
        <v>634</v>
      </c>
      <c r="D50" s="303" t="s">
        <v>29</v>
      </c>
      <c r="E50" s="303" t="s">
        <v>21</v>
      </c>
      <c r="F50" s="310">
        <v>13</v>
      </c>
      <c r="G50" s="310">
        <v>13.777777777777779</v>
      </c>
    </row>
    <row r="51" spans="3:7" ht="46.5" thickTop="1" thickBot="1" x14ac:dyDescent="0.3">
      <c r="C51" s="304" t="s">
        <v>132</v>
      </c>
      <c r="D51" s="305" t="s">
        <v>71</v>
      </c>
      <c r="E51" s="303" t="s">
        <v>19</v>
      </c>
      <c r="F51" s="306">
        <v>1</v>
      </c>
      <c r="G51" s="306">
        <v>0.55000000000000004</v>
      </c>
    </row>
    <row r="52" spans="3:7" ht="46.5" thickTop="1" thickBot="1" x14ac:dyDescent="0.3">
      <c r="C52" s="304" t="s">
        <v>135</v>
      </c>
      <c r="D52" s="307" t="s">
        <v>71</v>
      </c>
      <c r="E52" s="303" t="s">
        <v>19</v>
      </c>
      <c r="F52" s="306">
        <v>1</v>
      </c>
      <c r="G52" s="306">
        <v>0.67</v>
      </c>
    </row>
    <row r="53" spans="3:7" ht="46.5" thickTop="1" thickBot="1" x14ac:dyDescent="0.3">
      <c r="C53" s="304" t="s">
        <v>547</v>
      </c>
      <c r="D53" s="305" t="s">
        <v>29</v>
      </c>
      <c r="E53" s="303" t="s">
        <v>20</v>
      </c>
      <c r="F53" s="306">
        <v>0.9</v>
      </c>
      <c r="G53" s="306">
        <v>0.875</v>
      </c>
    </row>
    <row r="54" spans="3:7" ht="16.5" thickTop="1" thickBot="1" x14ac:dyDescent="0.3">
      <c r="C54" s="304" t="s">
        <v>400</v>
      </c>
      <c r="D54" s="307" t="s">
        <v>29</v>
      </c>
      <c r="E54" s="303" t="s">
        <v>21</v>
      </c>
      <c r="F54" s="306">
        <v>0.01</v>
      </c>
      <c r="G54" s="306">
        <v>2.5392670157068065E-3</v>
      </c>
    </row>
    <row r="55" spans="3:7" ht="31.5" thickTop="1" thickBot="1" x14ac:dyDescent="0.3">
      <c r="C55" s="304" t="s">
        <v>312</v>
      </c>
      <c r="D55" s="305" t="s">
        <v>71</v>
      </c>
      <c r="E55" s="303" t="s">
        <v>19</v>
      </c>
      <c r="F55" s="306">
        <v>1</v>
      </c>
      <c r="G55" s="306">
        <v>0.75</v>
      </c>
    </row>
    <row r="56" spans="3:7" ht="31.5" thickTop="1" thickBot="1" x14ac:dyDescent="0.3">
      <c r="C56" s="304" t="s">
        <v>120</v>
      </c>
      <c r="D56" s="307" t="s">
        <v>71</v>
      </c>
      <c r="E56" s="303" t="s">
        <v>20</v>
      </c>
      <c r="F56" s="306">
        <v>1</v>
      </c>
      <c r="G56" s="306">
        <v>0.94</v>
      </c>
    </row>
    <row r="57" spans="3:7" ht="16.5" thickTop="1" thickBot="1" x14ac:dyDescent="0.3">
      <c r="C57" s="304" t="s">
        <v>572</v>
      </c>
      <c r="D57" s="305" t="s">
        <v>29</v>
      </c>
      <c r="E57" s="303" t="s">
        <v>21</v>
      </c>
      <c r="F57" s="306">
        <v>1</v>
      </c>
      <c r="G57" s="306">
        <v>1</v>
      </c>
    </row>
    <row r="58" spans="3:7" ht="31.5" thickTop="1" thickBot="1" x14ac:dyDescent="0.3">
      <c r="C58" s="304" t="s">
        <v>111</v>
      </c>
      <c r="D58" s="303" t="s">
        <v>29</v>
      </c>
      <c r="E58" s="303" t="s">
        <v>649</v>
      </c>
      <c r="F58" s="306">
        <v>1</v>
      </c>
      <c r="G58" s="306">
        <v>0</v>
      </c>
    </row>
    <row r="59" spans="3:7" ht="31.5" thickTop="1" thickBot="1" x14ac:dyDescent="0.3">
      <c r="C59" s="304" t="s">
        <v>84</v>
      </c>
      <c r="D59" s="307" t="s">
        <v>29</v>
      </c>
      <c r="E59" s="303" t="s">
        <v>20</v>
      </c>
      <c r="F59" s="306">
        <v>1</v>
      </c>
      <c r="G59" s="306">
        <v>0.94459300000097912</v>
      </c>
    </row>
    <row r="60" spans="3:7" ht="31.5" thickTop="1" thickBot="1" x14ac:dyDescent="0.3">
      <c r="C60" s="304" t="s">
        <v>599</v>
      </c>
      <c r="D60" s="307" t="s">
        <v>29</v>
      </c>
      <c r="E60" s="303" t="s">
        <v>21</v>
      </c>
      <c r="F60" s="306">
        <v>0.8</v>
      </c>
      <c r="G60" s="306">
        <v>1</v>
      </c>
    </row>
    <row r="61" spans="3:7" ht="31.5" thickTop="1" thickBot="1" x14ac:dyDescent="0.3">
      <c r="C61" s="304" t="s">
        <v>213</v>
      </c>
      <c r="D61" s="307" t="s">
        <v>29</v>
      </c>
      <c r="E61" s="303" t="s">
        <v>21</v>
      </c>
      <c r="F61" s="306">
        <v>1</v>
      </c>
      <c r="G61" s="306">
        <v>1</v>
      </c>
    </row>
    <row r="62" spans="3:7" ht="31.5" thickTop="1" thickBot="1" x14ac:dyDescent="0.3">
      <c r="C62" s="304" t="s">
        <v>107</v>
      </c>
      <c r="D62" s="307" t="s">
        <v>29</v>
      </c>
      <c r="E62" s="303" t="s">
        <v>18</v>
      </c>
      <c r="F62" s="306">
        <v>1</v>
      </c>
      <c r="G62" s="306">
        <v>0.66435185185185186</v>
      </c>
    </row>
    <row r="63" spans="3:7" ht="16.5" thickTop="1" thickBot="1" x14ac:dyDescent="0.3">
      <c r="C63" s="304" t="s">
        <v>276</v>
      </c>
      <c r="D63" s="307" t="s">
        <v>29</v>
      </c>
      <c r="E63" s="303" t="s">
        <v>18</v>
      </c>
      <c r="F63" s="306">
        <v>0.65</v>
      </c>
      <c r="G63" s="306">
        <v>0.33926645091693636</v>
      </c>
    </row>
    <row r="64" spans="3:7" ht="31.5" thickTop="1" thickBot="1" x14ac:dyDescent="0.3">
      <c r="C64" s="304" t="s">
        <v>99</v>
      </c>
      <c r="D64" s="307" t="s">
        <v>29</v>
      </c>
      <c r="E64" s="303" t="s">
        <v>20</v>
      </c>
      <c r="F64" s="306">
        <v>1</v>
      </c>
      <c r="G64" s="306">
        <v>0.9916666666666667</v>
      </c>
    </row>
    <row r="65" spans="3:7" ht="46.5" thickTop="1" thickBot="1" x14ac:dyDescent="0.3">
      <c r="C65" s="304" t="s">
        <v>522</v>
      </c>
      <c r="D65" s="307" t="s">
        <v>29</v>
      </c>
      <c r="E65" s="303" t="s">
        <v>21</v>
      </c>
      <c r="F65" s="306">
        <v>0.8</v>
      </c>
      <c r="G65" s="306">
        <v>0.95065458207452158</v>
      </c>
    </row>
    <row r="66" spans="3:7" ht="46.5" thickTop="1" thickBot="1" x14ac:dyDescent="0.3">
      <c r="C66" s="304" t="s">
        <v>497</v>
      </c>
      <c r="D66" s="307" t="s">
        <v>29</v>
      </c>
      <c r="E66" s="303" t="s">
        <v>20</v>
      </c>
      <c r="F66" s="306">
        <v>0.75</v>
      </c>
      <c r="G66" s="306">
        <v>0.68614379084967325</v>
      </c>
    </row>
    <row r="67" spans="3:7" ht="31.5" thickTop="1" thickBot="1" x14ac:dyDescent="0.3">
      <c r="C67" s="304" t="s">
        <v>432</v>
      </c>
      <c r="D67" s="305" t="s">
        <v>71</v>
      </c>
      <c r="E67" s="303" t="s">
        <v>20</v>
      </c>
      <c r="F67" s="306">
        <v>0.15</v>
      </c>
      <c r="G67" s="306">
        <v>0.15578644476957393</v>
      </c>
    </row>
    <row r="68" spans="3:7" ht="31.5" thickTop="1" thickBot="1" x14ac:dyDescent="0.3">
      <c r="C68" s="304" t="s">
        <v>64</v>
      </c>
      <c r="D68" s="305" t="s">
        <v>29</v>
      </c>
      <c r="E68" s="303" t="s">
        <v>21</v>
      </c>
      <c r="F68" s="306">
        <v>1</v>
      </c>
      <c r="G68" s="306">
        <v>0.83018867924528306</v>
      </c>
    </row>
    <row r="69" spans="3:7" ht="61.5" thickTop="1" thickBot="1" x14ac:dyDescent="0.3">
      <c r="C69" s="304" t="s">
        <v>303</v>
      </c>
      <c r="D69" s="307" t="s">
        <v>29</v>
      </c>
      <c r="E69" s="303" t="s">
        <v>21</v>
      </c>
      <c r="F69" s="306">
        <v>1</v>
      </c>
      <c r="G69" s="306">
        <v>1</v>
      </c>
    </row>
    <row r="70" spans="3:7" ht="16.5" thickTop="1" thickBot="1" x14ac:dyDescent="0.3">
      <c r="C70" s="304" t="s">
        <v>168</v>
      </c>
      <c r="D70" s="307" t="s">
        <v>29</v>
      </c>
      <c r="E70" s="303" t="s">
        <v>21</v>
      </c>
      <c r="F70" s="306">
        <v>1</v>
      </c>
      <c r="G70" s="306">
        <v>1</v>
      </c>
    </row>
    <row r="71" spans="3:7" ht="16.5" thickTop="1" thickBot="1" x14ac:dyDescent="0.3">
      <c r="C71" s="304" t="s">
        <v>587</v>
      </c>
      <c r="D71" s="307" t="s">
        <v>29</v>
      </c>
      <c r="E71" s="303" t="s">
        <v>21</v>
      </c>
      <c r="F71" s="306">
        <v>0.8</v>
      </c>
      <c r="G71" s="306">
        <v>1</v>
      </c>
    </row>
    <row r="72" spans="3:7" ht="61.5" thickTop="1" thickBot="1" x14ac:dyDescent="0.3">
      <c r="C72" s="304" t="s">
        <v>237</v>
      </c>
      <c r="D72" s="307" t="s">
        <v>29</v>
      </c>
      <c r="E72" s="303" t="s">
        <v>21</v>
      </c>
      <c r="F72" s="306">
        <v>1</v>
      </c>
      <c r="G72" s="306">
        <v>1</v>
      </c>
    </row>
    <row r="73" spans="3:7" ht="46.5" thickTop="1" thickBot="1" x14ac:dyDescent="0.3">
      <c r="C73" s="304" t="s">
        <v>50</v>
      </c>
      <c r="D73" s="307" t="s">
        <v>29</v>
      </c>
      <c r="E73" s="303" t="s">
        <v>21</v>
      </c>
      <c r="F73" s="306">
        <v>1</v>
      </c>
      <c r="G73" s="306">
        <v>1</v>
      </c>
    </row>
    <row r="74" spans="3:7" ht="31.5" thickTop="1" thickBot="1" x14ac:dyDescent="0.3">
      <c r="C74" s="304" t="s">
        <v>30</v>
      </c>
      <c r="D74" s="303" t="s">
        <v>29</v>
      </c>
      <c r="E74" s="307" t="s">
        <v>21</v>
      </c>
      <c r="F74" s="306">
        <v>0.9</v>
      </c>
      <c r="G74" s="306">
        <v>1</v>
      </c>
    </row>
    <row r="75" spans="3:7" ht="16.5" thickTop="1" thickBot="1" x14ac:dyDescent="0.3">
      <c r="C75" s="304" t="s">
        <v>416</v>
      </c>
      <c r="D75" s="305" t="s">
        <v>71</v>
      </c>
      <c r="E75" s="303" t="s">
        <v>19</v>
      </c>
      <c r="F75" s="306">
        <v>0.9</v>
      </c>
      <c r="G75" s="306">
        <v>0.77794102958196654</v>
      </c>
    </row>
    <row r="76" spans="3:7" ht="31.5" thickTop="1" thickBot="1" x14ac:dyDescent="0.3">
      <c r="C76" s="304" t="s">
        <v>615</v>
      </c>
      <c r="D76" s="305" t="s">
        <v>29</v>
      </c>
      <c r="E76" s="303" t="s">
        <v>20</v>
      </c>
      <c r="F76" s="306">
        <v>0.04</v>
      </c>
      <c r="G76" s="306">
        <v>3.5998615437867774E-2</v>
      </c>
    </row>
    <row r="77" spans="3:7" ht="46.5" thickTop="1" thickBot="1" x14ac:dyDescent="0.3">
      <c r="C77" s="304" t="s">
        <v>346</v>
      </c>
      <c r="D77" s="303" t="s">
        <v>29</v>
      </c>
      <c r="E77" s="303" t="s">
        <v>21</v>
      </c>
      <c r="F77" s="306">
        <v>0.9</v>
      </c>
      <c r="G77" s="306">
        <v>0.99099999999999999</v>
      </c>
    </row>
    <row r="78" spans="3:7" ht="61.5" thickTop="1" thickBot="1" x14ac:dyDescent="0.3">
      <c r="C78" s="304" t="s">
        <v>246</v>
      </c>
      <c r="D78" s="307" t="s">
        <v>29</v>
      </c>
      <c r="E78" s="303" t="s">
        <v>21</v>
      </c>
      <c r="F78" s="306">
        <v>1</v>
      </c>
      <c r="G78" s="306">
        <v>1</v>
      </c>
    </row>
    <row r="79" spans="3:7" ht="46.5" thickTop="1" thickBot="1" x14ac:dyDescent="0.3">
      <c r="C79" s="304" t="s">
        <v>228</v>
      </c>
      <c r="D79" s="307" t="s">
        <v>29</v>
      </c>
      <c r="E79" s="303" t="s">
        <v>21</v>
      </c>
      <c r="F79" s="306">
        <v>0.85</v>
      </c>
      <c r="G79" s="306">
        <v>1</v>
      </c>
    </row>
    <row r="80" spans="3:7" ht="46.5" thickTop="1" thickBot="1" x14ac:dyDescent="0.3">
      <c r="C80" s="304" t="s">
        <v>560</v>
      </c>
      <c r="D80" s="307" t="s">
        <v>29</v>
      </c>
      <c r="E80" s="303" t="s">
        <v>21</v>
      </c>
      <c r="F80" s="306">
        <v>0.9</v>
      </c>
      <c r="G80" s="306">
        <v>1</v>
      </c>
    </row>
    <row r="81" spans="3:7" ht="16.5" thickTop="1" thickBot="1" x14ac:dyDescent="0.3">
      <c r="C81" s="304" t="s">
        <v>440</v>
      </c>
      <c r="D81" s="305" t="s">
        <v>71</v>
      </c>
      <c r="E81" s="303" t="s">
        <v>18</v>
      </c>
      <c r="F81" s="306">
        <v>1</v>
      </c>
      <c r="G81" s="306">
        <v>0.28311329203403351</v>
      </c>
    </row>
    <row r="82" spans="3:7" ht="31.5" thickTop="1" thickBot="1" x14ac:dyDescent="0.3">
      <c r="C82" s="304" t="s">
        <v>474</v>
      </c>
      <c r="D82" s="305" t="s">
        <v>29</v>
      </c>
      <c r="E82" s="303" t="s">
        <v>20</v>
      </c>
      <c r="F82" s="306">
        <v>1</v>
      </c>
      <c r="G82" s="306">
        <v>0.79834922470314273</v>
      </c>
    </row>
    <row r="83" spans="3:7" ht="31.5" thickTop="1" thickBot="1" x14ac:dyDescent="0.3">
      <c r="C83" s="304" t="s">
        <v>254</v>
      </c>
      <c r="D83" s="307" t="s">
        <v>29</v>
      </c>
      <c r="E83" s="303" t="s">
        <v>21</v>
      </c>
      <c r="F83" s="306">
        <v>1</v>
      </c>
      <c r="G83" s="306">
        <v>1</v>
      </c>
    </row>
    <row r="84" spans="3:7" ht="46.5" thickTop="1" thickBot="1" x14ac:dyDescent="0.3">
      <c r="C84" s="304" t="s">
        <v>359</v>
      </c>
      <c r="D84" s="305" t="s">
        <v>71</v>
      </c>
      <c r="E84" s="303" t="s">
        <v>21</v>
      </c>
      <c r="F84" s="306">
        <v>1</v>
      </c>
      <c r="G84" s="306">
        <v>0.98</v>
      </c>
    </row>
    <row r="85" spans="3:7" ht="31.5" thickTop="1" thickBot="1" x14ac:dyDescent="0.3">
      <c r="C85" s="304" t="s">
        <v>193</v>
      </c>
      <c r="D85" s="303" t="s">
        <v>71</v>
      </c>
      <c r="E85" s="303" t="s">
        <v>21</v>
      </c>
      <c r="F85" s="306">
        <v>1</v>
      </c>
      <c r="G85" s="306">
        <v>1</v>
      </c>
    </row>
    <row r="86" spans="3:7" ht="31.5" thickTop="1" thickBot="1" x14ac:dyDescent="0.3">
      <c r="C86" s="304" t="s">
        <v>202</v>
      </c>
      <c r="D86" s="305" t="s">
        <v>29</v>
      </c>
      <c r="E86" s="303" t="s">
        <v>21</v>
      </c>
      <c r="F86" s="306">
        <v>1</v>
      </c>
      <c r="G86" s="306">
        <v>1</v>
      </c>
    </row>
    <row r="87" spans="3:7" ht="31.5" thickTop="1" thickBot="1" x14ac:dyDescent="0.3">
      <c r="C87" s="304" t="s">
        <v>148</v>
      </c>
      <c r="D87" s="307" t="s">
        <v>29</v>
      </c>
      <c r="E87" s="303" t="s">
        <v>21</v>
      </c>
      <c r="F87" s="306">
        <v>1</v>
      </c>
      <c r="G87" s="306">
        <v>1</v>
      </c>
    </row>
    <row r="88" spans="3:7" ht="31.5" thickTop="1" thickBot="1" x14ac:dyDescent="0.3">
      <c r="C88" s="304" t="s">
        <v>411</v>
      </c>
      <c r="D88" s="303" t="s">
        <v>29</v>
      </c>
      <c r="E88" s="303" t="s">
        <v>21</v>
      </c>
      <c r="F88" s="306">
        <v>0.01</v>
      </c>
      <c r="G88" s="306">
        <v>1.712411576693617E-3</v>
      </c>
    </row>
    <row r="89" spans="3:7" ht="16.5" thickTop="1" thickBot="1" x14ac:dyDescent="0.3">
      <c r="C89" s="304" t="s">
        <v>582</v>
      </c>
      <c r="D89" s="307" t="s">
        <v>29</v>
      </c>
      <c r="E89" s="303" t="s">
        <v>20</v>
      </c>
      <c r="F89" s="306">
        <v>1</v>
      </c>
      <c r="G89" s="306">
        <v>0.9320843091334895</v>
      </c>
    </row>
    <row r="90" spans="3:7" ht="31.5" thickTop="1" thickBot="1" x14ac:dyDescent="0.3">
      <c r="C90" s="304" t="s">
        <v>216</v>
      </c>
      <c r="D90" s="307" t="s">
        <v>29</v>
      </c>
      <c r="E90" s="303" t="s">
        <v>21</v>
      </c>
      <c r="F90" s="306">
        <v>0.8</v>
      </c>
      <c r="G90" s="306">
        <v>0.87870649977332616</v>
      </c>
    </row>
    <row r="91" spans="3:7" ht="31.5" thickTop="1" thickBot="1" x14ac:dyDescent="0.3">
      <c r="C91" s="304" t="s">
        <v>184</v>
      </c>
      <c r="D91" s="303" t="s">
        <v>29</v>
      </c>
      <c r="E91" s="303" t="s">
        <v>21</v>
      </c>
      <c r="F91" s="310">
        <v>4</v>
      </c>
      <c r="G91" s="310">
        <v>0</v>
      </c>
    </row>
    <row r="92" spans="3:7" ht="16.5" thickTop="1" thickBot="1" x14ac:dyDescent="0.3">
      <c r="C92" s="304" t="s">
        <v>380</v>
      </c>
      <c r="D92" s="307" t="s">
        <v>29</v>
      </c>
      <c r="E92" s="303" t="s">
        <v>18</v>
      </c>
      <c r="F92" s="306">
        <v>0.02</v>
      </c>
      <c r="G92" s="306">
        <v>4.3662969081897596E-2</v>
      </c>
    </row>
    <row r="93" spans="3:7" ht="16.5" thickTop="1" thickBot="1" x14ac:dyDescent="0.3">
      <c r="C93" s="304" t="s">
        <v>393</v>
      </c>
      <c r="D93" s="307" t="s">
        <v>29</v>
      </c>
      <c r="E93" s="303" t="s">
        <v>18</v>
      </c>
      <c r="F93" s="306">
        <v>0.02</v>
      </c>
      <c r="G93" s="306">
        <v>-9.6841822034373415E-2</v>
      </c>
    </row>
    <row r="94" spans="3:7" ht="16.5" thickTop="1" thickBot="1" x14ac:dyDescent="0.3">
      <c r="C94" s="304" t="s">
        <v>396</v>
      </c>
      <c r="D94" s="307" t="s">
        <v>29</v>
      </c>
      <c r="E94" s="303" t="s">
        <v>18</v>
      </c>
      <c r="F94" s="306">
        <v>0.02</v>
      </c>
      <c r="G94" s="306">
        <v>-5.8661357022514959E-2</v>
      </c>
    </row>
    <row r="95" spans="3:7" ht="16.5" thickTop="1" thickBot="1" x14ac:dyDescent="0.3">
      <c r="C95" s="304" t="s">
        <v>428</v>
      </c>
      <c r="D95" s="305" t="s">
        <v>71</v>
      </c>
      <c r="E95" s="303" t="s">
        <v>19</v>
      </c>
      <c r="F95" s="306">
        <v>1</v>
      </c>
      <c r="G95" s="306">
        <v>0.62884637127088006</v>
      </c>
    </row>
    <row r="96" spans="3:7" ht="31.5" thickTop="1" thickBot="1" x14ac:dyDescent="0.3">
      <c r="C96" s="304" t="s">
        <v>242</v>
      </c>
      <c r="D96" s="305" t="s">
        <v>29</v>
      </c>
      <c r="E96" s="303" t="s">
        <v>21</v>
      </c>
      <c r="F96" s="306">
        <v>0.8</v>
      </c>
      <c r="G96" s="306">
        <v>0.89697882291884357</v>
      </c>
    </row>
    <row r="97" spans="3:7" ht="16.5" thickTop="1" thickBot="1" x14ac:dyDescent="0.3">
      <c r="C97" s="304" t="s">
        <v>72</v>
      </c>
      <c r="D97" s="305" t="s">
        <v>71</v>
      </c>
      <c r="E97" s="303" t="s">
        <v>21</v>
      </c>
      <c r="F97" s="306">
        <v>0.15</v>
      </c>
      <c r="G97" s="306">
        <v>0</v>
      </c>
    </row>
    <row r="98" spans="3:7" ht="31.5" thickTop="1" thickBot="1" x14ac:dyDescent="0.3">
      <c r="C98" s="304" t="s">
        <v>370</v>
      </c>
      <c r="D98" s="307" t="s">
        <v>71</v>
      </c>
      <c r="E98" s="303" t="s">
        <v>21</v>
      </c>
      <c r="F98" s="306">
        <v>0.9</v>
      </c>
      <c r="G98" s="306">
        <v>0.99</v>
      </c>
    </row>
    <row r="99" spans="3:7" ht="46.5" thickTop="1" thickBot="1" x14ac:dyDescent="0.3">
      <c r="C99" s="304" t="s">
        <v>138</v>
      </c>
      <c r="D99" s="307" t="s">
        <v>71</v>
      </c>
      <c r="E99" s="303" t="s">
        <v>18</v>
      </c>
      <c r="F99" s="306">
        <v>0.9</v>
      </c>
      <c r="G99" s="306">
        <v>0.293247729579938</v>
      </c>
    </row>
    <row r="100" spans="3:7" ht="31.5" thickTop="1" thickBot="1" x14ac:dyDescent="0.3">
      <c r="C100" s="304" t="s">
        <v>486</v>
      </c>
      <c r="D100" s="305" t="s">
        <v>29</v>
      </c>
      <c r="E100" s="303" t="s">
        <v>21</v>
      </c>
      <c r="F100" s="306">
        <v>1</v>
      </c>
      <c r="G100" s="306">
        <v>1</v>
      </c>
    </row>
    <row r="101" spans="3:7" ht="31.5" thickTop="1" thickBot="1" x14ac:dyDescent="0.3">
      <c r="C101" s="304" t="s">
        <v>461</v>
      </c>
      <c r="D101" s="307" t="s">
        <v>29</v>
      </c>
      <c r="E101" s="303" t="s">
        <v>20</v>
      </c>
      <c r="F101" s="306">
        <v>0.8</v>
      </c>
      <c r="G101" s="306">
        <v>0.7730062724014336</v>
      </c>
    </row>
    <row r="102" spans="3:7" ht="16.5" thickTop="1" thickBot="1" x14ac:dyDescent="0.3">
      <c r="C102" s="304" t="s">
        <v>604</v>
      </c>
      <c r="D102" s="307" t="s">
        <v>29</v>
      </c>
      <c r="E102" s="303" t="s">
        <v>21</v>
      </c>
      <c r="F102" s="306">
        <v>0.04</v>
      </c>
      <c r="G102" s="306">
        <v>1.6E-2</v>
      </c>
    </row>
    <row r="103" spans="3:7" ht="46.5" thickTop="1" thickBot="1" x14ac:dyDescent="0.3">
      <c r="C103" s="304" t="s">
        <v>511</v>
      </c>
      <c r="D103" s="307" t="s">
        <v>29</v>
      </c>
      <c r="E103" s="303" t="s">
        <v>20</v>
      </c>
      <c r="F103" s="310">
        <v>15</v>
      </c>
      <c r="G103" s="310">
        <v>8.6199714110680006</v>
      </c>
    </row>
    <row r="104" spans="3:7" ht="31.5" thickTop="1" thickBot="1" x14ac:dyDescent="0.3">
      <c r="C104" s="304" t="s">
        <v>341</v>
      </c>
      <c r="D104" s="307" t="s">
        <v>29</v>
      </c>
      <c r="E104" s="303" t="s">
        <v>21</v>
      </c>
      <c r="F104" s="310">
        <v>10</v>
      </c>
      <c r="G104" s="310">
        <v>9.7560975609756113</v>
      </c>
    </row>
    <row r="105" spans="3:7" ht="61.5" thickTop="1" thickBot="1" x14ac:dyDescent="0.3">
      <c r="C105" s="304" t="s">
        <v>537</v>
      </c>
      <c r="D105" s="307" t="s">
        <v>29</v>
      </c>
      <c r="E105" s="303" t="s">
        <v>21</v>
      </c>
      <c r="F105" s="310">
        <v>5</v>
      </c>
      <c r="G105" s="310">
        <v>2.4122807017543857</v>
      </c>
    </row>
    <row r="106" spans="3:7" ht="16.5" thickTop="1" thickBot="1" x14ac:dyDescent="0.3">
      <c r="C106" s="304" t="s">
        <v>289</v>
      </c>
      <c r="D106" s="305" t="s">
        <v>71</v>
      </c>
      <c r="E106" s="303" t="s">
        <v>18</v>
      </c>
      <c r="F106" s="311">
        <v>0.35416666666666669</v>
      </c>
      <c r="G106" s="311">
        <v>0.40949074074074071</v>
      </c>
    </row>
    <row r="107" spans="3:7" ht="16.5" thickTop="1" thickBot="1" x14ac:dyDescent="0.3">
      <c r="C107" s="304" t="s">
        <v>444</v>
      </c>
      <c r="D107" s="305" t="s">
        <v>29</v>
      </c>
      <c r="E107" s="303" t="s">
        <v>649</v>
      </c>
      <c r="F107" s="306">
        <v>0</v>
      </c>
      <c r="G107" s="306">
        <v>0</v>
      </c>
    </row>
    <row r="108" spans="3:7" ht="15.75" thickTop="1" x14ac:dyDescent="0.25"/>
  </sheetData>
  <conditionalFormatting pivot="1" sqref="G46:G107">
    <cfRule type="expression" dxfId="17" priority="4">
      <formula>$E46="EXCELENTE"</formula>
    </cfRule>
  </conditionalFormatting>
  <conditionalFormatting pivot="1" sqref="G46:G107">
    <cfRule type="expression" dxfId="16" priority="3">
      <formula>$E46="BUENO"</formula>
    </cfRule>
  </conditionalFormatting>
  <conditionalFormatting pivot="1" sqref="G46:G107">
    <cfRule type="expression" dxfId="15" priority="2">
      <formula>$E46="REGULAR"</formula>
    </cfRule>
  </conditionalFormatting>
  <conditionalFormatting pivot="1" sqref="G46:G107">
    <cfRule type="expression" dxfId="14" priority="1">
      <formula>$E46="MALO"</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5:CA69"/>
  <sheetViews>
    <sheetView showGridLines="0" zoomScale="70" zoomScaleNormal="70" workbookViewId="0">
      <selection activeCell="A9" sqref="A9"/>
    </sheetView>
  </sheetViews>
  <sheetFormatPr baseColWidth="10" defaultColWidth="11.375" defaultRowHeight="15" x14ac:dyDescent="0.25"/>
  <cols>
    <col min="1" max="1" width="5.375" style="1" customWidth="1"/>
    <col min="2" max="2" width="31" style="1" customWidth="1"/>
    <col min="3" max="4" width="21.125" style="1" customWidth="1"/>
    <col min="5" max="5" width="23.875" style="1" customWidth="1"/>
    <col min="6" max="6" width="32.375" style="1" customWidth="1"/>
    <col min="7" max="7" width="29.875" style="1" customWidth="1"/>
    <col min="8" max="8" width="24" style="1" customWidth="1"/>
    <col min="9" max="9" width="20.25" style="1" customWidth="1"/>
    <col min="10" max="52" width="28.625" style="1" customWidth="1"/>
    <col min="53" max="53" width="19.625" style="1" customWidth="1"/>
    <col min="54" max="54" width="17.25" style="1" customWidth="1"/>
    <col min="55" max="55" width="17.625" style="1" customWidth="1"/>
    <col min="56" max="56" width="22.875" style="1" customWidth="1"/>
    <col min="57" max="58" width="25.875" style="1" customWidth="1"/>
    <col min="59" max="59" width="38.125" style="1" customWidth="1"/>
    <col min="60" max="60" width="24.375" style="1" customWidth="1"/>
    <col min="61" max="61" width="19" style="1" customWidth="1"/>
    <col min="62" max="65" width="15.375" style="1" customWidth="1"/>
    <col min="66" max="66" width="15.875" style="1" customWidth="1"/>
    <col min="67" max="67" width="49.125" style="1" customWidth="1"/>
    <col min="68" max="68" width="17.875" style="1" customWidth="1"/>
    <col min="69" max="69" width="15" style="1" customWidth="1"/>
    <col min="70" max="70" width="17.125" style="1" customWidth="1"/>
    <col min="71" max="71" width="13.125" style="1" customWidth="1"/>
    <col min="72" max="72" width="11.375" style="1" customWidth="1"/>
    <col min="73" max="73" width="16.375" style="1" customWidth="1"/>
    <col min="74" max="74" width="15.25" style="1" customWidth="1"/>
    <col min="75" max="75" width="43.125" style="1" customWidth="1"/>
    <col min="76" max="76" width="28.25" style="1" customWidth="1"/>
    <col min="77" max="79" width="17.125" style="1" customWidth="1"/>
    <col min="80" max="16384" width="11.375" style="1"/>
  </cols>
  <sheetData>
    <row r="5" spans="1:79" ht="27.75" customHeight="1" x14ac:dyDescent="0.25"/>
    <row r="6" spans="1:79" ht="21.75" thickBot="1" x14ac:dyDescent="0.35">
      <c r="B6" s="319" t="s">
        <v>0</v>
      </c>
      <c r="C6" s="319"/>
      <c r="D6" s="319"/>
      <c r="E6" s="319"/>
      <c r="F6" s="319"/>
      <c r="G6" s="319"/>
      <c r="H6" s="319"/>
      <c r="I6" s="319"/>
      <c r="J6" s="319"/>
      <c r="K6" s="319"/>
      <c r="L6" s="319"/>
      <c r="M6" s="319"/>
      <c r="N6" s="319"/>
      <c r="O6" s="319"/>
      <c r="P6" s="319"/>
      <c r="Q6" s="319"/>
      <c r="R6" s="317" t="s">
        <v>1</v>
      </c>
      <c r="S6" s="317"/>
      <c r="T6" s="317"/>
      <c r="U6" s="317"/>
      <c r="V6" s="318" t="s">
        <v>621</v>
      </c>
      <c r="W6" s="318"/>
      <c r="X6" s="318"/>
      <c r="Y6" s="318"/>
      <c r="Z6" s="320" t="s">
        <v>798</v>
      </c>
      <c r="AA6" s="321"/>
      <c r="AB6" s="321"/>
      <c r="AC6" s="321"/>
      <c r="AD6" s="321"/>
      <c r="AE6" s="321"/>
      <c r="AF6" s="321"/>
      <c r="AG6" s="322"/>
      <c r="AH6" s="320" t="s">
        <v>799</v>
      </c>
      <c r="AI6" s="321"/>
      <c r="AJ6" s="321"/>
      <c r="AK6" s="321"/>
      <c r="AL6" s="321"/>
      <c r="AM6" s="321"/>
      <c r="AN6" s="321"/>
      <c r="AO6" s="322"/>
      <c r="AP6" s="320" t="s">
        <v>800</v>
      </c>
      <c r="AQ6" s="321"/>
      <c r="AR6" s="321"/>
      <c r="AS6" s="321"/>
      <c r="AT6" s="321"/>
      <c r="AU6" s="321"/>
      <c r="AV6" s="321"/>
      <c r="AW6" s="322"/>
      <c r="AX6" s="282"/>
      <c r="AY6" s="282"/>
      <c r="AZ6" s="282"/>
      <c r="BA6" s="314" t="s">
        <v>630</v>
      </c>
      <c r="BB6" s="315"/>
      <c r="BC6" s="315"/>
      <c r="BD6" s="315"/>
      <c r="BE6" s="315"/>
      <c r="BF6" s="315"/>
      <c r="BG6" s="315"/>
      <c r="BH6" s="316"/>
      <c r="BI6" s="314" t="s">
        <v>631</v>
      </c>
      <c r="BJ6" s="315"/>
      <c r="BK6" s="315"/>
      <c r="BL6" s="315"/>
      <c r="BM6" s="315"/>
      <c r="BN6" s="315"/>
      <c r="BO6" s="315"/>
      <c r="BP6" s="316"/>
      <c r="BQ6" s="314" t="s">
        <v>632</v>
      </c>
      <c r="BR6" s="315"/>
      <c r="BS6" s="315"/>
      <c r="BT6" s="315"/>
      <c r="BU6" s="315"/>
      <c r="BV6" s="315"/>
      <c r="BW6" s="315"/>
      <c r="BX6" s="316"/>
    </row>
    <row r="7" spans="1:79" ht="66.75" customHeight="1" x14ac:dyDescent="0.25">
      <c r="A7" s="2" t="s">
        <v>2</v>
      </c>
      <c r="B7" s="3" t="s">
        <v>3</v>
      </c>
      <c r="C7" s="3" t="s">
        <v>4</v>
      </c>
      <c r="D7" s="3" t="s">
        <v>5</v>
      </c>
      <c r="E7" s="3" t="s">
        <v>6</v>
      </c>
      <c r="F7" s="4" t="s">
        <v>7</v>
      </c>
      <c r="G7" s="4" t="s">
        <v>8</v>
      </c>
      <c r="H7" s="4" t="s">
        <v>9</v>
      </c>
      <c r="I7" s="4" t="s">
        <v>10</v>
      </c>
      <c r="J7" s="3" t="s">
        <v>622</v>
      </c>
      <c r="K7" s="3" t="s">
        <v>11</v>
      </c>
      <c r="L7" s="3" t="s">
        <v>12</v>
      </c>
      <c r="M7" s="3" t="s">
        <v>13</v>
      </c>
      <c r="N7" s="3" t="s">
        <v>14</v>
      </c>
      <c r="O7" s="3" t="s">
        <v>15</v>
      </c>
      <c r="P7" s="3" t="s">
        <v>16</v>
      </c>
      <c r="Q7" s="3" t="s">
        <v>17</v>
      </c>
      <c r="R7" s="5" t="s">
        <v>18</v>
      </c>
      <c r="S7" s="6" t="s">
        <v>19</v>
      </c>
      <c r="T7" s="7" t="s">
        <v>20</v>
      </c>
      <c r="U7" s="8" t="s">
        <v>21</v>
      </c>
      <c r="V7" s="9" t="s">
        <v>22</v>
      </c>
      <c r="W7" s="9" t="s">
        <v>23</v>
      </c>
      <c r="X7" s="9" t="s">
        <v>24</v>
      </c>
      <c r="Y7" s="9" t="s">
        <v>25</v>
      </c>
      <c r="Z7" s="147" t="s">
        <v>623</v>
      </c>
      <c r="AA7" s="147" t="s">
        <v>624</v>
      </c>
      <c r="AB7" s="147" t="s">
        <v>625</v>
      </c>
      <c r="AC7" s="147" t="s">
        <v>626</v>
      </c>
      <c r="AD7" s="147" t="s">
        <v>627</v>
      </c>
      <c r="AE7" s="147" t="s">
        <v>1</v>
      </c>
      <c r="AF7" s="148" t="s">
        <v>628</v>
      </c>
      <c r="AG7" s="147" t="s">
        <v>629</v>
      </c>
      <c r="AH7" s="147" t="s">
        <v>623</v>
      </c>
      <c r="AI7" s="147" t="s">
        <v>624</v>
      </c>
      <c r="AJ7" s="147" t="s">
        <v>625</v>
      </c>
      <c r="AK7" s="147" t="s">
        <v>626</v>
      </c>
      <c r="AL7" s="147" t="s">
        <v>627</v>
      </c>
      <c r="AM7" s="147" t="s">
        <v>1</v>
      </c>
      <c r="AN7" s="148" t="s">
        <v>628</v>
      </c>
      <c r="AO7" s="147" t="s">
        <v>629</v>
      </c>
      <c r="AP7" s="147" t="s">
        <v>623</v>
      </c>
      <c r="AQ7" s="147" t="s">
        <v>624</v>
      </c>
      <c r="AR7" s="147" t="s">
        <v>625</v>
      </c>
      <c r="AS7" s="147" t="s">
        <v>626</v>
      </c>
      <c r="AT7" s="147" t="s">
        <v>627</v>
      </c>
      <c r="AU7" s="147" t="s">
        <v>1</v>
      </c>
      <c r="AV7" s="149" t="s">
        <v>628</v>
      </c>
      <c r="AW7" s="147" t="s">
        <v>629</v>
      </c>
      <c r="AX7" s="130" t="s">
        <v>907</v>
      </c>
      <c r="AY7" s="131" t="s">
        <v>908</v>
      </c>
      <c r="AZ7" s="131" t="s">
        <v>909</v>
      </c>
      <c r="BA7" s="52" t="s">
        <v>623</v>
      </c>
      <c r="BB7" s="52" t="s">
        <v>624</v>
      </c>
      <c r="BC7" s="52" t="s">
        <v>625</v>
      </c>
      <c r="BD7" s="52" t="s">
        <v>626</v>
      </c>
      <c r="BE7" s="52" t="s">
        <v>627</v>
      </c>
      <c r="BF7" s="52" t="s">
        <v>1</v>
      </c>
      <c r="BG7" s="61" t="s">
        <v>628</v>
      </c>
      <c r="BH7" s="52" t="s">
        <v>629</v>
      </c>
      <c r="BI7" s="52" t="s">
        <v>623</v>
      </c>
      <c r="BJ7" s="52" t="s">
        <v>624</v>
      </c>
      <c r="BK7" s="52" t="s">
        <v>625</v>
      </c>
      <c r="BL7" s="52" t="s">
        <v>626</v>
      </c>
      <c r="BM7" s="52" t="s">
        <v>627</v>
      </c>
      <c r="BN7" s="52" t="s">
        <v>1</v>
      </c>
      <c r="BO7" s="61" t="s">
        <v>628</v>
      </c>
      <c r="BP7" s="52" t="s">
        <v>629</v>
      </c>
      <c r="BQ7" s="52" t="s">
        <v>623</v>
      </c>
      <c r="BR7" s="52" t="s">
        <v>624</v>
      </c>
      <c r="BS7" s="52" t="s">
        <v>625</v>
      </c>
      <c r="BT7" s="52" t="s">
        <v>626</v>
      </c>
      <c r="BU7" s="52" t="s">
        <v>627</v>
      </c>
      <c r="BV7" s="52" t="s">
        <v>1</v>
      </c>
      <c r="BW7" s="64" t="s">
        <v>628</v>
      </c>
      <c r="BX7" s="52" t="s">
        <v>629</v>
      </c>
      <c r="BY7" s="130" t="s">
        <v>787</v>
      </c>
      <c r="BZ7" s="131" t="s">
        <v>785</v>
      </c>
      <c r="CA7" s="131" t="s">
        <v>786</v>
      </c>
    </row>
    <row r="8" spans="1:79" ht="75" customHeight="1" x14ac:dyDescent="0.25">
      <c r="A8" s="11">
        <v>1</v>
      </c>
      <c r="B8" s="12" t="s">
        <v>26</v>
      </c>
      <c r="C8" s="13" t="s">
        <v>27</v>
      </c>
      <c r="D8" s="174" t="s">
        <v>28</v>
      </c>
      <c r="E8" s="10" t="s">
        <v>29</v>
      </c>
      <c r="F8" s="14" t="s">
        <v>30</v>
      </c>
      <c r="G8" s="14" t="s">
        <v>31</v>
      </c>
      <c r="H8" s="15" t="s">
        <v>32</v>
      </c>
      <c r="I8" s="15" t="s">
        <v>33</v>
      </c>
      <c r="J8" s="16">
        <v>0.9</v>
      </c>
      <c r="K8" s="15" t="s">
        <v>34</v>
      </c>
      <c r="L8" s="10" t="s">
        <v>35</v>
      </c>
      <c r="M8" s="12" t="s">
        <v>36</v>
      </c>
      <c r="N8" s="15" t="s">
        <v>37</v>
      </c>
      <c r="O8" s="15" t="s">
        <v>38</v>
      </c>
      <c r="P8" s="10" t="s">
        <v>39</v>
      </c>
      <c r="Q8" s="10" t="s">
        <v>39</v>
      </c>
      <c r="R8" s="12" t="s">
        <v>40</v>
      </c>
      <c r="S8" s="12" t="s">
        <v>41</v>
      </c>
      <c r="T8" s="12" t="s">
        <v>42</v>
      </c>
      <c r="U8" s="17" t="s">
        <v>43</v>
      </c>
      <c r="V8" s="18" t="s">
        <v>44</v>
      </c>
      <c r="W8" s="18" t="s">
        <v>45</v>
      </c>
      <c r="X8" s="18" t="s">
        <v>46</v>
      </c>
      <c r="Y8" s="18" t="s">
        <v>47</v>
      </c>
      <c r="Z8" s="150"/>
      <c r="AA8" s="150"/>
      <c r="AB8" s="150"/>
      <c r="AC8" s="150"/>
      <c r="AD8" s="150"/>
      <c r="AE8" s="150"/>
      <c r="AF8" s="150"/>
      <c r="AG8" s="150"/>
      <c r="AH8" s="150"/>
      <c r="AI8" s="150"/>
      <c r="AJ8" s="150"/>
      <c r="AK8" s="150"/>
      <c r="AL8" s="150"/>
      <c r="AM8" s="150"/>
      <c r="AN8" s="150"/>
      <c r="AO8" s="150"/>
      <c r="AP8" s="173">
        <v>0.9</v>
      </c>
      <c r="AQ8" s="150">
        <v>433</v>
      </c>
      <c r="AR8" s="150">
        <v>433</v>
      </c>
      <c r="AS8" s="173">
        <v>1</v>
      </c>
      <c r="AT8" s="150" t="s">
        <v>650</v>
      </c>
      <c r="AU8" s="150" t="s">
        <v>817</v>
      </c>
      <c r="AV8" s="150" t="s">
        <v>818</v>
      </c>
      <c r="AW8" s="150"/>
      <c r="AX8" s="134"/>
      <c r="AY8" s="144">
        <f>AS8</f>
        <v>1</v>
      </c>
      <c r="AZ8" s="135" t="s">
        <v>21</v>
      </c>
      <c r="BA8" s="47"/>
      <c r="BB8" s="48"/>
      <c r="BC8" s="48"/>
      <c r="BD8" s="47"/>
      <c r="BE8" s="49"/>
      <c r="BF8" s="49"/>
      <c r="BG8" s="63"/>
      <c r="BH8" s="63"/>
      <c r="BI8" s="47"/>
      <c r="BJ8" s="48"/>
      <c r="BK8" s="48"/>
      <c r="BL8" s="47"/>
      <c r="BM8" s="49"/>
      <c r="BN8" s="49"/>
      <c r="BO8" s="63"/>
      <c r="BP8" s="63"/>
      <c r="BQ8" s="47">
        <v>0.9</v>
      </c>
      <c r="BR8" s="48">
        <v>314</v>
      </c>
      <c r="BS8" s="48">
        <v>314</v>
      </c>
      <c r="BT8" s="47">
        <v>1</v>
      </c>
      <c r="BU8" s="49" t="s">
        <v>647</v>
      </c>
      <c r="BV8" s="49" t="s">
        <v>21</v>
      </c>
      <c r="BW8" s="60" t="s">
        <v>648</v>
      </c>
      <c r="BX8" s="51"/>
      <c r="BY8" s="134"/>
      <c r="BZ8" s="144">
        <f>BT8</f>
        <v>1</v>
      </c>
      <c r="CA8" s="135" t="str">
        <f>BV8</f>
        <v>EXCELENTE</v>
      </c>
    </row>
    <row r="9" spans="1:79" s="23" customFormat="1" ht="113.25" customHeight="1" x14ac:dyDescent="0.25">
      <c r="A9" s="11">
        <v>2</v>
      </c>
      <c r="B9" s="12" t="s">
        <v>26</v>
      </c>
      <c r="C9" s="15" t="s">
        <v>48</v>
      </c>
      <c r="D9" s="172" t="s">
        <v>49</v>
      </c>
      <c r="E9" s="19" t="s">
        <v>29</v>
      </c>
      <c r="F9" s="20" t="s">
        <v>50</v>
      </c>
      <c r="G9" s="15" t="s">
        <v>51</v>
      </c>
      <c r="H9" s="15" t="s">
        <v>52</v>
      </c>
      <c r="I9" s="15" t="s">
        <v>53</v>
      </c>
      <c r="J9" s="16">
        <v>1</v>
      </c>
      <c r="K9" s="15" t="s">
        <v>54</v>
      </c>
      <c r="L9" s="10" t="s">
        <v>35</v>
      </c>
      <c r="M9" s="12" t="s">
        <v>55</v>
      </c>
      <c r="N9" s="15" t="s">
        <v>37</v>
      </c>
      <c r="O9" s="15" t="s">
        <v>56</v>
      </c>
      <c r="P9" s="10" t="s">
        <v>32</v>
      </c>
      <c r="Q9" s="10" t="s">
        <v>32</v>
      </c>
      <c r="R9" s="35" t="s">
        <v>57</v>
      </c>
      <c r="S9" s="21" t="s">
        <v>58</v>
      </c>
      <c r="T9" s="21" t="s">
        <v>59</v>
      </c>
      <c r="U9" s="17">
        <v>1</v>
      </c>
      <c r="V9" s="18" t="s">
        <v>60</v>
      </c>
      <c r="W9" s="18" t="s">
        <v>61</v>
      </c>
      <c r="X9" s="18" t="s">
        <v>62</v>
      </c>
      <c r="Y9" s="15" t="s">
        <v>63</v>
      </c>
      <c r="Z9" s="150"/>
      <c r="AA9" s="150"/>
      <c r="AB9" s="150"/>
      <c r="AC9" s="150"/>
      <c r="AD9" s="150"/>
      <c r="AE9" s="150"/>
      <c r="AF9" s="150"/>
      <c r="AG9" s="150"/>
      <c r="AH9" s="150"/>
      <c r="AI9" s="150"/>
      <c r="AJ9" s="150"/>
      <c r="AK9" s="150"/>
      <c r="AL9" s="150"/>
      <c r="AM9" s="150"/>
      <c r="AN9" s="150"/>
      <c r="AO9" s="150"/>
      <c r="AP9" s="173">
        <v>1</v>
      </c>
      <c r="AQ9" s="150">
        <v>3</v>
      </c>
      <c r="AR9" s="150">
        <v>3</v>
      </c>
      <c r="AS9" s="182">
        <f>+AQ9/AR9</f>
        <v>1</v>
      </c>
      <c r="AT9" s="150" t="s">
        <v>659</v>
      </c>
      <c r="AU9" s="186" t="s">
        <v>674</v>
      </c>
      <c r="AV9" s="187" t="s">
        <v>852</v>
      </c>
      <c r="AW9" s="150"/>
      <c r="AX9" s="136"/>
      <c r="AY9" s="137">
        <f>AS9</f>
        <v>1</v>
      </c>
      <c r="AZ9" s="137" t="s">
        <v>21</v>
      </c>
      <c r="BA9" s="47"/>
      <c r="BB9" s="48"/>
      <c r="BC9" s="48"/>
      <c r="BD9" s="47"/>
      <c r="BE9" s="49"/>
      <c r="BF9" s="50"/>
      <c r="BG9" s="63"/>
      <c r="BH9" s="63"/>
      <c r="BI9" s="47"/>
      <c r="BJ9" s="48"/>
      <c r="BK9" s="48"/>
      <c r="BL9" s="47"/>
      <c r="BM9" s="49"/>
      <c r="BN9" s="50"/>
      <c r="BO9" s="63"/>
      <c r="BP9" s="63"/>
      <c r="BQ9" s="47" t="s">
        <v>649</v>
      </c>
      <c r="BR9" s="47" t="s">
        <v>649</v>
      </c>
      <c r="BS9" s="47" t="s">
        <v>649</v>
      </c>
      <c r="BT9" s="47" t="s">
        <v>649</v>
      </c>
      <c r="BU9" s="47" t="s">
        <v>649</v>
      </c>
      <c r="BV9" s="47" t="s">
        <v>649</v>
      </c>
      <c r="BW9" s="47" t="s">
        <v>649</v>
      </c>
      <c r="BX9" s="51"/>
      <c r="BY9" s="136"/>
      <c r="BZ9" s="137" t="str">
        <f>BT9</f>
        <v>No aplica</v>
      </c>
      <c r="CA9" s="137" t="str">
        <f>BU9</f>
        <v>No aplica</v>
      </c>
    </row>
    <row r="10" spans="1:79" ht="59.25" customHeight="1" x14ac:dyDescent="0.25">
      <c r="A10" s="11">
        <v>3</v>
      </c>
      <c r="B10" s="12" t="s">
        <v>26</v>
      </c>
      <c r="C10" s="15" t="s">
        <v>48</v>
      </c>
      <c r="D10" s="172" t="s">
        <v>49</v>
      </c>
      <c r="E10" s="19" t="s">
        <v>29</v>
      </c>
      <c r="F10" s="20" t="s">
        <v>64</v>
      </c>
      <c r="G10" s="15" t="s">
        <v>65</v>
      </c>
      <c r="H10" s="20" t="s">
        <v>52</v>
      </c>
      <c r="I10" s="15" t="s">
        <v>53</v>
      </c>
      <c r="J10" s="16">
        <v>1</v>
      </c>
      <c r="K10" s="15" t="s">
        <v>54</v>
      </c>
      <c r="L10" s="20" t="s">
        <v>66</v>
      </c>
      <c r="M10" s="12" t="s">
        <v>67</v>
      </c>
      <c r="N10" s="15" t="s">
        <v>37</v>
      </c>
      <c r="O10" s="20" t="s">
        <v>68</v>
      </c>
      <c r="P10" s="10" t="s">
        <v>32</v>
      </c>
      <c r="Q10" s="10" t="s">
        <v>32</v>
      </c>
      <c r="R10" s="35" t="s">
        <v>57</v>
      </c>
      <c r="S10" s="21" t="s">
        <v>58</v>
      </c>
      <c r="T10" s="21" t="s">
        <v>59</v>
      </c>
      <c r="U10" s="17">
        <v>1</v>
      </c>
      <c r="V10" s="18" t="s">
        <v>60</v>
      </c>
      <c r="W10" s="18" t="s">
        <v>61</v>
      </c>
      <c r="X10" s="18" t="s">
        <v>62</v>
      </c>
      <c r="Y10" s="15" t="s">
        <v>69</v>
      </c>
      <c r="Z10" s="150"/>
      <c r="AA10" s="150"/>
      <c r="AB10" s="150"/>
      <c r="AC10" s="150"/>
      <c r="AD10" s="150"/>
      <c r="AE10" s="150"/>
      <c r="AF10" s="150"/>
      <c r="AG10" s="150"/>
      <c r="AH10" s="150"/>
      <c r="AI10" s="150"/>
      <c r="AJ10" s="150"/>
      <c r="AK10" s="150"/>
      <c r="AL10" s="150"/>
      <c r="AM10" s="150"/>
      <c r="AN10" s="150"/>
      <c r="AO10" s="150"/>
      <c r="AP10" s="173">
        <v>1</v>
      </c>
      <c r="AQ10" s="150">
        <v>44</v>
      </c>
      <c r="AR10" s="150">
        <v>53</v>
      </c>
      <c r="AS10" s="182">
        <f>+AQ10/AR10</f>
        <v>0.83018867924528306</v>
      </c>
      <c r="AT10" s="150" t="s">
        <v>646</v>
      </c>
      <c r="AU10" s="188" t="s">
        <v>853</v>
      </c>
      <c r="AV10" s="187" t="s">
        <v>854</v>
      </c>
      <c r="AW10" s="150"/>
      <c r="AX10" s="134"/>
      <c r="AY10" s="137">
        <f>AS10</f>
        <v>0.83018867924528306</v>
      </c>
      <c r="AZ10" s="137" t="s">
        <v>21</v>
      </c>
      <c r="BA10" s="47"/>
      <c r="BB10" s="48"/>
      <c r="BC10" s="48"/>
      <c r="BD10" s="47"/>
      <c r="BE10" s="49"/>
      <c r="BF10" s="50"/>
      <c r="BG10" s="63"/>
      <c r="BH10" s="63"/>
      <c r="BI10" s="47"/>
      <c r="BJ10" s="48"/>
      <c r="BK10" s="48"/>
      <c r="BL10" s="47"/>
      <c r="BM10" s="49"/>
      <c r="BN10" s="50"/>
      <c r="BO10" s="63"/>
      <c r="BP10" s="63"/>
      <c r="BQ10" s="47" t="s">
        <v>649</v>
      </c>
      <c r="BR10" s="47" t="s">
        <v>649</v>
      </c>
      <c r="BS10" s="47" t="s">
        <v>649</v>
      </c>
      <c r="BT10" s="47" t="s">
        <v>649</v>
      </c>
      <c r="BU10" s="47" t="s">
        <v>649</v>
      </c>
      <c r="BV10" s="47" t="s">
        <v>649</v>
      </c>
      <c r="BW10" s="47" t="s">
        <v>649</v>
      </c>
      <c r="BX10" s="51"/>
      <c r="BY10" s="134"/>
      <c r="BZ10" s="137" t="str">
        <f>BT10</f>
        <v>No aplica</v>
      </c>
      <c r="CA10" s="137" t="str">
        <f>BU10</f>
        <v>No aplica</v>
      </c>
    </row>
    <row r="11" spans="1:79" ht="118.5" customHeight="1" x14ac:dyDescent="0.25">
      <c r="A11" s="11">
        <v>4</v>
      </c>
      <c r="B11" s="12" t="s">
        <v>26</v>
      </c>
      <c r="C11" s="13" t="s">
        <v>48</v>
      </c>
      <c r="D11" s="174" t="s">
        <v>70</v>
      </c>
      <c r="E11" s="10" t="s">
        <v>71</v>
      </c>
      <c r="F11" s="20" t="s">
        <v>72</v>
      </c>
      <c r="G11" s="15" t="s">
        <v>73</v>
      </c>
      <c r="H11" s="15" t="s">
        <v>74</v>
      </c>
      <c r="I11" s="15" t="s">
        <v>33</v>
      </c>
      <c r="J11" s="16">
        <v>0.15</v>
      </c>
      <c r="K11" s="15" t="s">
        <v>75</v>
      </c>
      <c r="L11" s="10" t="s">
        <v>66</v>
      </c>
      <c r="M11" s="24" t="s">
        <v>76</v>
      </c>
      <c r="N11" s="15" t="s">
        <v>37</v>
      </c>
      <c r="O11" s="15" t="s">
        <v>77</v>
      </c>
      <c r="P11" s="10" t="s">
        <v>32</v>
      </c>
      <c r="Q11" s="10" t="s">
        <v>32</v>
      </c>
      <c r="R11" s="24" t="s">
        <v>78</v>
      </c>
      <c r="S11" s="24" t="s">
        <v>79</v>
      </c>
      <c r="T11" s="24" t="s">
        <v>80</v>
      </c>
      <c r="U11" s="17" t="s">
        <v>81</v>
      </c>
      <c r="V11" s="18" t="s">
        <v>82</v>
      </c>
      <c r="W11" s="18" t="s">
        <v>82</v>
      </c>
      <c r="X11" s="18" t="s">
        <v>82</v>
      </c>
      <c r="Y11" s="18" t="s">
        <v>83</v>
      </c>
      <c r="Z11" s="150"/>
      <c r="AA11" s="150"/>
      <c r="AB11" s="150"/>
      <c r="AC11" s="150"/>
      <c r="AD11" s="150"/>
      <c r="AE11" s="150"/>
      <c r="AF11" s="150"/>
      <c r="AG11" s="150"/>
      <c r="AH11" s="150"/>
      <c r="AI11" s="150"/>
      <c r="AJ11" s="150"/>
      <c r="AK11" s="150"/>
      <c r="AL11" s="150"/>
      <c r="AM11" s="150"/>
      <c r="AN11" s="150"/>
      <c r="AO11" s="150"/>
      <c r="AP11" s="173">
        <v>0.15</v>
      </c>
      <c r="AQ11" s="150">
        <v>0</v>
      </c>
      <c r="AR11" s="150">
        <v>0</v>
      </c>
      <c r="AS11" s="182">
        <v>0</v>
      </c>
      <c r="AT11" s="150" t="s">
        <v>646</v>
      </c>
      <c r="AU11" s="150" t="s">
        <v>21</v>
      </c>
      <c r="AV11" s="150" t="s">
        <v>855</v>
      </c>
      <c r="AW11" s="150" t="s">
        <v>856</v>
      </c>
      <c r="AX11" s="134"/>
      <c r="AY11" s="137">
        <f>AS11</f>
        <v>0</v>
      </c>
      <c r="AZ11" s="137" t="s">
        <v>21</v>
      </c>
      <c r="BA11" s="47"/>
      <c r="BB11" s="48"/>
      <c r="BC11" s="48"/>
      <c r="BD11" s="47"/>
      <c r="BE11" s="49"/>
      <c r="BF11" s="50"/>
      <c r="BG11" s="63"/>
      <c r="BH11" s="66"/>
      <c r="BI11" s="47"/>
      <c r="BJ11" s="48"/>
      <c r="BK11" s="48"/>
      <c r="BL11" s="47"/>
      <c r="BM11" s="49"/>
      <c r="BN11" s="50"/>
      <c r="BO11" s="63"/>
      <c r="BP11" s="63"/>
      <c r="BQ11" s="47" t="s">
        <v>649</v>
      </c>
      <c r="BR11" s="47" t="s">
        <v>649</v>
      </c>
      <c r="BS11" s="47" t="s">
        <v>649</v>
      </c>
      <c r="BT11" s="47" t="s">
        <v>649</v>
      </c>
      <c r="BU11" s="47" t="s">
        <v>649</v>
      </c>
      <c r="BV11" s="47" t="s">
        <v>649</v>
      </c>
      <c r="BW11" s="47" t="s">
        <v>649</v>
      </c>
      <c r="BX11" s="51"/>
      <c r="BY11" s="134"/>
      <c r="BZ11" s="137" t="str">
        <f>BT11</f>
        <v>No aplica</v>
      </c>
      <c r="CA11" s="137" t="str">
        <f>BU11</f>
        <v>No aplica</v>
      </c>
    </row>
    <row r="12" spans="1:79" ht="127.5" customHeight="1" x14ac:dyDescent="0.25">
      <c r="A12" s="11">
        <v>5</v>
      </c>
      <c r="B12" s="12" t="s">
        <v>26</v>
      </c>
      <c r="C12" s="13" t="s">
        <v>27</v>
      </c>
      <c r="D12" s="174" t="s">
        <v>70</v>
      </c>
      <c r="E12" s="10" t="s">
        <v>29</v>
      </c>
      <c r="F12" s="12" t="s">
        <v>84</v>
      </c>
      <c r="G12" s="15" t="s">
        <v>85</v>
      </c>
      <c r="H12" s="15" t="s">
        <v>39</v>
      </c>
      <c r="I12" s="15" t="s">
        <v>86</v>
      </c>
      <c r="J12" s="25">
        <v>1</v>
      </c>
      <c r="K12" s="15" t="s">
        <v>87</v>
      </c>
      <c r="L12" s="10" t="s">
        <v>35</v>
      </c>
      <c r="M12" s="15" t="s">
        <v>88</v>
      </c>
      <c r="N12" s="15" t="s">
        <v>37</v>
      </c>
      <c r="O12" s="15" t="s">
        <v>89</v>
      </c>
      <c r="P12" s="10" t="s">
        <v>90</v>
      </c>
      <c r="Q12" s="10" t="s">
        <v>39</v>
      </c>
      <c r="R12" s="35" t="s">
        <v>91</v>
      </c>
      <c r="S12" s="21" t="s">
        <v>92</v>
      </c>
      <c r="T12" s="21" t="s">
        <v>93</v>
      </c>
      <c r="U12" s="21" t="s">
        <v>94</v>
      </c>
      <c r="V12" s="15" t="s">
        <v>95</v>
      </c>
      <c r="W12" s="18" t="s">
        <v>96</v>
      </c>
      <c r="X12" s="18" t="s">
        <v>97</v>
      </c>
      <c r="Y12" s="18" t="s">
        <v>98</v>
      </c>
      <c r="Z12" s="175">
        <v>1</v>
      </c>
      <c r="AA12" s="176">
        <v>349</v>
      </c>
      <c r="AB12" s="176">
        <v>377</v>
      </c>
      <c r="AC12" s="175">
        <f>AA12/AB12</f>
        <v>0.92572944297082227</v>
      </c>
      <c r="AD12" s="150" t="s">
        <v>646</v>
      </c>
      <c r="AE12" s="150" t="s">
        <v>20</v>
      </c>
      <c r="AF12" s="177" t="s">
        <v>819</v>
      </c>
      <c r="AG12" s="178" t="s">
        <v>653</v>
      </c>
      <c r="AH12" s="175">
        <v>1</v>
      </c>
      <c r="AI12" s="176">
        <v>289</v>
      </c>
      <c r="AJ12" s="176">
        <v>301</v>
      </c>
      <c r="AK12" s="175">
        <f>AI12/AJ12</f>
        <v>0.96013289036544847</v>
      </c>
      <c r="AL12" s="179" t="s">
        <v>646</v>
      </c>
      <c r="AM12" s="180" t="s">
        <v>20</v>
      </c>
      <c r="AN12" s="181" t="s">
        <v>820</v>
      </c>
      <c r="AO12" s="178" t="s">
        <v>653</v>
      </c>
      <c r="AP12" s="175">
        <v>1</v>
      </c>
      <c r="AQ12" s="176">
        <v>182</v>
      </c>
      <c r="AR12" s="176">
        <v>192</v>
      </c>
      <c r="AS12" s="175">
        <f>AQ12/AR12</f>
        <v>0.94791666666666663</v>
      </c>
      <c r="AT12" s="179" t="s">
        <v>646</v>
      </c>
      <c r="AU12" s="180" t="s">
        <v>20</v>
      </c>
      <c r="AV12" s="177" t="s">
        <v>821</v>
      </c>
      <c r="AW12" s="178" t="s">
        <v>653</v>
      </c>
      <c r="AX12" s="133">
        <f>AVERAGE(AC12,AK12,AS12)</f>
        <v>0.94459300000097912</v>
      </c>
      <c r="AY12" s="144">
        <f>AX12</f>
        <v>0.94459300000097912</v>
      </c>
      <c r="AZ12" s="134" t="s">
        <v>20</v>
      </c>
      <c r="BA12" s="47">
        <v>1</v>
      </c>
      <c r="BB12" s="48">
        <v>531</v>
      </c>
      <c r="BC12" s="48">
        <v>552</v>
      </c>
      <c r="BD12" s="47">
        <f>BB12/BC12</f>
        <v>0.96195652173913049</v>
      </c>
      <c r="BE12" s="49" t="s">
        <v>650</v>
      </c>
      <c r="BF12" s="49" t="s">
        <v>651</v>
      </c>
      <c r="BG12" s="63" t="s">
        <v>652</v>
      </c>
      <c r="BH12" s="67" t="s">
        <v>653</v>
      </c>
      <c r="BI12" s="47">
        <v>1</v>
      </c>
      <c r="BJ12" s="48">
        <v>572</v>
      </c>
      <c r="BK12" s="48">
        <v>587</v>
      </c>
      <c r="BL12" s="47">
        <f>BJ12/BK12</f>
        <v>0.97444633730834751</v>
      </c>
      <c r="BM12" s="49" t="s">
        <v>650</v>
      </c>
      <c r="BN12" s="50" t="s">
        <v>20</v>
      </c>
      <c r="BO12" s="63" t="s">
        <v>654</v>
      </c>
      <c r="BP12" s="51" t="s">
        <v>653</v>
      </c>
      <c r="BQ12" s="47">
        <v>1</v>
      </c>
      <c r="BR12" s="48">
        <v>388</v>
      </c>
      <c r="BS12" s="48">
        <v>397</v>
      </c>
      <c r="BT12" s="47">
        <f>BR12/BS12</f>
        <v>0.97732997481108308</v>
      </c>
      <c r="BU12" s="49" t="s">
        <v>650</v>
      </c>
      <c r="BV12" s="50" t="s">
        <v>20</v>
      </c>
      <c r="BW12" s="62" t="s">
        <v>655</v>
      </c>
      <c r="BX12" s="51" t="s">
        <v>653</v>
      </c>
      <c r="BY12" s="133">
        <f>AVERAGE(BD12,BL12,BT12)</f>
        <v>0.97124427795285373</v>
      </c>
      <c r="BZ12" s="144">
        <f>BY12</f>
        <v>0.97124427795285373</v>
      </c>
      <c r="CA12" s="134" t="s">
        <v>20</v>
      </c>
    </row>
    <row r="13" spans="1:79" ht="75" x14ac:dyDescent="0.25">
      <c r="A13" s="11">
        <v>6</v>
      </c>
      <c r="B13" s="12" t="s">
        <v>26</v>
      </c>
      <c r="C13" s="13" t="s">
        <v>27</v>
      </c>
      <c r="D13" s="174" t="s">
        <v>70</v>
      </c>
      <c r="E13" s="10" t="s">
        <v>29</v>
      </c>
      <c r="F13" s="20" t="s">
        <v>99</v>
      </c>
      <c r="G13" s="15" t="s">
        <v>100</v>
      </c>
      <c r="H13" s="15" t="s">
        <v>39</v>
      </c>
      <c r="I13" s="15" t="s">
        <v>101</v>
      </c>
      <c r="J13" s="25">
        <v>1</v>
      </c>
      <c r="K13" s="15" t="s">
        <v>102</v>
      </c>
      <c r="L13" s="15" t="s">
        <v>35</v>
      </c>
      <c r="M13" s="15" t="s">
        <v>103</v>
      </c>
      <c r="N13" s="15" t="s">
        <v>37</v>
      </c>
      <c r="O13" s="15" t="s">
        <v>104</v>
      </c>
      <c r="P13" s="15" t="s">
        <v>105</v>
      </c>
      <c r="Q13" s="15" t="s">
        <v>39</v>
      </c>
      <c r="R13" s="35" t="s">
        <v>91</v>
      </c>
      <c r="S13" s="21" t="s">
        <v>92</v>
      </c>
      <c r="T13" s="21" t="s">
        <v>93</v>
      </c>
      <c r="U13" s="21" t="s">
        <v>94</v>
      </c>
      <c r="V13" s="15" t="s">
        <v>106</v>
      </c>
      <c r="W13" s="18" t="s">
        <v>96</v>
      </c>
      <c r="X13" s="18" t="s">
        <v>97</v>
      </c>
      <c r="Y13" s="18" t="s">
        <v>98</v>
      </c>
      <c r="Z13" s="175">
        <v>1</v>
      </c>
      <c r="AA13" s="176">
        <v>714</v>
      </c>
      <c r="AB13" s="176">
        <v>720</v>
      </c>
      <c r="AC13" s="175">
        <f>AA13/AB13</f>
        <v>0.9916666666666667</v>
      </c>
      <c r="AD13" s="150" t="s">
        <v>646</v>
      </c>
      <c r="AE13" s="150" t="s">
        <v>20</v>
      </c>
      <c r="AF13" s="177" t="s">
        <v>656</v>
      </c>
      <c r="AG13" s="178" t="s">
        <v>653</v>
      </c>
      <c r="AH13" s="175">
        <v>1</v>
      </c>
      <c r="AI13" s="176">
        <v>714</v>
      </c>
      <c r="AJ13" s="176">
        <v>720</v>
      </c>
      <c r="AK13" s="175">
        <f>AI13/AJ13</f>
        <v>0.9916666666666667</v>
      </c>
      <c r="AL13" s="179" t="s">
        <v>646</v>
      </c>
      <c r="AM13" s="180" t="s">
        <v>20</v>
      </c>
      <c r="AN13" s="181" t="s">
        <v>656</v>
      </c>
      <c r="AO13" s="178" t="s">
        <v>653</v>
      </c>
      <c r="AP13" s="175">
        <v>1</v>
      </c>
      <c r="AQ13" s="176">
        <v>714</v>
      </c>
      <c r="AR13" s="176">
        <v>720</v>
      </c>
      <c r="AS13" s="175">
        <f>AQ13/AR13</f>
        <v>0.9916666666666667</v>
      </c>
      <c r="AT13" s="179" t="s">
        <v>646</v>
      </c>
      <c r="AU13" s="180" t="s">
        <v>20</v>
      </c>
      <c r="AV13" s="177" t="s">
        <v>656</v>
      </c>
      <c r="AW13" s="178" t="s">
        <v>653</v>
      </c>
      <c r="AX13" s="133">
        <f>AVERAGE(AC13,AK13,AS13)</f>
        <v>0.9916666666666667</v>
      </c>
      <c r="AY13" s="144">
        <f>AX13</f>
        <v>0.9916666666666667</v>
      </c>
      <c r="AZ13" s="134" t="s">
        <v>20</v>
      </c>
      <c r="BA13" s="47">
        <v>1</v>
      </c>
      <c r="BB13" s="48">
        <v>711</v>
      </c>
      <c r="BC13" s="48">
        <v>720</v>
      </c>
      <c r="BD13" s="69">
        <f>BB13/BC13</f>
        <v>0.98750000000000004</v>
      </c>
      <c r="BE13" s="49" t="s">
        <v>650</v>
      </c>
      <c r="BF13" s="49" t="s">
        <v>651</v>
      </c>
      <c r="BG13" s="62" t="s">
        <v>656</v>
      </c>
      <c r="BH13" s="67" t="s">
        <v>653</v>
      </c>
      <c r="BI13" s="47">
        <v>1</v>
      </c>
      <c r="BJ13" s="48">
        <v>711</v>
      </c>
      <c r="BK13" s="48">
        <v>720</v>
      </c>
      <c r="BL13" s="47">
        <f>BJ13/BK13</f>
        <v>0.98750000000000004</v>
      </c>
      <c r="BM13" s="49" t="s">
        <v>650</v>
      </c>
      <c r="BN13" s="50" t="s">
        <v>20</v>
      </c>
      <c r="BO13" s="62" t="s">
        <v>656</v>
      </c>
      <c r="BP13" s="51" t="s">
        <v>653</v>
      </c>
      <c r="BQ13" s="47">
        <v>1</v>
      </c>
      <c r="BR13" s="48">
        <v>711</v>
      </c>
      <c r="BS13" s="48">
        <v>720</v>
      </c>
      <c r="BT13" s="47">
        <f>BR13/BS13</f>
        <v>0.98750000000000004</v>
      </c>
      <c r="BU13" s="49" t="s">
        <v>650</v>
      </c>
      <c r="BV13" s="50" t="s">
        <v>20</v>
      </c>
      <c r="BW13" s="62" t="s">
        <v>656</v>
      </c>
      <c r="BX13" s="51"/>
      <c r="BY13" s="133">
        <f>AVERAGE(BD13,BL13,BT13)</f>
        <v>0.98750000000000016</v>
      </c>
      <c r="BZ13" s="144">
        <f>BY13</f>
        <v>0.98750000000000016</v>
      </c>
      <c r="CA13" s="134" t="s">
        <v>20</v>
      </c>
    </row>
    <row r="14" spans="1:79" ht="75" x14ac:dyDescent="0.25">
      <c r="A14" s="11">
        <v>7</v>
      </c>
      <c r="B14" s="12" t="s">
        <v>26</v>
      </c>
      <c r="C14" s="13" t="s">
        <v>27</v>
      </c>
      <c r="D14" s="174" t="s">
        <v>70</v>
      </c>
      <c r="E14" s="10" t="s">
        <v>29</v>
      </c>
      <c r="F14" s="20" t="s">
        <v>107</v>
      </c>
      <c r="G14" s="15" t="s">
        <v>108</v>
      </c>
      <c r="H14" s="15" t="s">
        <v>39</v>
      </c>
      <c r="I14" s="15" t="s">
        <v>109</v>
      </c>
      <c r="J14" s="25">
        <v>1</v>
      </c>
      <c r="K14" s="15" t="s">
        <v>102</v>
      </c>
      <c r="L14" s="15" t="s">
        <v>35</v>
      </c>
      <c r="M14" s="15" t="s">
        <v>110</v>
      </c>
      <c r="N14" s="15" t="s">
        <v>37</v>
      </c>
      <c r="O14" s="15" t="s">
        <v>109</v>
      </c>
      <c r="P14" s="15" t="s">
        <v>105</v>
      </c>
      <c r="Q14" s="15" t="s">
        <v>39</v>
      </c>
      <c r="R14" s="35" t="s">
        <v>91</v>
      </c>
      <c r="S14" s="21" t="s">
        <v>92</v>
      </c>
      <c r="T14" s="21" t="s">
        <v>93</v>
      </c>
      <c r="U14" s="21" t="s">
        <v>94</v>
      </c>
      <c r="V14" s="15" t="s">
        <v>106</v>
      </c>
      <c r="W14" s="18" t="s">
        <v>96</v>
      </c>
      <c r="X14" s="18" t="s">
        <v>97</v>
      </c>
      <c r="Y14" s="18" t="s">
        <v>98</v>
      </c>
      <c r="Z14" s="175">
        <v>1</v>
      </c>
      <c r="AA14" s="176">
        <v>717</v>
      </c>
      <c r="AB14" s="176">
        <v>720</v>
      </c>
      <c r="AC14" s="175">
        <f>AA14/AB14</f>
        <v>0.99583333333333335</v>
      </c>
      <c r="AD14" s="150" t="s">
        <v>659</v>
      </c>
      <c r="AE14" s="150" t="s">
        <v>21</v>
      </c>
      <c r="AF14" s="177" t="s">
        <v>657</v>
      </c>
      <c r="AG14" s="178" t="s">
        <v>658</v>
      </c>
      <c r="AH14" s="175">
        <v>1</v>
      </c>
      <c r="AI14" s="176">
        <v>718</v>
      </c>
      <c r="AJ14" s="176">
        <v>720</v>
      </c>
      <c r="AK14" s="175">
        <f>AI14/AJ14</f>
        <v>0.99722222222222223</v>
      </c>
      <c r="AL14" s="179" t="s">
        <v>659</v>
      </c>
      <c r="AM14" s="180" t="s">
        <v>21</v>
      </c>
      <c r="AN14" s="181" t="s">
        <v>657</v>
      </c>
      <c r="AO14" s="178" t="s">
        <v>658</v>
      </c>
      <c r="AP14" s="175">
        <v>1</v>
      </c>
      <c r="AQ14" s="176"/>
      <c r="AR14" s="176"/>
      <c r="AS14" s="175">
        <v>0</v>
      </c>
      <c r="AT14" s="179" t="s">
        <v>649</v>
      </c>
      <c r="AU14" s="179" t="s">
        <v>649</v>
      </c>
      <c r="AV14" s="177" t="s">
        <v>822</v>
      </c>
      <c r="AW14" s="178"/>
      <c r="AX14" s="133">
        <f>AVERAGE(AC14,AK14,AS14)</f>
        <v>0.66435185185185186</v>
      </c>
      <c r="AY14" s="144">
        <f>AX14</f>
        <v>0.66435185185185186</v>
      </c>
      <c r="AZ14" s="134" t="s">
        <v>18</v>
      </c>
      <c r="BA14" s="47">
        <v>1</v>
      </c>
      <c r="BB14" s="48">
        <v>718</v>
      </c>
      <c r="BC14" s="48">
        <v>720</v>
      </c>
      <c r="BD14" s="69">
        <f>BB14/BC14</f>
        <v>0.99722222222222223</v>
      </c>
      <c r="BE14" s="49" t="s">
        <v>650</v>
      </c>
      <c r="BF14" s="50" t="s">
        <v>20</v>
      </c>
      <c r="BG14" s="62" t="s">
        <v>657</v>
      </c>
      <c r="BH14" s="67"/>
      <c r="BI14" s="47">
        <v>1</v>
      </c>
      <c r="BJ14" s="48">
        <v>718</v>
      </c>
      <c r="BK14" s="48">
        <v>720</v>
      </c>
      <c r="BL14" s="47">
        <f>BJ14/BK14</f>
        <v>0.99722222222222223</v>
      </c>
      <c r="BM14" s="49" t="s">
        <v>650</v>
      </c>
      <c r="BN14" s="50" t="s">
        <v>21</v>
      </c>
      <c r="BO14" s="62" t="s">
        <v>657</v>
      </c>
      <c r="BP14" s="51" t="s">
        <v>658</v>
      </c>
      <c r="BQ14" s="47">
        <v>1</v>
      </c>
      <c r="BR14" s="48">
        <v>0</v>
      </c>
      <c r="BS14" s="48">
        <v>0</v>
      </c>
      <c r="BT14" s="47">
        <v>0</v>
      </c>
      <c r="BU14" s="49" t="s">
        <v>659</v>
      </c>
      <c r="BV14" s="50" t="s">
        <v>18</v>
      </c>
      <c r="BW14" s="62" t="s">
        <v>660</v>
      </c>
      <c r="BX14" s="51"/>
      <c r="BY14" s="133">
        <f>AVERAGE(BD14,BL14,BT14)</f>
        <v>0.66481481481481486</v>
      </c>
      <c r="BZ14" s="144">
        <f>BY14</f>
        <v>0.66481481481481486</v>
      </c>
      <c r="CA14" s="134" t="s">
        <v>18</v>
      </c>
    </row>
    <row r="15" spans="1:79" ht="75" x14ac:dyDescent="0.25">
      <c r="A15" s="11">
        <v>8</v>
      </c>
      <c r="B15" s="12" t="s">
        <v>26</v>
      </c>
      <c r="C15" s="13" t="s">
        <v>27</v>
      </c>
      <c r="D15" s="174" t="s">
        <v>70</v>
      </c>
      <c r="E15" s="10" t="s">
        <v>29</v>
      </c>
      <c r="F15" s="20" t="s">
        <v>111</v>
      </c>
      <c r="G15" s="15" t="s">
        <v>112</v>
      </c>
      <c r="H15" s="15" t="s">
        <v>39</v>
      </c>
      <c r="I15" s="15" t="s">
        <v>113</v>
      </c>
      <c r="J15" s="25">
        <v>1</v>
      </c>
      <c r="K15" s="15" t="s">
        <v>114</v>
      </c>
      <c r="L15" s="15" t="s">
        <v>35</v>
      </c>
      <c r="M15" s="15" t="s">
        <v>88</v>
      </c>
      <c r="N15" s="15" t="s">
        <v>37</v>
      </c>
      <c r="O15" s="15" t="s">
        <v>115</v>
      </c>
      <c r="P15" s="15" t="s">
        <v>105</v>
      </c>
      <c r="Q15" s="15" t="s">
        <v>39</v>
      </c>
      <c r="R15" s="35" t="s">
        <v>91</v>
      </c>
      <c r="S15" s="21" t="s">
        <v>116</v>
      </c>
      <c r="T15" s="21" t="s">
        <v>117</v>
      </c>
      <c r="U15" s="21" t="s">
        <v>94</v>
      </c>
      <c r="V15" s="15" t="s">
        <v>118</v>
      </c>
      <c r="W15" s="18" t="s">
        <v>96</v>
      </c>
      <c r="X15" s="18" t="s">
        <v>97</v>
      </c>
      <c r="Y15" s="18" t="s">
        <v>98</v>
      </c>
      <c r="Z15" s="175">
        <v>1</v>
      </c>
      <c r="AA15" s="176"/>
      <c r="AB15" s="176"/>
      <c r="AC15" s="175" t="s">
        <v>649</v>
      </c>
      <c r="AD15" s="175" t="s">
        <v>649</v>
      </c>
      <c r="AE15" s="175" t="s">
        <v>649</v>
      </c>
      <c r="AF15" s="177" t="s">
        <v>823</v>
      </c>
      <c r="AG15" s="150"/>
      <c r="AH15" s="175"/>
      <c r="AI15" s="176"/>
      <c r="AJ15" s="176"/>
      <c r="AK15" s="175" t="s">
        <v>649</v>
      </c>
      <c r="AL15" s="179"/>
      <c r="AM15" s="180"/>
      <c r="AN15" s="181" t="s">
        <v>823</v>
      </c>
      <c r="AO15" s="178"/>
      <c r="AP15" s="175"/>
      <c r="AQ15" s="176"/>
      <c r="AR15" s="176"/>
      <c r="AS15" s="175" t="s">
        <v>649</v>
      </c>
      <c r="AT15" s="179"/>
      <c r="AU15" s="180"/>
      <c r="AV15" s="177" t="s">
        <v>823</v>
      </c>
      <c r="AW15" s="178"/>
      <c r="AX15" s="133" t="s">
        <v>649</v>
      </c>
      <c r="AY15" s="133" t="str">
        <f>AX15</f>
        <v>No aplica</v>
      </c>
      <c r="AZ15" s="134" t="s">
        <v>649</v>
      </c>
      <c r="BA15" s="47">
        <v>1</v>
      </c>
      <c r="BB15" s="48" t="s">
        <v>649</v>
      </c>
      <c r="BC15" s="48" t="s">
        <v>649</v>
      </c>
      <c r="BD15" s="48" t="s">
        <v>649</v>
      </c>
      <c r="BE15" s="48" t="s">
        <v>649</v>
      </c>
      <c r="BF15" s="48" t="s">
        <v>649</v>
      </c>
      <c r="BG15" s="62" t="s">
        <v>661</v>
      </c>
      <c r="BH15" s="51"/>
      <c r="BI15" s="47">
        <v>1</v>
      </c>
      <c r="BJ15" s="48" t="s">
        <v>649</v>
      </c>
      <c r="BK15" s="48" t="s">
        <v>649</v>
      </c>
      <c r="BL15" s="48" t="s">
        <v>649</v>
      </c>
      <c r="BM15" s="48" t="s">
        <v>649</v>
      </c>
      <c r="BN15" s="48" t="s">
        <v>649</v>
      </c>
      <c r="BO15" s="62" t="s">
        <v>661</v>
      </c>
      <c r="BP15" s="51"/>
      <c r="BQ15" s="47">
        <v>1</v>
      </c>
      <c r="BR15" s="48" t="s">
        <v>649</v>
      </c>
      <c r="BS15" s="48" t="s">
        <v>649</v>
      </c>
      <c r="BT15" s="48" t="s">
        <v>649</v>
      </c>
      <c r="BU15" s="48" t="s">
        <v>649</v>
      </c>
      <c r="BV15" s="48" t="s">
        <v>649</v>
      </c>
      <c r="BW15" s="62" t="s">
        <v>661</v>
      </c>
      <c r="BX15" s="51"/>
      <c r="BY15" s="133" t="s">
        <v>649</v>
      </c>
      <c r="BZ15" s="133" t="str">
        <f>BY15</f>
        <v>No aplica</v>
      </c>
      <c r="CA15" s="134" t="s">
        <v>649</v>
      </c>
    </row>
    <row r="16" spans="1:79" ht="90" x14ac:dyDescent="0.25">
      <c r="A16" s="11">
        <v>9</v>
      </c>
      <c r="B16" s="12" t="s">
        <v>26</v>
      </c>
      <c r="C16" s="13" t="s">
        <v>119</v>
      </c>
      <c r="D16" s="172" t="s">
        <v>70</v>
      </c>
      <c r="E16" s="20" t="s">
        <v>71</v>
      </c>
      <c r="F16" s="12" t="s">
        <v>120</v>
      </c>
      <c r="G16" s="15" t="s">
        <v>121</v>
      </c>
      <c r="H16" s="15" t="s">
        <v>32</v>
      </c>
      <c r="I16" s="15" t="s">
        <v>122</v>
      </c>
      <c r="J16" s="26">
        <v>1</v>
      </c>
      <c r="K16" s="15" t="s">
        <v>123</v>
      </c>
      <c r="L16" s="10" t="s">
        <v>35</v>
      </c>
      <c r="M16" s="15" t="s">
        <v>124</v>
      </c>
      <c r="N16" s="15" t="s">
        <v>37</v>
      </c>
      <c r="O16" s="15" t="s">
        <v>125</v>
      </c>
      <c r="P16" s="15" t="s">
        <v>126</v>
      </c>
      <c r="Q16" s="10" t="s">
        <v>39</v>
      </c>
      <c r="R16" s="35" t="s">
        <v>793</v>
      </c>
      <c r="S16" s="21" t="s">
        <v>794</v>
      </c>
      <c r="T16" s="27" t="s">
        <v>795</v>
      </c>
      <c r="U16" s="28" t="s">
        <v>43</v>
      </c>
      <c r="V16" s="18" t="s">
        <v>129</v>
      </c>
      <c r="W16" s="18" t="s">
        <v>130</v>
      </c>
      <c r="X16" s="18" t="s">
        <v>130</v>
      </c>
      <c r="Y16" s="18" t="s">
        <v>131</v>
      </c>
      <c r="Z16" s="150"/>
      <c r="AA16" s="150"/>
      <c r="AB16" s="150"/>
      <c r="AC16" s="150"/>
      <c r="AD16" s="150"/>
      <c r="AE16" s="150"/>
      <c r="AF16" s="150"/>
      <c r="AG16" s="150"/>
      <c r="AH16" s="150"/>
      <c r="AI16" s="150"/>
      <c r="AJ16" s="150"/>
      <c r="AK16" s="150"/>
      <c r="AL16" s="150"/>
      <c r="AM16" s="150"/>
      <c r="AN16" s="150"/>
      <c r="AO16" s="150"/>
      <c r="AP16" s="173">
        <v>1</v>
      </c>
      <c r="AQ16" s="150">
        <v>0</v>
      </c>
      <c r="AR16" s="150">
        <v>0</v>
      </c>
      <c r="AS16" s="173">
        <v>0.94</v>
      </c>
      <c r="AT16" s="150" t="s">
        <v>650</v>
      </c>
      <c r="AU16" s="150" t="s">
        <v>20</v>
      </c>
      <c r="AV16" s="195" t="s">
        <v>666</v>
      </c>
      <c r="AW16" s="150"/>
      <c r="AX16" s="134"/>
      <c r="AY16" s="144">
        <f t="shared" ref="AY16:AY23" si="0">AS16</f>
        <v>0.94</v>
      </c>
      <c r="AZ16" s="135" t="str">
        <f t="shared" ref="AZ16:AZ22" si="1">AU16</f>
        <v>BUENO</v>
      </c>
      <c r="BA16" s="47"/>
      <c r="BB16" s="48"/>
      <c r="BC16" s="48"/>
      <c r="BD16" s="47"/>
      <c r="BE16" s="49"/>
      <c r="BF16" s="50"/>
      <c r="BG16" s="63"/>
      <c r="BH16" s="63"/>
      <c r="BI16" s="47"/>
      <c r="BJ16" s="48"/>
      <c r="BK16" s="48"/>
      <c r="BL16" s="47"/>
      <c r="BM16" s="49"/>
      <c r="BN16" s="50"/>
      <c r="BO16" s="63"/>
      <c r="BP16" s="63"/>
      <c r="BQ16" s="47">
        <f>J16</f>
        <v>1</v>
      </c>
      <c r="BR16" s="48">
        <v>0</v>
      </c>
      <c r="BS16" s="48">
        <v>0</v>
      </c>
      <c r="BT16" s="47">
        <v>0.8</v>
      </c>
      <c r="BU16" s="49" t="s">
        <v>646</v>
      </c>
      <c r="BV16" s="50" t="s">
        <v>19</v>
      </c>
      <c r="BW16" s="60" t="s">
        <v>666</v>
      </c>
      <c r="BX16" s="51"/>
      <c r="BY16" s="134"/>
      <c r="BZ16" s="144">
        <f t="shared" ref="BZ16:BZ23" si="2">BT16</f>
        <v>0.8</v>
      </c>
      <c r="CA16" s="135" t="str">
        <f t="shared" ref="CA16:CA23" si="3">BV16</f>
        <v>REGULAR</v>
      </c>
    </row>
    <row r="17" spans="1:79" ht="75" x14ac:dyDescent="0.25">
      <c r="A17" s="11">
        <v>10</v>
      </c>
      <c r="B17" s="12" t="s">
        <v>26</v>
      </c>
      <c r="C17" s="13" t="s">
        <v>119</v>
      </c>
      <c r="D17" s="172" t="s">
        <v>70</v>
      </c>
      <c r="E17" s="20" t="s">
        <v>71</v>
      </c>
      <c r="F17" s="12" t="s">
        <v>132</v>
      </c>
      <c r="G17" s="15" t="s">
        <v>133</v>
      </c>
      <c r="H17" s="15" t="s">
        <v>32</v>
      </c>
      <c r="I17" s="15" t="s">
        <v>122</v>
      </c>
      <c r="J17" s="26">
        <v>1</v>
      </c>
      <c r="K17" s="15" t="s">
        <v>123</v>
      </c>
      <c r="L17" s="10" t="s">
        <v>35</v>
      </c>
      <c r="M17" s="15" t="s">
        <v>134</v>
      </c>
      <c r="N17" s="15" t="s">
        <v>37</v>
      </c>
      <c r="O17" s="15" t="s">
        <v>125</v>
      </c>
      <c r="P17" s="15" t="s">
        <v>126</v>
      </c>
      <c r="Q17" s="10" t="s">
        <v>39</v>
      </c>
      <c r="R17" s="35" t="s">
        <v>793</v>
      </c>
      <c r="S17" s="21" t="s">
        <v>794</v>
      </c>
      <c r="T17" s="27" t="s">
        <v>795</v>
      </c>
      <c r="U17" s="28" t="s">
        <v>43</v>
      </c>
      <c r="V17" s="18" t="s">
        <v>129</v>
      </c>
      <c r="W17" s="18" t="s">
        <v>130</v>
      </c>
      <c r="X17" s="18" t="s">
        <v>130</v>
      </c>
      <c r="Y17" s="18" t="s">
        <v>131</v>
      </c>
      <c r="Z17" s="150"/>
      <c r="AA17" s="150"/>
      <c r="AB17" s="150"/>
      <c r="AC17" s="150"/>
      <c r="AD17" s="150"/>
      <c r="AE17" s="150"/>
      <c r="AF17" s="150"/>
      <c r="AG17" s="150"/>
      <c r="AH17" s="150"/>
      <c r="AI17" s="150"/>
      <c r="AJ17" s="150"/>
      <c r="AK17" s="150"/>
      <c r="AL17" s="150"/>
      <c r="AM17" s="150"/>
      <c r="AN17" s="150"/>
      <c r="AO17" s="150"/>
      <c r="AP17" s="173">
        <v>1</v>
      </c>
      <c r="AQ17" s="150">
        <v>0</v>
      </c>
      <c r="AR17" s="150">
        <v>0</v>
      </c>
      <c r="AS17" s="173">
        <v>0.55000000000000004</v>
      </c>
      <c r="AT17" s="150" t="s">
        <v>650</v>
      </c>
      <c r="AU17" s="150" t="s">
        <v>19</v>
      </c>
      <c r="AV17" s="195" t="s">
        <v>667</v>
      </c>
      <c r="AW17" s="150"/>
      <c r="AX17" s="134"/>
      <c r="AY17" s="144">
        <f t="shared" si="0"/>
        <v>0.55000000000000004</v>
      </c>
      <c r="AZ17" s="135" t="str">
        <f t="shared" si="1"/>
        <v>REGULAR</v>
      </c>
      <c r="BA17" s="47"/>
      <c r="BB17" s="48"/>
      <c r="BC17" s="48"/>
      <c r="BD17" s="47"/>
      <c r="BE17" s="49"/>
      <c r="BF17" s="50"/>
      <c r="BG17" s="63"/>
      <c r="BH17" s="63"/>
      <c r="BI17" s="47"/>
      <c r="BJ17" s="48"/>
      <c r="BK17" s="48"/>
      <c r="BL17" s="47"/>
      <c r="BM17" s="49"/>
      <c r="BN17" s="50"/>
      <c r="BO17" s="63"/>
      <c r="BP17" s="63"/>
      <c r="BQ17" s="47">
        <f>J17</f>
        <v>1</v>
      </c>
      <c r="BR17" s="48">
        <v>0</v>
      </c>
      <c r="BS17" s="48">
        <v>0</v>
      </c>
      <c r="BT17" s="47">
        <v>0.45</v>
      </c>
      <c r="BU17" s="49" t="s">
        <v>646</v>
      </c>
      <c r="BV17" s="50" t="s">
        <v>18</v>
      </c>
      <c r="BW17" s="62" t="s">
        <v>667</v>
      </c>
      <c r="BX17" s="51"/>
      <c r="BY17" s="134"/>
      <c r="BZ17" s="144">
        <f t="shared" si="2"/>
        <v>0.45</v>
      </c>
      <c r="CA17" s="135" t="str">
        <f t="shared" si="3"/>
        <v>MALO</v>
      </c>
    </row>
    <row r="18" spans="1:79" ht="75" x14ac:dyDescent="0.25">
      <c r="A18" s="11">
        <v>11</v>
      </c>
      <c r="B18" s="12" t="s">
        <v>26</v>
      </c>
      <c r="C18" s="13" t="s">
        <v>119</v>
      </c>
      <c r="D18" s="172" t="s">
        <v>70</v>
      </c>
      <c r="E18" s="20" t="s">
        <v>71</v>
      </c>
      <c r="F18" s="12" t="s">
        <v>135</v>
      </c>
      <c r="G18" s="15" t="s">
        <v>136</v>
      </c>
      <c r="H18" s="15" t="s">
        <v>32</v>
      </c>
      <c r="I18" s="15" t="s">
        <v>122</v>
      </c>
      <c r="J18" s="26">
        <v>1</v>
      </c>
      <c r="K18" s="15" t="s">
        <v>123</v>
      </c>
      <c r="L18" s="10" t="s">
        <v>35</v>
      </c>
      <c r="M18" s="15" t="s">
        <v>137</v>
      </c>
      <c r="N18" s="15" t="s">
        <v>37</v>
      </c>
      <c r="O18" s="15" t="s">
        <v>125</v>
      </c>
      <c r="P18" s="15" t="s">
        <v>126</v>
      </c>
      <c r="Q18" s="10" t="s">
        <v>39</v>
      </c>
      <c r="R18" s="35" t="s">
        <v>793</v>
      </c>
      <c r="S18" s="21" t="s">
        <v>794</v>
      </c>
      <c r="T18" s="27" t="s">
        <v>795</v>
      </c>
      <c r="U18" s="28" t="s">
        <v>43</v>
      </c>
      <c r="V18" s="18" t="s">
        <v>129</v>
      </c>
      <c r="W18" s="18" t="s">
        <v>130</v>
      </c>
      <c r="X18" s="18" t="s">
        <v>130</v>
      </c>
      <c r="Y18" s="18" t="s">
        <v>131</v>
      </c>
      <c r="Z18" s="150"/>
      <c r="AA18" s="150"/>
      <c r="AB18" s="150"/>
      <c r="AC18" s="150"/>
      <c r="AD18" s="150"/>
      <c r="AE18" s="150"/>
      <c r="AF18" s="150"/>
      <c r="AG18" s="150"/>
      <c r="AH18" s="150"/>
      <c r="AI18" s="150"/>
      <c r="AJ18" s="150"/>
      <c r="AK18" s="150"/>
      <c r="AL18" s="150"/>
      <c r="AM18" s="150"/>
      <c r="AN18" s="150"/>
      <c r="AO18" s="150"/>
      <c r="AP18" s="173">
        <v>1</v>
      </c>
      <c r="AQ18" s="150">
        <v>0</v>
      </c>
      <c r="AR18" s="150">
        <v>0</v>
      </c>
      <c r="AS18" s="173">
        <v>0.67</v>
      </c>
      <c r="AT18" s="150" t="s">
        <v>646</v>
      </c>
      <c r="AU18" s="150" t="s">
        <v>19</v>
      </c>
      <c r="AV18" s="195" t="s">
        <v>668</v>
      </c>
      <c r="AW18" s="150"/>
      <c r="AX18" s="134"/>
      <c r="AY18" s="144">
        <f t="shared" si="0"/>
        <v>0.67</v>
      </c>
      <c r="AZ18" s="135" t="str">
        <f t="shared" si="1"/>
        <v>REGULAR</v>
      </c>
      <c r="BA18" s="47"/>
      <c r="BB18" s="48"/>
      <c r="BC18" s="48"/>
      <c r="BD18" s="47"/>
      <c r="BE18" s="49"/>
      <c r="BF18" s="50"/>
      <c r="BG18" s="63"/>
      <c r="BH18" s="63"/>
      <c r="BI18" s="47"/>
      <c r="BJ18" s="48"/>
      <c r="BK18" s="48"/>
      <c r="BL18" s="47"/>
      <c r="BM18" s="49"/>
      <c r="BN18" s="50"/>
      <c r="BO18" s="63"/>
      <c r="BP18" s="63"/>
      <c r="BQ18" s="47">
        <f>J18</f>
        <v>1</v>
      </c>
      <c r="BR18" s="48">
        <v>0</v>
      </c>
      <c r="BS18" s="48">
        <v>0</v>
      </c>
      <c r="BT18" s="47">
        <v>0.8</v>
      </c>
      <c r="BU18" s="49" t="s">
        <v>646</v>
      </c>
      <c r="BV18" s="50" t="s">
        <v>19</v>
      </c>
      <c r="BW18" s="62" t="s">
        <v>668</v>
      </c>
      <c r="BX18" s="51"/>
      <c r="BY18" s="134"/>
      <c r="BZ18" s="144">
        <f t="shared" si="2"/>
        <v>0.8</v>
      </c>
      <c r="CA18" s="135" t="str">
        <f t="shared" si="3"/>
        <v>REGULAR</v>
      </c>
    </row>
    <row r="19" spans="1:79" ht="300" x14ac:dyDescent="0.25">
      <c r="A19" s="11">
        <v>12</v>
      </c>
      <c r="B19" s="12" t="s">
        <v>26</v>
      </c>
      <c r="C19" s="13" t="s">
        <v>119</v>
      </c>
      <c r="D19" s="172" t="s">
        <v>70</v>
      </c>
      <c r="E19" s="20" t="s">
        <v>71</v>
      </c>
      <c r="F19" s="12" t="s">
        <v>138</v>
      </c>
      <c r="G19" s="58" t="s">
        <v>139</v>
      </c>
      <c r="H19" s="15" t="s">
        <v>32</v>
      </c>
      <c r="I19" s="15" t="s">
        <v>122</v>
      </c>
      <c r="J19" s="25">
        <v>0.9</v>
      </c>
      <c r="K19" s="20" t="s">
        <v>140</v>
      </c>
      <c r="L19" s="10" t="s">
        <v>35</v>
      </c>
      <c r="M19" s="15" t="s">
        <v>141</v>
      </c>
      <c r="N19" s="15" t="s">
        <v>37</v>
      </c>
      <c r="O19" s="29" t="s">
        <v>142</v>
      </c>
      <c r="P19" s="15" t="s">
        <v>105</v>
      </c>
      <c r="Q19" s="10" t="s">
        <v>39</v>
      </c>
      <c r="R19" s="35" t="s">
        <v>40</v>
      </c>
      <c r="S19" s="21" t="s">
        <v>143</v>
      </c>
      <c r="T19" s="27" t="s">
        <v>144</v>
      </c>
      <c r="U19" s="28" t="s">
        <v>43</v>
      </c>
      <c r="V19" s="18" t="s">
        <v>129</v>
      </c>
      <c r="W19" s="18" t="s">
        <v>145</v>
      </c>
      <c r="X19" s="18" t="s">
        <v>145</v>
      </c>
      <c r="Y19" s="18" t="s">
        <v>146</v>
      </c>
      <c r="Z19" s="150"/>
      <c r="AA19" s="150"/>
      <c r="AB19" s="150"/>
      <c r="AC19" s="150"/>
      <c r="AD19" s="150"/>
      <c r="AE19" s="150"/>
      <c r="AF19" s="150"/>
      <c r="AG19" s="150"/>
      <c r="AH19" s="150"/>
      <c r="AI19" s="150"/>
      <c r="AJ19" s="150"/>
      <c r="AK19" s="150"/>
      <c r="AL19" s="150"/>
      <c r="AM19" s="150"/>
      <c r="AN19" s="150"/>
      <c r="AO19" s="150"/>
      <c r="AP19" s="47">
        <v>0.87</v>
      </c>
      <c r="AQ19" s="48">
        <v>10688</v>
      </c>
      <c r="AR19" s="48">
        <v>36447</v>
      </c>
      <c r="AS19" s="47">
        <f>+AQ19/AR19</f>
        <v>0.293247729579938</v>
      </c>
      <c r="AT19" s="49" t="s">
        <v>646</v>
      </c>
      <c r="AU19" s="50" t="s">
        <v>18</v>
      </c>
      <c r="AV19" s="194" t="s">
        <v>875</v>
      </c>
      <c r="AW19" s="51" t="s">
        <v>663</v>
      </c>
      <c r="AX19" s="134"/>
      <c r="AY19" s="144">
        <f t="shared" si="0"/>
        <v>0.293247729579938</v>
      </c>
      <c r="AZ19" s="135" t="str">
        <f t="shared" si="1"/>
        <v>MALO</v>
      </c>
      <c r="BA19" s="47"/>
      <c r="BB19" s="48"/>
      <c r="BC19" s="48"/>
      <c r="BD19" s="47"/>
      <c r="BE19" s="49"/>
      <c r="BF19" s="50"/>
      <c r="BG19" s="63"/>
      <c r="BH19" s="63"/>
      <c r="BI19" s="47"/>
      <c r="BJ19" s="48"/>
      <c r="BK19" s="48"/>
      <c r="BL19" s="47"/>
      <c r="BM19" s="49"/>
      <c r="BN19" s="50"/>
      <c r="BO19" s="63"/>
      <c r="BP19" s="63"/>
      <c r="BQ19" s="47">
        <v>0.56000000000000005</v>
      </c>
      <c r="BR19" s="48">
        <f>837+4057+3010</f>
        <v>7904</v>
      </c>
      <c r="BS19" s="48">
        <v>24296</v>
      </c>
      <c r="BT19" s="47">
        <f>+BR19/BS19</f>
        <v>0.32532104050049393</v>
      </c>
      <c r="BU19" s="49" t="s">
        <v>646</v>
      </c>
      <c r="BV19" s="50" t="s">
        <v>18</v>
      </c>
      <c r="BW19" s="62" t="s">
        <v>662</v>
      </c>
      <c r="BX19" s="51" t="s">
        <v>663</v>
      </c>
      <c r="BY19" s="134"/>
      <c r="BZ19" s="144">
        <f t="shared" si="2"/>
        <v>0.32532104050049393</v>
      </c>
      <c r="CA19" s="135" t="str">
        <f t="shared" si="3"/>
        <v>MALO</v>
      </c>
    </row>
    <row r="20" spans="1:79" ht="75" customHeight="1" x14ac:dyDescent="0.25">
      <c r="A20" s="11">
        <v>13</v>
      </c>
      <c r="B20" s="12" t="s">
        <v>26</v>
      </c>
      <c r="C20" s="13" t="s">
        <v>119</v>
      </c>
      <c r="D20" s="172" t="s">
        <v>70</v>
      </c>
      <c r="E20" s="20" t="s">
        <v>147</v>
      </c>
      <c r="F20" s="12" t="s">
        <v>148</v>
      </c>
      <c r="G20" s="59" t="s">
        <v>149</v>
      </c>
      <c r="H20" s="20" t="s">
        <v>32</v>
      </c>
      <c r="I20" s="15" t="s">
        <v>122</v>
      </c>
      <c r="J20" s="25">
        <v>1</v>
      </c>
      <c r="K20" s="20" t="s">
        <v>150</v>
      </c>
      <c r="L20" s="19" t="s">
        <v>66</v>
      </c>
      <c r="M20" s="12" t="s">
        <v>151</v>
      </c>
      <c r="N20" s="15" t="s">
        <v>37</v>
      </c>
      <c r="O20" s="20" t="s">
        <v>152</v>
      </c>
      <c r="P20" s="10" t="s">
        <v>39</v>
      </c>
      <c r="Q20" s="10" t="s">
        <v>39</v>
      </c>
      <c r="R20" s="35" t="s">
        <v>57</v>
      </c>
      <c r="S20" s="21" t="s">
        <v>127</v>
      </c>
      <c r="T20" s="27" t="s">
        <v>128</v>
      </c>
      <c r="U20" s="28" t="s">
        <v>43</v>
      </c>
      <c r="V20" s="18" t="s">
        <v>129</v>
      </c>
      <c r="W20" s="18" t="s">
        <v>153</v>
      </c>
      <c r="X20" s="18" t="s">
        <v>154</v>
      </c>
      <c r="Y20" s="18" t="s">
        <v>155</v>
      </c>
      <c r="Z20" s="150"/>
      <c r="AA20" s="150"/>
      <c r="AB20" s="150"/>
      <c r="AC20" s="150"/>
      <c r="AD20" s="150"/>
      <c r="AE20" s="150"/>
      <c r="AF20" s="150"/>
      <c r="AG20" s="150"/>
      <c r="AH20" s="150"/>
      <c r="AI20" s="150"/>
      <c r="AJ20" s="150"/>
      <c r="AK20" s="150"/>
      <c r="AL20" s="150"/>
      <c r="AM20" s="150"/>
      <c r="AN20" s="150"/>
      <c r="AO20" s="150"/>
      <c r="AP20" s="173">
        <v>1</v>
      </c>
      <c r="AQ20" s="150">
        <v>94</v>
      </c>
      <c r="AR20" s="150">
        <v>94</v>
      </c>
      <c r="AS20" s="182">
        <f>AQ20/AR20</f>
        <v>1</v>
      </c>
      <c r="AT20" s="179" t="s">
        <v>650</v>
      </c>
      <c r="AU20" s="180" t="s">
        <v>21</v>
      </c>
      <c r="AV20" s="150" t="s">
        <v>874</v>
      </c>
      <c r="AW20" s="150"/>
      <c r="AX20" s="134"/>
      <c r="AY20" s="144">
        <f t="shared" si="0"/>
        <v>1</v>
      </c>
      <c r="AZ20" s="135" t="str">
        <f t="shared" si="1"/>
        <v>EXCELENTE</v>
      </c>
      <c r="BA20" s="47"/>
      <c r="BB20" s="48"/>
      <c r="BC20" s="48"/>
      <c r="BD20" s="47"/>
      <c r="BE20" s="49"/>
      <c r="BF20" s="50"/>
      <c r="BG20" s="63"/>
      <c r="BH20" s="63"/>
      <c r="BI20" s="47"/>
      <c r="BJ20" s="48"/>
      <c r="BK20" s="48"/>
      <c r="BL20" s="47"/>
      <c r="BM20" s="49"/>
      <c r="BN20" s="50"/>
      <c r="BO20" s="63"/>
      <c r="BP20" s="63"/>
      <c r="BQ20" s="47">
        <v>1</v>
      </c>
      <c r="BR20" s="48">
        <f>BS20-20</f>
        <v>282</v>
      </c>
      <c r="BS20" s="48">
        <v>302</v>
      </c>
      <c r="BT20" s="47">
        <f>BR20/BS20</f>
        <v>0.93377483443708609</v>
      </c>
      <c r="BU20" s="49" t="s">
        <v>646</v>
      </c>
      <c r="BV20" s="50" t="s">
        <v>20</v>
      </c>
      <c r="BW20" s="68" t="s">
        <v>664</v>
      </c>
      <c r="BX20" s="51" t="s">
        <v>665</v>
      </c>
      <c r="BY20" s="134"/>
      <c r="BZ20" s="144">
        <f t="shared" si="2"/>
        <v>0.93377483443708609</v>
      </c>
      <c r="CA20" s="135" t="str">
        <f t="shared" si="3"/>
        <v>BUENO</v>
      </c>
    </row>
    <row r="21" spans="1:79" ht="105" x14ac:dyDescent="0.25">
      <c r="A21" s="11">
        <v>14</v>
      </c>
      <c r="B21" s="12" t="s">
        <v>26</v>
      </c>
      <c r="C21" s="13" t="s">
        <v>156</v>
      </c>
      <c r="D21" s="174" t="s">
        <v>157</v>
      </c>
      <c r="E21" s="10" t="s">
        <v>29</v>
      </c>
      <c r="F21" s="12" t="s">
        <v>158</v>
      </c>
      <c r="G21" s="12" t="s">
        <v>159</v>
      </c>
      <c r="H21" s="15" t="s">
        <v>32</v>
      </c>
      <c r="I21" s="15" t="s">
        <v>160</v>
      </c>
      <c r="J21" s="30">
        <v>1</v>
      </c>
      <c r="K21" s="15" t="s">
        <v>102</v>
      </c>
      <c r="L21" s="12" t="s">
        <v>35</v>
      </c>
      <c r="M21" s="12" t="s">
        <v>161</v>
      </c>
      <c r="N21" s="15" t="s">
        <v>37</v>
      </c>
      <c r="O21" s="12" t="s">
        <v>162</v>
      </c>
      <c r="P21" s="10" t="s">
        <v>39</v>
      </c>
      <c r="Q21" s="10" t="s">
        <v>39</v>
      </c>
      <c r="R21" s="12" t="s">
        <v>40</v>
      </c>
      <c r="S21" s="12" t="s">
        <v>163</v>
      </c>
      <c r="T21" s="12" t="s">
        <v>164</v>
      </c>
      <c r="U21" s="28" t="s">
        <v>43</v>
      </c>
      <c r="V21" s="18" t="s">
        <v>165</v>
      </c>
      <c r="W21" s="18" t="s">
        <v>166</v>
      </c>
      <c r="X21" s="18" t="s">
        <v>166</v>
      </c>
      <c r="Y21" s="18" t="s">
        <v>167</v>
      </c>
      <c r="Z21" s="150"/>
      <c r="AA21" s="150"/>
      <c r="AB21" s="150"/>
      <c r="AC21" s="150"/>
      <c r="AD21" s="150"/>
      <c r="AE21" s="150"/>
      <c r="AF21" s="150"/>
      <c r="AG21" s="150"/>
      <c r="AH21" s="47"/>
      <c r="AI21" s="48"/>
      <c r="AJ21" s="48"/>
      <c r="AK21" s="47"/>
      <c r="AL21" s="49"/>
      <c r="AM21" s="50"/>
      <c r="AN21" s="284"/>
      <c r="AO21" s="285"/>
      <c r="AP21" s="47">
        <v>1</v>
      </c>
      <c r="AQ21" s="48">
        <v>90</v>
      </c>
      <c r="AR21" s="48">
        <v>90</v>
      </c>
      <c r="AS21" s="47">
        <f>(20/20)</f>
        <v>1</v>
      </c>
      <c r="AT21" s="49"/>
      <c r="AU21" s="50" t="s">
        <v>21</v>
      </c>
      <c r="AV21" s="49"/>
      <c r="AW21" s="50"/>
      <c r="AX21" s="134"/>
      <c r="AY21" s="144">
        <f>AS21</f>
        <v>1</v>
      </c>
      <c r="AZ21" s="135" t="str">
        <f t="shared" si="1"/>
        <v>EXCELENTE</v>
      </c>
      <c r="BA21" s="323" t="s">
        <v>868</v>
      </c>
      <c r="BB21" s="324"/>
      <c r="BC21" s="325"/>
      <c r="BD21" s="47"/>
      <c r="BE21" s="49"/>
      <c r="BF21" s="50"/>
      <c r="BG21" s="63"/>
      <c r="BH21" s="63"/>
      <c r="BI21" s="47"/>
      <c r="BJ21" s="48"/>
      <c r="BK21" s="48"/>
      <c r="BL21" s="47"/>
      <c r="BM21" s="49"/>
      <c r="BN21" s="50"/>
      <c r="BO21" s="62"/>
      <c r="BP21" s="51"/>
      <c r="BQ21" s="47">
        <v>1</v>
      </c>
      <c r="BR21" s="48">
        <v>20</v>
      </c>
      <c r="BS21" s="48">
        <v>20</v>
      </c>
      <c r="BT21" s="47">
        <f>(20/20)</f>
        <v>1</v>
      </c>
      <c r="BU21" s="49"/>
      <c r="BV21" s="50" t="s">
        <v>21</v>
      </c>
      <c r="BW21" s="62" t="s">
        <v>669</v>
      </c>
      <c r="BX21" s="51"/>
      <c r="BY21" s="134"/>
      <c r="BZ21" s="144">
        <f t="shared" si="2"/>
        <v>1</v>
      </c>
      <c r="CA21" s="135" t="str">
        <f t="shared" si="3"/>
        <v>EXCELENTE</v>
      </c>
    </row>
    <row r="22" spans="1:79" ht="90" x14ac:dyDescent="0.25">
      <c r="A22" s="11">
        <v>15</v>
      </c>
      <c r="B22" s="12" t="s">
        <v>26</v>
      </c>
      <c r="C22" s="13" t="s">
        <v>156</v>
      </c>
      <c r="D22" s="174" t="s">
        <v>157</v>
      </c>
      <c r="E22" s="10" t="s">
        <v>29</v>
      </c>
      <c r="F22" s="12" t="s">
        <v>168</v>
      </c>
      <c r="G22" s="12" t="s">
        <v>169</v>
      </c>
      <c r="H22" s="15" t="s">
        <v>32</v>
      </c>
      <c r="I22" s="15" t="s">
        <v>160</v>
      </c>
      <c r="J22" s="30">
        <v>1</v>
      </c>
      <c r="K22" s="15" t="s">
        <v>102</v>
      </c>
      <c r="L22" s="12" t="s">
        <v>35</v>
      </c>
      <c r="M22" s="12" t="s">
        <v>170</v>
      </c>
      <c r="N22" s="15" t="s">
        <v>37</v>
      </c>
      <c r="O22" s="12" t="s">
        <v>171</v>
      </c>
      <c r="P22" s="10" t="s">
        <v>39</v>
      </c>
      <c r="Q22" s="10" t="s">
        <v>39</v>
      </c>
      <c r="R22" s="12" t="s">
        <v>172</v>
      </c>
      <c r="S22" s="12" t="s">
        <v>173</v>
      </c>
      <c r="T22" s="12" t="s">
        <v>174</v>
      </c>
      <c r="U22" s="28" t="s">
        <v>43</v>
      </c>
      <c r="V22" s="18" t="s">
        <v>165</v>
      </c>
      <c r="W22" s="15" t="s">
        <v>175</v>
      </c>
      <c r="X22" s="15" t="s">
        <v>175</v>
      </c>
      <c r="Y22" s="18" t="s">
        <v>167</v>
      </c>
      <c r="Z22" s="150"/>
      <c r="AA22" s="150"/>
      <c r="AB22" s="150"/>
      <c r="AC22" s="150"/>
      <c r="AD22" s="150"/>
      <c r="AE22" s="150"/>
      <c r="AF22" s="150"/>
      <c r="AG22" s="150"/>
      <c r="AH22" s="47"/>
      <c r="AI22" s="48"/>
      <c r="AJ22" s="48"/>
      <c r="AK22" s="47"/>
      <c r="AL22" s="49"/>
      <c r="AM22" s="50"/>
      <c r="AN22" s="284"/>
      <c r="AO22" s="285"/>
      <c r="AP22" s="47">
        <v>1</v>
      </c>
      <c r="AQ22" s="48">
        <v>48</v>
      </c>
      <c r="AR22" s="48">
        <v>48</v>
      </c>
      <c r="AS22" s="47">
        <f>(12/12)</f>
        <v>1</v>
      </c>
      <c r="AT22" s="49" t="s">
        <v>43</v>
      </c>
      <c r="AU22" s="50" t="s">
        <v>21</v>
      </c>
      <c r="AV22" s="49"/>
      <c r="AW22" s="50"/>
      <c r="AX22" s="134"/>
      <c r="AY22" s="144">
        <f t="shared" si="0"/>
        <v>1</v>
      </c>
      <c r="AZ22" s="135" t="str">
        <f t="shared" si="1"/>
        <v>EXCELENTE</v>
      </c>
      <c r="BA22" s="323" t="s">
        <v>869</v>
      </c>
      <c r="BB22" s="324"/>
      <c r="BC22" s="325"/>
      <c r="BD22" s="47"/>
      <c r="BE22" s="49"/>
      <c r="BF22" s="50"/>
      <c r="BG22" s="63"/>
      <c r="BH22" s="63"/>
      <c r="BI22" s="47"/>
      <c r="BJ22" s="48"/>
      <c r="BK22" s="48"/>
      <c r="BL22" s="47"/>
      <c r="BM22" s="49"/>
      <c r="BN22" s="50"/>
      <c r="BO22" s="62"/>
      <c r="BP22" s="51"/>
      <c r="BQ22" s="47">
        <v>1</v>
      </c>
      <c r="BR22" s="48">
        <v>12</v>
      </c>
      <c r="BS22" s="48">
        <v>12</v>
      </c>
      <c r="BT22" s="47">
        <f>(12/12)</f>
        <v>1</v>
      </c>
      <c r="BU22" s="49" t="s">
        <v>43</v>
      </c>
      <c r="BV22" s="50" t="s">
        <v>21</v>
      </c>
      <c r="BW22" s="62" t="s">
        <v>670</v>
      </c>
      <c r="BX22" s="51"/>
      <c r="BY22" s="134"/>
      <c r="BZ22" s="144">
        <f t="shared" si="2"/>
        <v>1</v>
      </c>
      <c r="CA22" s="135" t="str">
        <f t="shared" si="3"/>
        <v>EXCELENTE</v>
      </c>
    </row>
    <row r="23" spans="1:79" ht="75" x14ac:dyDescent="0.25">
      <c r="A23" s="11">
        <v>16</v>
      </c>
      <c r="B23" s="12" t="s">
        <v>26</v>
      </c>
      <c r="C23" s="13" t="s">
        <v>156</v>
      </c>
      <c r="D23" s="174" t="s">
        <v>157</v>
      </c>
      <c r="E23" s="10" t="s">
        <v>29</v>
      </c>
      <c r="F23" s="12" t="s">
        <v>176</v>
      </c>
      <c r="G23" s="12" t="s">
        <v>177</v>
      </c>
      <c r="H23" s="15" t="s">
        <v>32</v>
      </c>
      <c r="I23" s="15" t="s">
        <v>160</v>
      </c>
      <c r="J23" s="30">
        <v>0.95</v>
      </c>
      <c r="K23" s="15" t="s">
        <v>102</v>
      </c>
      <c r="L23" s="12" t="s">
        <v>178</v>
      </c>
      <c r="M23" s="12" t="s">
        <v>179</v>
      </c>
      <c r="N23" s="15" t="s">
        <v>37</v>
      </c>
      <c r="O23" s="12" t="s">
        <v>180</v>
      </c>
      <c r="P23" s="10" t="s">
        <v>39</v>
      </c>
      <c r="Q23" s="10" t="s">
        <v>39</v>
      </c>
      <c r="R23" s="12" t="s">
        <v>172</v>
      </c>
      <c r="S23" s="12" t="s">
        <v>181</v>
      </c>
      <c r="T23" s="12" t="s">
        <v>182</v>
      </c>
      <c r="U23" s="28" t="s">
        <v>43</v>
      </c>
      <c r="V23" s="18" t="s">
        <v>165</v>
      </c>
      <c r="W23" s="15" t="s">
        <v>183</v>
      </c>
      <c r="X23" s="15" t="s">
        <v>183</v>
      </c>
      <c r="Y23" s="18" t="s">
        <v>167</v>
      </c>
      <c r="Z23" s="150"/>
      <c r="AA23" s="150"/>
      <c r="AB23" s="150"/>
      <c r="AC23" s="150"/>
      <c r="AD23" s="150"/>
      <c r="AE23" s="150"/>
      <c r="AF23" s="150"/>
      <c r="AG23" s="150"/>
      <c r="AH23" s="47"/>
      <c r="AI23" s="48"/>
      <c r="AJ23" s="48"/>
      <c r="AK23" s="47"/>
      <c r="AL23" s="49"/>
      <c r="AM23" s="50"/>
      <c r="AN23" s="284"/>
      <c r="AO23" s="285"/>
      <c r="AP23" s="47">
        <v>0.95</v>
      </c>
      <c r="AQ23" s="48">
        <v>21</v>
      </c>
      <c r="AR23" s="48">
        <v>21</v>
      </c>
      <c r="AS23" s="47">
        <v>0.95</v>
      </c>
      <c r="AT23" s="49" t="s">
        <v>43</v>
      </c>
      <c r="AU23" s="50" t="s">
        <v>21</v>
      </c>
      <c r="AV23" s="49"/>
      <c r="AW23" s="50"/>
      <c r="AX23" s="134"/>
      <c r="AY23" s="144">
        <f t="shared" si="0"/>
        <v>0.95</v>
      </c>
      <c r="AZ23" s="135" t="s">
        <v>20</v>
      </c>
      <c r="BA23" s="323" t="s">
        <v>870</v>
      </c>
      <c r="BB23" s="324"/>
      <c r="BC23" s="325"/>
      <c r="BD23" s="47"/>
      <c r="BE23" s="49"/>
      <c r="BF23" s="50"/>
      <c r="BG23" s="63"/>
      <c r="BH23" s="63"/>
      <c r="BI23" s="47"/>
      <c r="BJ23" s="48"/>
      <c r="BK23" s="48"/>
      <c r="BL23" s="47"/>
      <c r="BM23" s="49"/>
      <c r="BN23" s="50"/>
      <c r="BO23" s="62"/>
      <c r="BP23" s="51"/>
      <c r="BQ23" s="47">
        <v>0.95</v>
      </c>
      <c r="BR23" s="48">
        <v>150</v>
      </c>
      <c r="BS23" s="48">
        <v>150</v>
      </c>
      <c r="BT23" s="47">
        <v>0.95</v>
      </c>
      <c r="BU23" s="49" t="s">
        <v>43</v>
      </c>
      <c r="BV23" s="50" t="s">
        <v>21</v>
      </c>
      <c r="BW23" s="62" t="s">
        <v>671</v>
      </c>
      <c r="BX23" s="51"/>
      <c r="BY23" s="134"/>
      <c r="BZ23" s="144">
        <f t="shared" si="2"/>
        <v>0.95</v>
      </c>
      <c r="CA23" s="135" t="str">
        <f t="shared" si="3"/>
        <v>EXCELENTE</v>
      </c>
    </row>
    <row r="24" spans="1:79" ht="75" customHeight="1" x14ac:dyDescent="0.25">
      <c r="A24" s="11">
        <v>17</v>
      </c>
      <c r="B24" s="12" t="s">
        <v>26</v>
      </c>
      <c r="C24" s="13" t="s">
        <v>156</v>
      </c>
      <c r="D24" s="174" t="s">
        <v>157</v>
      </c>
      <c r="E24" s="10" t="s">
        <v>29</v>
      </c>
      <c r="F24" s="12" t="s">
        <v>184</v>
      </c>
      <c r="G24" s="24" t="s">
        <v>185</v>
      </c>
      <c r="H24" s="15" t="s">
        <v>186</v>
      </c>
      <c r="I24" s="15" t="s">
        <v>160</v>
      </c>
      <c r="J24" s="24">
        <v>4</v>
      </c>
      <c r="K24" s="15" t="s">
        <v>114</v>
      </c>
      <c r="L24" s="24" t="s">
        <v>178</v>
      </c>
      <c r="M24" s="12" t="s">
        <v>187</v>
      </c>
      <c r="N24" s="15" t="s">
        <v>37</v>
      </c>
      <c r="O24" s="24" t="s">
        <v>188</v>
      </c>
      <c r="P24" s="10" t="s">
        <v>39</v>
      </c>
      <c r="Q24" s="10" t="s">
        <v>39</v>
      </c>
      <c r="R24" s="24" t="s">
        <v>189</v>
      </c>
      <c r="S24" s="24" t="s">
        <v>190</v>
      </c>
      <c r="T24" s="24" t="s">
        <v>191</v>
      </c>
      <c r="U24" s="24" t="s">
        <v>192</v>
      </c>
      <c r="V24" s="18" t="s">
        <v>165</v>
      </c>
      <c r="W24" s="15" t="s">
        <v>183</v>
      </c>
      <c r="X24" s="15" t="s">
        <v>183</v>
      </c>
      <c r="Y24" s="18" t="s">
        <v>167</v>
      </c>
      <c r="Z24" s="150"/>
      <c r="AA24" s="150"/>
      <c r="AB24" s="150"/>
      <c r="AC24" s="150"/>
      <c r="AD24" s="150"/>
      <c r="AE24" s="150"/>
      <c r="AF24" s="150"/>
      <c r="AG24" s="150"/>
      <c r="AH24" s="47" t="s">
        <v>871</v>
      </c>
      <c r="AI24" s="48">
        <v>0</v>
      </c>
      <c r="AJ24" s="48">
        <v>0</v>
      </c>
      <c r="AK24" s="48">
        <v>0</v>
      </c>
      <c r="AL24" s="49" t="s">
        <v>192</v>
      </c>
      <c r="AM24" s="50" t="s">
        <v>21</v>
      </c>
      <c r="AN24" s="284" t="s">
        <v>872</v>
      </c>
      <c r="AO24" s="285"/>
      <c r="AP24" s="286"/>
      <c r="AQ24" s="51"/>
      <c r="AR24" s="47"/>
      <c r="AS24" s="48"/>
      <c r="AT24" s="48"/>
      <c r="AU24" s="47"/>
      <c r="AV24" s="49"/>
      <c r="AW24" s="50"/>
      <c r="AX24" s="138"/>
      <c r="AY24" s="138">
        <f>AK24</f>
        <v>0</v>
      </c>
      <c r="AZ24" s="135" t="str">
        <f>AM24</f>
        <v>EXCELENTE</v>
      </c>
      <c r="BA24" s="323"/>
      <c r="BB24" s="324"/>
      <c r="BC24" s="325"/>
      <c r="BD24" s="47"/>
      <c r="BE24" s="49"/>
      <c r="BF24" s="50"/>
      <c r="BG24" s="63"/>
      <c r="BH24" s="63"/>
      <c r="BI24" s="48">
        <v>4</v>
      </c>
      <c r="BJ24" s="48">
        <v>1</v>
      </c>
      <c r="BK24" s="48">
        <v>1</v>
      </c>
      <c r="BL24" s="132">
        <v>1</v>
      </c>
      <c r="BM24" s="49" t="s">
        <v>192</v>
      </c>
      <c r="BN24" s="50" t="s">
        <v>21</v>
      </c>
      <c r="BO24" s="62" t="s">
        <v>672</v>
      </c>
      <c r="BP24" s="51"/>
      <c r="BQ24" s="47"/>
      <c r="BR24" s="48"/>
      <c r="BS24" s="48"/>
      <c r="BT24" s="47"/>
      <c r="BU24" s="49"/>
      <c r="BV24" s="50"/>
      <c r="BW24" s="62"/>
      <c r="BX24" s="51"/>
      <c r="BY24" s="138"/>
      <c r="BZ24" s="134">
        <f>BL24</f>
        <v>1</v>
      </c>
      <c r="CA24" s="135" t="str">
        <f>BN24</f>
        <v>EXCELENTE</v>
      </c>
    </row>
    <row r="25" spans="1:79" ht="75" x14ac:dyDescent="0.25">
      <c r="A25" s="11">
        <v>18</v>
      </c>
      <c r="B25" s="12" t="s">
        <v>26</v>
      </c>
      <c r="C25" s="13" t="s">
        <v>156</v>
      </c>
      <c r="D25" s="174" t="s">
        <v>157</v>
      </c>
      <c r="E25" s="10" t="s">
        <v>71</v>
      </c>
      <c r="F25" s="24" t="s">
        <v>193</v>
      </c>
      <c r="G25" s="31" t="s">
        <v>194</v>
      </c>
      <c r="H25" s="15" t="s">
        <v>32</v>
      </c>
      <c r="I25" s="15" t="s">
        <v>160</v>
      </c>
      <c r="J25" s="30">
        <v>1</v>
      </c>
      <c r="K25" s="15" t="s">
        <v>114</v>
      </c>
      <c r="L25" s="24" t="s">
        <v>178</v>
      </c>
      <c r="M25" s="24" t="s">
        <v>195</v>
      </c>
      <c r="N25" s="15" t="s">
        <v>37</v>
      </c>
      <c r="O25" s="24" t="s">
        <v>196</v>
      </c>
      <c r="P25" s="10" t="s">
        <v>39</v>
      </c>
      <c r="Q25" s="10" t="s">
        <v>39</v>
      </c>
      <c r="R25" s="24" t="s">
        <v>197</v>
      </c>
      <c r="S25" s="24" t="s">
        <v>198</v>
      </c>
      <c r="T25" s="32">
        <v>1</v>
      </c>
      <c r="U25" s="32">
        <v>1</v>
      </c>
      <c r="V25" s="18" t="s">
        <v>165</v>
      </c>
      <c r="W25" s="18" t="s">
        <v>165</v>
      </c>
      <c r="X25" s="18" t="s">
        <v>165</v>
      </c>
      <c r="Y25" s="18" t="s">
        <v>167</v>
      </c>
      <c r="Z25" s="150"/>
      <c r="AA25" s="150"/>
      <c r="AB25" s="150"/>
      <c r="AC25" s="150"/>
      <c r="AD25" s="150"/>
      <c r="AE25" s="150"/>
      <c r="AF25" s="150"/>
      <c r="AG25" s="150"/>
      <c r="AH25" s="47"/>
      <c r="AI25" s="48"/>
      <c r="AJ25" s="48"/>
      <c r="AK25" s="47"/>
      <c r="AL25" s="49"/>
      <c r="AM25" s="50"/>
      <c r="AN25" s="284"/>
      <c r="AO25" s="285"/>
      <c r="AP25" s="47">
        <v>1</v>
      </c>
      <c r="AQ25" s="48">
        <v>91</v>
      </c>
      <c r="AR25" s="48">
        <v>91</v>
      </c>
      <c r="AS25" s="47">
        <f>(84/84)</f>
        <v>1</v>
      </c>
      <c r="AT25" s="49" t="s">
        <v>43</v>
      </c>
      <c r="AU25" s="50" t="s">
        <v>21</v>
      </c>
      <c r="AV25" s="49"/>
      <c r="AW25" s="50"/>
      <c r="AX25" s="134"/>
      <c r="AY25" s="144">
        <f>AS25</f>
        <v>1</v>
      </c>
      <c r="AZ25" s="135" t="str">
        <f>AU25</f>
        <v>EXCELENTE</v>
      </c>
      <c r="BA25" s="323" t="s">
        <v>873</v>
      </c>
      <c r="BB25" s="324"/>
      <c r="BC25" s="325"/>
      <c r="BD25" s="47"/>
      <c r="BE25" s="49"/>
      <c r="BF25" s="50"/>
      <c r="BG25" s="63"/>
      <c r="BH25" s="63"/>
      <c r="BI25" s="47"/>
      <c r="BJ25" s="48"/>
      <c r="BK25" s="48"/>
      <c r="BL25" s="47"/>
      <c r="BM25" s="49"/>
      <c r="BN25" s="50"/>
      <c r="BO25" s="62"/>
      <c r="BP25" s="51"/>
      <c r="BQ25" s="47">
        <v>1</v>
      </c>
      <c r="BR25" s="48">
        <v>84</v>
      </c>
      <c r="BS25" s="48">
        <v>84</v>
      </c>
      <c r="BT25" s="47">
        <f>(84/84)</f>
        <v>1</v>
      </c>
      <c r="BU25" s="49" t="s">
        <v>43</v>
      </c>
      <c r="BV25" s="50" t="s">
        <v>21</v>
      </c>
      <c r="BW25" s="62" t="s">
        <v>673</v>
      </c>
      <c r="BX25" s="51"/>
      <c r="BY25" s="134"/>
      <c r="BZ25" s="144">
        <f>BT25</f>
        <v>1</v>
      </c>
      <c r="CA25" s="135" t="str">
        <f>BV25</f>
        <v>EXCELENTE</v>
      </c>
    </row>
    <row r="26" spans="1:79" ht="60" x14ac:dyDescent="0.25">
      <c r="A26" s="11">
        <v>19</v>
      </c>
      <c r="B26" s="33" t="s">
        <v>199</v>
      </c>
      <c r="C26" s="13" t="s">
        <v>200</v>
      </c>
      <c r="D26" s="172" t="s">
        <v>201</v>
      </c>
      <c r="E26" s="19" t="s">
        <v>29</v>
      </c>
      <c r="F26" s="34" t="s">
        <v>202</v>
      </c>
      <c r="G26" s="14" t="s">
        <v>203</v>
      </c>
      <c r="H26" s="10" t="s">
        <v>204</v>
      </c>
      <c r="I26" s="15" t="s">
        <v>205</v>
      </c>
      <c r="J26" s="26">
        <v>1</v>
      </c>
      <c r="K26" s="15" t="s">
        <v>206</v>
      </c>
      <c r="L26" s="10" t="s">
        <v>35</v>
      </c>
      <c r="M26" s="12" t="s">
        <v>207</v>
      </c>
      <c r="N26" s="10" t="s">
        <v>37</v>
      </c>
      <c r="O26" s="12" t="s">
        <v>208</v>
      </c>
      <c r="P26" s="10" t="s">
        <v>39</v>
      </c>
      <c r="Q26" s="10" t="s">
        <v>39</v>
      </c>
      <c r="R26" s="35" t="s">
        <v>209</v>
      </c>
      <c r="S26" s="21" t="s">
        <v>210</v>
      </c>
      <c r="T26" s="21" t="s">
        <v>174</v>
      </c>
      <c r="U26" s="28" t="s">
        <v>211</v>
      </c>
      <c r="V26" s="18" t="s">
        <v>200</v>
      </c>
      <c r="W26" s="18" t="s">
        <v>212</v>
      </c>
      <c r="X26" s="18" t="s">
        <v>212</v>
      </c>
      <c r="Y26" s="18" t="s">
        <v>200</v>
      </c>
      <c r="Z26" s="173">
        <f>$J$26</f>
        <v>1</v>
      </c>
      <c r="AA26" s="150">
        <v>63</v>
      </c>
      <c r="AB26" s="150">
        <v>63</v>
      </c>
      <c r="AC26" s="182">
        <f t="shared" ref="AC26:AC31" si="4">+AA26/AB26</f>
        <v>1</v>
      </c>
      <c r="AD26" s="150" t="s">
        <v>659</v>
      </c>
      <c r="AE26" s="150" t="s">
        <v>21</v>
      </c>
      <c r="AF26" s="183" t="s">
        <v>824</v>
      </c>
      <c r="AG26" s="150"/>
      <c r="AH26" s="173">
        <f>$J$26</f>
        <v>1</v>
      </c>
      <c r="AI26" s="150">
        <v>49</v>
      </c>
      <c r="AJ26" s="150">
        <v>49</v>
      </c>
      <c r="AK26" s="182">
        <f t="shared" ref="AK26:AK31" si="5">+AI26/AJ26</f>
        <v>1</v>
      </c>
      <c r="AL26" s="150" t="s">
        <v>659</v>
      </c>
      <c r="AM26" s="150" t="s">
        <v>21</v>
      </c>
      <c r="AN26" s="183" t="s">
        <v>825</v>
      </c>
      <c r="AO26" s="150"/>
      <c r="AP26" s="173">
        <f>$J$26</f>
        <v>1</v>
      </c>
      <c r="AQ26" s="150">
        <v>42</v>
      </c>
      <c r="AR26" s="150">
        <v>42</v>
      </c>
      <c r="AS26" s="182">
        <f>+AQ26/AR26</f>
        <v>1</v>
      </c>
      <c r="AT26" s="150" t="s">
        <v>659</v>
      </c>
      <c r="AU26" s="150" t="s">
        <v>21</v>
      </c>
      <c r="AV26" s="183" t="s">
        <v>826</v>
      </c>
      <c r="AW26" s="150"/>
      <c r="AX26" s="133">
        <f t="shared" ref="AX26:AX31" si="6">AVERAGE(AC26,AK26,AS26)</f>
        <v>1</v>
      </c>
      <c r="AY26" s="144">
        <f t="shared" ref="AY26:AY31" si="7">AX26</f>
        <v>1</v>
      </c>
      <c r="AZ26" s="134" t="s">
        <v>21</v>
      </c>
      <c r="BA26" s="47">
        <v>1</v>
      </c>
      <c r="BB26" s="48">
        <v>67</v>
      </c>
      <c r="BC26" s="48">
        <v>67</v>
      </c>
      <c r="BD26" s="47">
        <f t="shared" ref="BD26:BD31" si="8">+BB26/BC26</f>
        <v>1</v>
      </c>
      <c r="BE26" s="49"/>
      <c r="BF26" s="50" t="s">
        <v>674</v>
      </c>
      <c r="BG26" s="62" t="s">
        <v>675</v>
      </c>
      <c r="BH26" s="51" t="s">
        <v>198</v>
      </c>
      <c r="BI26" s="47">
        <v>1</v>
      </c>
      <c r="BJ26" s="48">
        <v>67</v>
      </c>
      <c r="BK26" s="48">
        <v>67</v>
      </c>
      <c r="BL26" s="47">
        <f t="shared" ref="BL26:BL31" si="9">+BJ26/BK26</f>
        <v>1</v>
      </c>
      <c r="BM26" s="49"/>
      <c r="BN26" s="50" t="s">
        <v>674</v>
      </c>
      <c r="BO26" s="62" t="s">
        <v>676</v>
      </c>
      <c r="BP26" s="51" t="s">
        <v>198</v>
      </c>
      <c r="BQ26" s="47">
        <v>1</v>
      </c>
      <c r="BR26" s="48">
        <v>52</v>
      </c>
      <c r="BS26" s="48">
        <v>52</v>
      </c>
      <c r="BT26" s="47">
        <f t="shared" ref="BT26:BT31" si="10">+BR26/BS26</f>
        <v>1</v>
      </c>
      <c r="BU26" s="49"/>
      <c r="BV26" s="50" t="s">
        <v>21</v>
      </c>
      <c r="BW26" s="62" t="s">
        <v>677</v>
      </c>
      <c r="BX26" s="51" t="s">
        <v>198</v>
      </c>
      <c r="BY26" s="133">
        <f t="shared" ref="BY26:BY31" si="11">AVERAGE(BD26,BL26,BT26)</f>
        <v>1</v>
      </c>
      <c r="BZ26" s="144">
        <f t="shared" ref="BZ26:BZ31" si="12">BY26</f>
        <v>1</v>
      </c>
      <c r="CA26" s="134" t="s">
        <v>21</v>
      </c>
    </row>
    <row r="27" spans="1:79" ht="60" x14ac:dyDescent="0.25">
      <c r="A27" s="11">
        <v>20</v>
      </c>
      <c r="B27" s="33" t="s">
        <v>199</v>
      </c>
      <c r="C27" s="13" t="s">
        <v>200</v>
      </c>
      <c r="D27" s="172" t="s">
        <v>201</v>
      </c>
      <c r="E27" s="19" t="s">
        <v>29</v>
      </c>
      <c r="F27" s="34" t="s">
        <v>213</v>
      </c>
      <c r="G27" s="12" t="s">
        <v>214</v>
      </c>
      <c r="H27" s="10" t="s">
        <v>204</v>
      </c>
      <c r="I27" s="15" t="s">
        <v>205</v>
      </c>
      <c r="J27" s="26">
        <v>1</v>
      </c>
      <c r="K27" s="15" t="s">
        <v>206</v>
      </c>
      <c r="L27" s="10" t="s">
        <v>35</v>
      </c>
      <c r="M27" s="12" t="s">
        <v>215</v>
      </c>
      <c r="N27" s="10" t="s">
        <v>37</v>
      </c>
      <c r="O27" s="12" t="s">
        <v>208</v>
      </c>
      <c r="P27" s="10" t="s">
        <v>39</v>
      </c>
      <c r="Q27" s="10" t="s">
        <v>39</v>
      </c>
      <c r="R27" s="35" t="s">
        <v>209</v>
      </c>
      <c r="S27" s="21" t="s">
        <v>210</v>
      </c>
      <c r="T27" s="21" t="s">
        <v>174</v>
      </c>
      <c r="U27" s="28" t="s">
        <v>211</v>
      </c>
      <c r="V27" s="18" t="s">
        <v>200</v>
      </c>
      <c r="W27" s="18" t="s">
        <v>212</v>
      </c>
      <c r="X27" s="18" t="s">
        <v>212</v>
      </c>
      <c r="Y27" s="18" t="s">
        <v>200</v>
      </c>
      <c r="Z27" s="173">
        <f t="shared" ref="Z27:Z34" si="13">$J$26</f>
        <v>1</v>
      </c>
      <c r="AA27" s="150">
        <v>15</v>
      </c>
      <c r="AB27" s="150">
        <v>15</v>
      </c>
      <c r="AC27" s="182">
        <f t="shared" si="4"/>
        <v>1</v>
      </c>
      <c r="AD27" s="150" t="s">
        <v>659</v>
      </c>
      <c r="AE27" s="150" t="s">
        <v>21</v>
      </c>
      <c r="AF27" s="183" t="s">
        <v>827</v>
      </c>
      <c r="AG27" s="150"/>
      <c r="AH27" s="173">
        <f t="shared" ref="AH27:AH34" si="14">$J$26</f>
        <v>1</v>
      </c>
      <c r="AI27" s="150">
        <v>15</v>
      </c>
      <c r="AJ27" s="150">
        <v>15</v>
      </c>
      <c r="AK27" s="182">
        <f t="shared" si="5"/>
        <v>1</v>
      </c>
      <c r="AL27" s="150" t="s">
        <v>659</v>
      </c>
      <c r="AM27" s="150" t="s">
        <v>21</v>
      </c>
      <c r="AN27" s="183" t="s">
        <v>827</v>
      </c>
      <c r="AO27" s="150"/>
      <c r="AP27" s="173">
        <f t="shared" ref="AP27:AP34" si="15">$J$26</f>
        <v>1</v>
      </c>
      <c r="AQ27" s="150">
        <v>14</v>
      </c>
      <c r="AR27" s="150">
        <v>14</v>
      </c>
      <c r="AS27" s="182">
        <f>+AQ27/AR27</f>
        <v>1</v>
      </c>
      <c r="AT27" s="150" t="s">
        <v>659</v>
      </c>
      <c r="AU27" s="150" t="s">
        <v>21</v>
      </c>
      <c r="AV27" s="183" t="s">
        <v>679</v>
      </c>
      <c r="AW27" s="150"/>
      <c r="AX27" s="133">
        <f t="shared" si="6"/>
        <v>1</v>
      </c>
      <c r="AY27" s="144">
        <f t="shared" si="7"/>
        <v>1</v>
      </c>
      <c r="AZ27" s="134" t="s">
        <v>21</v>
      </c>
      <c r="BA27" s="47">
        <v>1</v>
      </c>
      <c r="BB27" s="48">
        <v>24</v>
      </c>
      <c r="BC27" s="48">
        <v>24</v>
      </c>
      <c r="BD27" s="47">
        <f t="shared" si="8"/>
        <v>1</v>
      </c>
      <c r="BE27" s="49"/>
      <c r="BF27" s="50" t="s">
        <v>674</v>
      </c>
      <c r="BG27" s="62" t="s">
        <v>678</v>
      </c>
      <c r="BH27" s="51" t="s">
        <v>198</v>
      </c>
      <c r="BI27" s="47">
        <v>1</v>
      </c>
      <c r="BJ27" s="48">
        <v>14</v>
      </c>
      <c r="BK27" s="48">
        <v>14</v>
      </c>
      <c r="BL27" s="47">
        <f t="shared" si="9"/>
        <v>1</v>
      </c>
      <c r="BM27" s="49"/>
      <c r="BN27" s="50" t="s">
        <v>674</v>
      </c>
      <c r="BO27" s="62" t="s">
        <v>679</v>
      </c>
      <c r="BP27" s="51" t="s">
        <v>198</v>
      </c>
      <c r="BQ27" s="47">
        <v>1</v>
      </c>
      <c r="BR27" s="48">
        <v>22</v>
      </c>
      <c r="BS27" s="48">
        <v>22</v>
      </c>
      <c r="BT27" s="47">
        <f t="shared" si="10"/>
        <v>1</v>
      </c>
      <c r="BU27" s="49"/>
      <c r="BV27" s="50" t="s">
        <v>21</v>
      </c>
      <c r="BW27" s="62" t="s">
        <v>680</v>
      </c>
      <c r="BX27" s="51" t="s">
        <v>198</v>
      </c>
      <c r="BY27" s="133">
        <f t="shared" si="11"/>
        <v>1</v>
      </c>
      <c r="BZ27" s="144">
        <f t="shared" si="12"/>
        <v>1</v>
      </c>
      <c r="CA27" s="134" t="s">
        <v>21</v>
      </c>
    </row>
    <row r="28" spans="1:79" ht="120" x14ac:dyDescent="0.25">
      <c r="A28" s="11">
        <v>21</v>
      </c>
      <c r="B28" s="33" t="s">
        <v>199</v>
      </c>
      <c r="C28" s="13" t="s">
        <v>200</v>
      </c>
      <c r="D28" s="172" t="s">
        <v>201</v>
      </c>
      <c r="E28" s="19" t="s">
        <v>29</v>
      </c>
      <c r="F28" s="34" t="s">
        <v>216</v>
      </c>
      <c r="G28" s="20" t="s">
        <v>217</v>
      </c>
      <c r="H28" s="10" t="s">
        <v>204</v>
      </c>
      <c r="I28" s="15" t="s">
        <v>205</v>
      </c>
      <c r="J28" s="25">
        <v>0.8</v>
      </c>
      <c r="K28" s="15" t="s">
        <v>206</v>
      </c>
      <c r="L28" s="10" t="s">
        <v>218</v>
      </c>
      <c r="M28" s="34" t="s">
        <v>219</v>
      </c>
      <c r="N28" s="10" t="s">
        <v>37</v>
      </c>
      <c r="O28" s="10" t="s">
        <v>220</v>
      </c>
      <c r="P28" s="10" t="s">
        <v>39</v>
      </c>
      <c r="Q28" s="10" t="s">
        <v>39</v>
      </c>
      <c r="R28" s="35" t="s">
        <v>221</v>
      </c>
      <c r="S28" s="21" t="s">
        <v>222</v>
      </c>
      <c r="T28" s="21" t="s">
        <v>223</v>
      </c>
      <c r="U28" s="28" t="s">
        <v>224</v>
      </c>
      <c r="V28" s="15" t="s">
        <v>225</v>
      </c>
      <c r="W28" s="15" t="s">
        <v>226</v>
      </c>
      <c r="X28" s="15" t="s">
        <v>226</v>
      </c>
      <c r="Y28" s="15" t="s">
        <v>226</v>
      </c>
      <c r="Z28" s="173">
        <v>0.8</v>
      </c>
      <c r="AA28" s="150">
        <v>193</v>
      </c>
      <c r="AB28" s="150">
        <v>235</v>
      </c>
      <c r="AC28" s="182">
        <f t="shared" si="4"/>
        <v>0.82127659574468082</v>
      </c>
      <c r="AD28" s="150" t="s">
        <v>650</v>
      </c>
      <c r="AE28" s="150" t="s">
        <v>21</v>
      </c>
      <c r="AF28" s="183" t="s">
        <v>828</v>
      </c>
      <c r="AG28" s="150"/>
      <c r="AH28" s="173">
        <v>0.8</v>
      </c>
      <c r="AI28" s="150">
        <v>58</v>
      </c>
      <c r="AJ28" s="150">
        <v>65</v>
      </c>
      <c r="AK28" s="182">
        <f t="shared" si="5"/>
        <v>0.89230769230769236</v>
      </c>
      <c r="AL28" s="150" t="s">
        <v>650</v>
      </c>
      <c r="AM28" s="150" t="s">
        <v>21</v>
      </c>
      <c r="AN28" s="183" t="s">
        <v>829</v>
      </c>
      <c r="AO28" s="150"/>
      <c r="AP28" s="173">
        <v>0.8</v>
      </c>
      <c r="AQ28" s="150">
        <v>131</v>
      </c>
      <c r="AR28" s="150">
        <v>142</v>
      </c>
      <c r="AS28" s="182">
        <f>+AQ28/AR28</f>
        <v>0.92253521126760563</v>
      </c>
      <c r="AT28" s="150" t="s">
        <v>650</v>
      </c>
      <c r="AU28" s="150" t="s">
        <v>21</v>
      </c>
      <c r="AV28" s="183" t="s">
        <v>830</v>
      </c>
      <c r="AW28" s="150"/>
      <c r="AX28" s="133">
        <f t="shared" si="6"/>
        <v>0.87870649977332616</v>
      </c>
      <c r="AY28" s="144">
        <f t="shared" si="7"/>
        <v>0.87870649977332616</v>
      </c>
      <c r="AZ28" s="134" t="s">
        <v>21</v>
      </c>
      <c r="BA28" s="47">
        <v>0.8</v>
      </c>
      <c r="BB28" s="48">
        <v>76</v>
      </c>
      <c r="BC28" s="48">
        <v>86</v>
      </c>
      <c r="BD28" s="47">
        <f t="shared" si="8"/>
        <v>0.88372093023255816</v>
      </c>
      <c r="BE28" s="49">
        <v>0.08</v>
      </c>
      <c r="BF28" s="50" t="s">
        <v>674</v>
      </c>
      <c r="BG28" s="62" t="s">
        <v>681</v>
      </c>
      <c r="BH28" s="51" t="s">
        <v>198</v>
      </c>
      <c r="BI28" s="47">
        <v>0.8</v>
      </c>
      <c r="BJ28" s="48">
        <v>46</v>
      </c>
      <c r="BK28" s="48">
        <v>50</v>
      </c>
      <c r="BL28" s="47">
        <f t="shared" si="9"/>
        <v>0.92</v>
      </c>
      <c r="BM28" s="49">
        <v>0.12</v>
      </c>
      <c r="BN28" s="50" t="s">
        <v>674</v>
      </c>
      <c r="BO28" s="62" t="s">
        <v>682</v>
      </c>
      <c r="BP28" s="51" t="s">
        <v>198</v>
      </c>
      <c r="BQ28" s="47">
        <v>0.8</v>
      </c>
      <c r="BR28" s="48">
        <v>59</v>
      </c>
      <c r="BS28" s="48">
        <v>61</v>
      </c>
      <c r="BT28" s="47">
        <f t="shared" si="10"/>
        <v>0.96721311475409832</v>
      </c>
      <c r="BU28" s="49">
        <v>0.17</v>
      </c>
      <c r="BV28" s="50" t="s">
        <v>21</v>
      </c>
      <c r="BW28" s="62" t="s">
        <v>683</v>
      </c>
      <c r="BX28" s="51" t="s">
        <v>198</v>
      </c>
      <c r="BY28" s="133">
        <f t="shared" si="11"/>
        <v>0.92364468166221891</v>
      </c>
      <c r="BZ28" s="144">
        <f t="shared" si="12"/>
        <v>0.92364468166221891</v>
      </c>
      <c r="CA28" s="134" t="s">
        <v>21</v>
      </c>
    </row>
    <row r="29" spans="1:79" ht="90" x14ac:dyDescent="0.25">
      <c r="A29" s="11">
        <v>22</v>
      </c>
      <c r="B29" s="33" t="s">
        <v>227</v>
      </c>
      <c r="C29" s="13" t="s">
        <v>200</v>
      </c>
      <c r="D29" s="172" t="s">
        <v>201</v>
      </c>
      <c r="E29" s="19" t="s">
        <v>29</v>
      </c>
      <c r="F29" s="34" t="s">
        <v>228</v>
      </c>
      <c r="G29" s="12" t="s">
        <v>229</v>
      </c>
      <c r="H29" s="10" t="s">
        <v>204</v>
      </c>
      <c r="I29" s="15" t="s">
        <v>205</v>
      </c>
      <c r="J29" s="26">
        <v>0.85</v>
      </c>
      <c r="K29" s="15" t="s">
        <v>230</v>
      </c>
      <c r="L29" s="10" t="s">
        <v>35</v>
      </c>
      <c r="M29" s="12" t="s">
        <v>231</v>
      </c>
      <c r="N29" s="10" t="s">
        <v>37</v>
      </c>
      <c r="O29" s="12" t="s">
        <v>232</v>
      </c>
      <c r="P29" s="10" t="s">
        <v>39</v>
      </c>
      <c r="Q29" s="10" t="s">
        <v>39</v>
      </c>
      <c r="R29" s="35" t="s">
        <v>233</v>
      </c>
      <c r="S29" s="21" t="s">
        <v>234</v>
      </c>
      <c r="T29" s="21" t="s">
        <v>235</v>
      </c>
      <c r="U29" s="28" t="s">
        <v>236</v>
      </c>
      <c r="V29" s="15" t="s">
        <v>225</v>
      </c>
      <c r="W29" s="15" t="s">
        <v>226</v>
      </c>
      <c r="X29" s="15" t="s">
        <v>226</v>
      </c>
      <c r="Y29" s="15" t="s">
        <v>226</v>
      </c>
      <c r="Z29" s="173">
        <v>0.85</v>
      </c>
      <c r="AA29" s="150">
        <v>5</v>
      </c>
      <c r="AB29" s="150">
        <v>5</v>
      </c>
      <c r="AC29" s="182">
        <f t="shared" si="4"/>
        <v>1</v>
      </c>
      <c r="AD29" s="150" t="s">
        <v>650</v>
      </c>
      <c r="AE29" s="150" t="s">
        <v>21</v>
      </c>
      <c r="AF29" s="183" t="s">
        <v>831</v>
      </c>
      <c r="AG29" s="150"/>
      <c r="AH29" s="173">
        <v>0.85</v>
      </c>
      <c r="AI29" s="150">
        <v>3</v>
      </c>
      <c r="AJ29" s="150">
        <v>3</v>
      </c>
      <c r="AK29" s="182">
        <f t="shared" si="5"/>
        <v>1</v>
      </c>
      <c r="AL29" s="150" t="s">
        <v>650</v>
      </c>
      <c r="AM29" s="150" t="s">
        <v>21</v>
      </c>
      <c r="AN29" s="183" t="s">
        <v>832</v>
      </c>
      <c r="AO29" s="150"/>
      <c r="AP29" s="173">
        <v>0.85</v>
      </c>
      <c r="AQ29" s="150">
        <v>4</v>
      </c>
      <c r="AR29" s="150">
        <v>4</v>
      </c>
      <c r="AS29" s="182">
        <f t="shared" ref="AS29:AS34" si="16">+AQ29/AR29</f>
        <v>1</v>
      </c>
      <c r="AT29" s="150" t="s">
        <v>650</v>
      </c>
      <c r="AU29" s="150" t="s">
        <v>21</v>
      </c>
      <c r="AV29" s="183" t="s">
        <v>833</v>
      </c>
      <c r="AW29" s="150"/>
      <c r="AX29" s="133">
        <f t="shared" si="6"/>
        <v>1</v>
      </c>
      <c r="AY29" s="144">
        <f t="shared" si="7"/>
        <v>1</v>
      </c>
      <c r="AZ29" s="134" t="s">
        <v>21</v>
      </c>
      <c r="BA29" s="47">
        <v>0.85</v>
      </c>
      <c r="BB29" s="48">
        <v>2</v>
      </c>
      <c r="BC29" s="48">
        <v>2</v>
      </c>
      <c r="BD29" s="47">
        <f t="shared" si="8"/>
        <v>1</v>
      </c>
      <c r="BE29" s="49"/>
      <c r="BF29" s="50" t="s">
        <v>674</v>
      </c>
      <c r="BG29" s="62" t="s">
        <v>684</v>
      </c>
      <c r="BH29" s="51" t="s">
        <v>198</v>
      </c>
      <c r="BI29" s="47">
        <v>1</v>
      </c>
      <c r="BJ29" s="48">
        <v>2</v>
      </c>
      <c r="BK29" s="48">
        <v>2</v>
      </c>
      <c r="BL29" s="47">
        <f t="shared" si="9"/>
        <v>1</v>
      </c>
      <c r="BM29" s="49"/>
      <c r="BN29" s="50" t="s">
        <v>674</v>
      </c>
      <c r="BO29" s="62" t="s">
        <v>685</v>
      </c>
      <c r="BP29" s="51" t="s">
        <v>198</v>
      </c>
      <c r="BQ29" s="47">
        <v>1</v>
      </c>
      <c r="BR29" s="48">
        <v>5</v>
      </c>
      <c r="BS29" s="48">
        <v>5</v>
      </c>
      <c r="BT29" s="47">
        <f t="shared" si="10"/>
        <v>1</v>
      </c>
      <c r="BU29" s="49"/>
      <c r="BV29" s="50" t="s">
        <v>21</v>
      </c>
      <c r="BW29" s="62" t="s">
        <v>686</v>
      </c>
      <c r="BX29" s="51" t="s">
        <v>198</v>
      </c>
      <c r="BY29" s="133">
        <f t="shared" si="11"/>
        <v>1</v>
      </c>
      <c r="BZ29" s="144">
        <f t="shared" si="12"/>
        <v>1</v>
      </c>
      <c r="CA29" s="134" t="s">
        <v>21</v>
      </c>
    </row>
    <row r="30" spans="1:79" ht="105" x14ac:dyDescent="0.25">
      <c r="A30" s="11">
        <v>23</v>
      </c>
      <c r="B30" s="33" t="s">
        <v>227</v>
      </c>
      <c r="C30" s="13" t="s">
        <v>200</v>
      </c>
      <c r="D30" s="172" t="s">
        <v>201</v>
      </c>
      <c r="E30" s="19" t="s">
        <v>29</v>
      </c>
      <c r="F30" s="34" t="s">
        <v>237</v>
      </c>
      <c r="G30" s="12" t="s">
        <v>238</v>
      </c>
      <c r="H30" s="20" t="s">
        <v>204</v>
      </c>
      <c r="I30" s="15" t="s">
        <v>205</v>
      </c>
      <c r="J30" s="26">
        <v>1</v>
      </c>
      <c r="K30" s="15" t="s">
        <v>230</v>
      </c>
      <c r="L30" s="10" t="s">
        <v>35</v>
      </c>
      <c r="M30" s="12" t="s">
        <v>239</v>
      </c>
      <c r="N30" s="10" t="s">
        <v>37</v>
      </c>
      <c r="O30" s="12" t="s">
        <v>240</v>
      </c>
      <c r="P30" s="10" t="s">
        <v>39</v>
      </c>
      <c r="Q30" s="10" t="s">
        <v>39</v>
      </c>
      <c r="R30" s="35" t="s">
        <v>209</v>
      </c>
      <c r="S30" s="21" t="s">
        <v>210</v>
      </c>
      <c r="T30" s="21" t="s">
        <v>174</v>
      </c>
      <c r="U30" s="28" t="s">
        <v>211</v>
      </c>
      <c r="V30" s="15" t="s">
        <v>200</v>
      </c>
      <c r="W30" s="15" t="s">
        <v>241</v>
      </c>
      <c r="X30" s="15" t="s">
        <v>241</v>
      </c>
      <c r="Y30" s="15" t="s">
        <v>241</v>
      </c>
      <c r="Z30" s="173">
        <f t="shared" si="13"/>
        <v>1</v>
      </c>
      <c r="AA30" s="150">
        <v>33</v>
      </c>
      <c r="AB30" s="150">
        <v>33</v>
      </c>
      <c r="AC30" s="182">
        <f t="shared" si="4"/>
        <v>1</v>
      </c>
      <c r="AD30" s="150" t="s">
        <v>659</v>
      </c>
      <c r="AE30" s="150" t="s">
        <v>21</v>
      </c>
      <c r="AF30" s="183" t="s">
        <v>834</v>
      </c>
      <c r="AG30" s="150"/>
      <c r="AH30" s="173">
        <f t="shared" si="14"/>
        <v>1</v>
      </c>
      <c r="AI30" s="150">
        <v>23</v>
      </c>
      <c r="AJ30" s="150">
        <v>23</v>
      </c>
      <c r="AK30" s="182">
        <f t="shared" si="5"/>
        <v>1</v>
      </c>
      <c r="AL30" s="150" t="s">
        <v>659</v>
      </c>
      <c r="AM30" s="150" t="s">
        <v>21</v>
      </c>
      <c r="AN30" s="183" t="s">
        <v>835</v>
      </c>
      <c r="AO30" s="150"/>
      <c r="AP30" s="173">
        <f t="shared" si="15"/>
        <v>1</v>
      </c>
      <c r="AQ30" s="150">
        <v>9</v>
      </c>
      <c r="AR30" s="150">
        <v>9</v>
      </c>
      <c r="AS30" s="182">
        <f t="shared" si="16"/>
        <v>1</v>
      </c>
      <c r="AT30" s="150" t="s">
        <v>659</v>
      </c>
      <c r="AU30" s="150" t="s">
        <v>21</v>
      </c>
      <c r="AV30" s="183" t="s">
        <v>835</v>
      </c>
      <c r="AW30" s="150"/>
      <c r="AX30" s="133">
        <f t="shared" si="6"/>
        <v>1</v>
      </c>
      <c r="AY30" s="144">
        <f t="shared" si="7"/>
        <v>1</v>
      </c>
      <c r="AZ30" s="134" t="s">
        <v>21</v>
      </c>
      <c r="BA30" s="47">
        <v>1</v>
      </c>
      <c r="BB30" s="48">
        <v>17</v>
      </c>
      <c r="BC30" s="48">
        <v>17</v>
      </c>
      <c r="BD30" s="47">
        <f t="shared" si="8"/>
        <v>1</v>
      </c>
      <c r="BE30" s="49"/>
      <c r="BF30" s="50" t="s">
        <v>674</v>
      </c>
      <c r="BG30" s="62" t="s">
        <v>687</v>
      </c>
      <c r="BH30" s="51" t="s">
        <v>198</v>
      </c>
      <c r="BI30" s="47">
        <v>1</v>
      </c>
      <c r="BJ30" s="48">
        <v>27</v>
      </c>
      <c r="BK30" s="48">
        <v>27</v>
      </c>
      <c r="BL30" s="47">
        <f t="shared" si="9"/>
        <v>1</v>
      </c>
      <c r="BM30" s="49"/>
      <c r="BN30" s="50" t="s">
        <v>674</v>
      </c>
      <c r="BO30" s="62" t="s">
        <v>688</v>
      </c>
      <c r="BP30" s="51" t="s">
        <v>198</v>
      </c>
      <c r="BQ30" s="47">
        <v>1</v>
      </c>
      <c r="BR30" s="48">
        <v>41</v>
      </c>
      <c r="BS30" s="48">
        <v>41</v>
      </c>
      <c r="BT30" s="47">
        <f t="shared" si="10"/>
        <v>1</v>
      </c>
      <c r="BU30" s="49"/>
      <c r="BV30" s="50" t="s">
        <v>21</v>
      </c>
      <c r="BW30" s="62" t="s">
        <v>689</v>
      </c>
      <c r="BX30" s="51" t="s">
        <v>198</v>
      </c>
      <c r="BY30" s="133">
        <f t="shared" si="11"/>
        <v>1</v>
      </c>
      <c r="BZ30" s="144">
        <f t="shared" si="12"/>
        <v>1</v>
      </c>
      <c r="CA30" s="134" t="s">
        <v>21</v>
      </c>
    </row>
    <row r="31" spans="1:79" ht="105" x14ac:dyDescent="0.25">
      <c r="A31" s="11">
        <v>24</v>
      </c>
      <c r="B31" s="33" t="s">
        <v>227</v>
      </c>
      <c r="C31" s="13" t="s">
        <v>200</v>
      </c>
      <c r="D31" s="172" t="s">
        <v>201</v>
      </c>
      <c r="E31" s="19" t="s">
        <v>29</v>
      </c>
      <c r="F31" s="34" t="s">
        <v>242</v>
      </c>
      <c r="G31" s="12" t="s">
        <v>243</v>
      </c>
      <c r="H31" s="15" t="s">
        <v>204</v>
      </c>
      <c r="I31" s="15" t="s">
        <v>205</v>
      </c>
      <c r="J31" s="26">
        <v>0.8</v>
      </c>
      <c r="K31" s="15" t="s">
        <v>230</v>
      </c>
      <c r="L31" s="10" t="s">
        <v>35</v>
      </c>
      <c r="M31" s="12" t="s">
        <v>244</v>
      </c>
      <c r="N31" s="15" t="s">
        <v>37</v>
      </c>
      <c r="O31" s="12" t="s">
        <v>245</v>
      </c>
      <c r="P31" s="10" t="s">
        <v>39</v>
      </c>
      <c r="Q31" s="10" t="s">
        <v>39</v>
      </c>
      <c r="R31" s="35" t="s">
        <v>221</v>
      </c>
      <c r="S31" s="21" t="s">
        <v>222</v>
      </c>
      <c r="T31" s="21" t="s">
        <v>223</v>
      </c>
      <c r="U31" s="28" t="s">
        <v>224</v>
      </c>
      <c r="V31" s="15" t="s">
        <v>200</v>
      </c>
      <c r="W31" s="15" t="s">
        <v>241</v>
      </c>
      <c r="X31" s="15" t="s">
        <v>241</v>
      </c>
      <c r="Y31" s="15" t="s">
        <v>241</v>
      </c>
      <c r="Z31" s="173">
        <v>0.8</v>
      </c>
      <c r="AA31" s="150">
        <v>2165</v>
      </c>
      <c r="AB31" s="150">
        <v>2395</v>
      </c>
      <c r="AC31" s="182">
        <f t="shared" si="4"/>
        <v>0.90396659707724425</v>
      </c>
      <c r="AD31" s="150" t="s">
        <v>650</v>
      </c>
      <c r="AE31" s="150" t="s">
        <v>21</v>
      </c>
      <c r="AF31" s="183" t="s">
        <v>690</v>
      </c>
      <c r="AG31" s="150"/>
      <c r="AH31" s="173">
        <v>0.8</v>
      </c>
      <c r="AI31" s="150">
        <v>2173</v>
      </c>
      <c r="AJ31" s="150">
        <v>2422</v>
      </c>
      <c r="AK31" s="182">
        <f t="shared" si="5"/>
        <v>0.89719240297274983</v>
      </c>
      <c r="AL31" s="150" t="s">
        <v>650</v>
      </c>
      <c r="AM31" s="150" t="s">
        <v>21</v>
      </c>
      <c r="AN31" s="183" t="s">
        <v>690</v>
      </c>
      <c r="AO31" s="150"/>
      <c r="AP31" s="173">
        <v>0.8</v>
      </c>
      <c r="AQ31" s="150">
        <v>2559</v>
      </c>
      <c r="AR31" s="150">
        <v>2876</v>
      </c>
      <c r="AS31" s="182">
        <f t="shared" si="16"/>
        <v>0.88977746870653684</v>
      </c>
      <c r="AT31" s="150" t="s">
        <v>650</v>
      </c>
      <c r="AU31" s="150" t="s">
        <v>21</v>
      </c>
      <c r="AV31" s="183" t="s">
        <v>690</v>
      </c>
      <c r="AW31" s="150"/>
      <c r="AX31" s="133">
        <f t="shared" si="6"/>
        <v>0.89697882291884357</v>
      </c>
      <c r="AY31" s="144">
        <f t="shared" si="7"/>
        <v>0.89697882291884357</v>
      </c>
      <c r="AZ31" s="134" t="s">
        <v>21</v>
      </c>
      <c r="BA31" s="47">
        <v>0.8</v>
      </c>
      <c r="BB31" s="48">
        <v>1450</v>
      </c>
      <c r="BC31" s="48">
        <v>1611</v>
      </c>
      <c r="BD31" s="47">
        <f t="shared" si="8"/>
        <v>0.90006207324643084</v>
      </c>
      <c r="BE31" s="49"/>
      <c r="BF31" s="50" t="s">
        <v>674</v>
      </c>
      <c r="BG31" s="62" t="s">
        <v>690</v>
      </c>
      <c r="BH31" s="51" t="s">
        <v>198</v>
      </c>
      <c r="BI31" s="47">
        <v>0.79</v>
      </c>
      <c r="BJ31" s="48">
        <v>838</v>
      </c>
      <c r="BK31" s="48">
        <v>932</v>
      </c>
      <c r="BL31" s="47">
        <f t="shared" si="9"/>
        <v>0.89914163090128751</v>
      </c>
      <c r="BM31" s="49"/>
      <c r="BN31" s="50" t="s">
        <v>674</v>
      </c>
      <c r="BO31" s="62" t="s">
        <v>690</v>
      </c>
      <c r="BP31" s="51" t="s">
        <v>198</v>
      </c>
      <c r="BQ31" s="47">
        <v>0.79</v>
      </c>
      <c r="BR31" s="48">
        <v>1676</v>
      </c>
      <c r="BS31" s="48">
        <v>1884</v>
      </c>
      <c r="BT31" s="47">
        <f t="shared" si="10"/>
        <v>0.88959660297239918</v>
      </c>
      <c r="BU31" s="49"/>
      <c r="BV31" s="50" t="s">
        <v>21</v>
      </c>
      <c r="BW31" s="62" t="s">
        <v>690</v>
      </c>
      <c r="BX31" s="51" t="s">
        <v>198</v>
      </c>
      <c r="BY31" s="133">
        <f t="shared" si="11"/>
        <v>0.8962667690400391</v>
      </c>
      <c r="BZ31" s="144">
        <f t="shared" si="12"/>
        <v>0.8962667690400391</v>
      </c>
      <c r="CA31" s="134" t="s">
        <v>21</v>
      </c>
    </row>
    <row r="32" spans="1:79" ht="409.5" x14ac:dyDescent="0.25">
      <c r="A32" s="11">
        <v>25</v>
      </c>
      <c r="B32" s="33" t="s">
        <v>199</v>
      </c>
      <c r="C32" s="15" t="s">
        <v>225</v>
      </c>
      <c r="D32" s="172" t="s">
        <v>201</v>
      </c>
      <c r="E32" s="19" t="s">
        <v>29</v>
      </c>
      <c r="F32" s="12" t="s">
        <v>246</v>
      </c>
      <c r="G32" s="12" t="s">
        <v>247</v>
      </c>
      <c r="H32" s="10" t="s">
        <v>52</v>
      </c>
      <c r="I32" s="15" t="s">
        <v>205</v>
      </c>
      <c r="J32" s="26">
        <v>1</v>
      </c>
      <c r="K32" s="15" t="s">
        <v>230</v>
      </c>
      <c r="L32" s="10" t="s">
        <v>35</v>
      </c>
      <c r="M32" s="12" t="s">
        <v>248</v>
      </c>
      <c r="N32" s="10" t="s">
        <v>37</v>
      </c>
      <c r="O32" s="12" t="s">
        <v>249</v>
      </c>
      <c r="P32" s="10" t="s">
        <v>74</v>
      </c>
      <c r="Q32" s="10" t="s">
        <v>74</v>
      </c>
      <c r="R32" s="35" t="s">
        <v>209</v>
      </c>
      <c r="S32" s="21" t="s">
        <v>210</v>
      </c>
      <c r="T32" s="21" t="s">
        <v>174</v>
      </c>
      <c r="U32" s="28" t="s">
        <v>211</v>
      </c>
      <c r="V32" s="15" t="s">
        <v>225</v>
      </c>
      <c r="W32" s="15" t="s">
        <v>226</v>
      </c>
      <c r="X32" s="15" t="s">
        <v>226</v>
      </c>
      <c r="Y32" s="15" t="s">
        <v>226</v>
      </c>
      <c r="Z32" s="173">
        <f t="shared" si="13"/>
        <v>1</v>
      </c>
      <c r="AA32" s="184"/>
      <c r="AB32" s="184"/>
      <c r="AC32" s="184"/>
      <c r="AD32" s="184"/>
      <c r="AE32" s="184"/>
      <c r="AF32" s="184"/>
      <c r="AG32" s="184"/>
      <c r="AH32" s="173">
        <f t="shared" si="14"/>
        <v>1</v>
      </c>
      <c r="AI32" s="184"/>
      <c r="AJ32" s="184"/>
      <c r="AK32" s="184"/>
      <c r="AL32" s="184"/>
      <c r="AM32" s="184"/>
      <c r="AN32" s="184"/>
      <c r="AO32" s="184"/>
      <c r="AP32" s="173">
        <f t="shared" si="15"/>
        <v>1</v>
      </c>
      <c r="AQ32" s="150">
        <v>7</v>
      </c>
      <c r="AR32" s="150">
        <v>7</v>
      </c>
      <c r="AS32" s="182">
        <f t="shared" si="16"/>
        <v>1</v>
      </c>
      <c r="AT32" s="150" t="s">
        <v>659</v>
      </c>
      <c r="AU32" s="150" t="s">
        <v>21</v>
      </c>
      <c r="AV32" s="183" t="s">
        <v>836</v>
      </c>
      <c r="AW32" s="150"/>
      <c r="AX32" s="134"/>
      <c r="AY32" s="137">
        <f>AS32</f>
        <v>1</v>
      </c>
      <c r="AZ32" s="134" t="s">
        <v>21</v>
      </c>
      <c r="BA32" s="70"/>
      <c r="BB32" s="71"/>
      <c r="BC32" s="71"/>
      <c r="BD32" s="70"/>
      <c r="BE32" s="72"/>
      <c r="BF32" s="73"/>
      <c r="BG32" s="74"/>
      <c r="BH32" s="75"/>
      <c r="BI32" s="70"/>
      <c r="BJ32" s="71"/>
      <c r="BK32" s="71"/>
      <c r="BL32" s="70"/>
      <c r="BM32" s="72"/>
      <c r="BN32" s="73"/>
      <c r="BO32" s="74"/>
      <c r="BP32" s="75"/>
      <c r="BQ32" s="47" t="s">
        <v>649</v>
      </c>
      <c r="BR32" s="47" t="s">
        <v>649</v>
      </c>
      <c r="BS32" s="47" t="s">
        <v>649</v>
      </c>
      <c r="BT32" s="47" t="s">
        <v>649</v>
      </c>
      <c r="BU32" s="47" t="s">
        <v>649</v>
      </c>
      <c r="BV32" s="47" t="s">
        <v>649</v>
      </c>
      <c r="BW32" s="47" t="s">
        <v>649</v>
      </c>
      <c r="BX32" s="75"/>
      <c r="BY32" s="134"/>
      <c r="BZ32" s="137" t="str">
        <f>BT32</f>
        <v>No aplica</v>
      </c>
      <c r="CA32" s="137" t="str">
        <f>BU32</f>
        <v>No aplica</v>
      </c>
    </row>
    <row r="33" spans="1:79" ht="90" x14ac:dyDescent="0.25">
      <c r="A33" s="11">
        <v>26</v>
      </c>
      <c r="B33" s="33" t="s">
        <v>227</v>
      </c>
      <c r="C33" s="15" t="s">
        <v>225</v>
      </c>
      <c r="D33" s="172" t="s">
        <v>201</v>
      </c>
      <c r="E33" s="19" t="s">
        <v>29</v>
      </c>
      <c r="F33" s="12" t="s">
        <v>250</v>
      </c>
      <c r="G33" s="12" t="s">
        <v>251</v>
      </c>
      <c r="H33" s="12" t="s">
        <v>52</v>
      </c>
      <c r="I33" s="15" t="s">
        <v>205</v>
      </c>
      <c r="J33" s="26">
        <v>1</v>
      </c>
      <c r="K33" s="15" t="s">
        <v>230</v>
      </c>
      <c r="L33" s="10" t="s">
        <v>35</v>
      </c>
      <c r="M33" s="12" t="s">
        <v>252</v>
      </c>
      <c r="N33" s="10" t="s">
        <v>37</v>
      </c>
      <c r="O33" s="12" t="s">
        <v>253</v>
      </c>
      <c r="P33" s="10" t="s">
        <v>74</v>
      </c>
      <c r="Q33" s="10" t="s">
        <v>74</v>
      </c>
      <c r="R33" s="35" t="s">
        <v>209</v>
      </c>
      <c r="S33" s="21" t="s">
        <v>210</v>
      </c>
      <c r="T33" s="21" t="s">
        <v>174</v>
      </c>
      <c r="U33" s="28" t="s">
        <v>211</v>
      </c>
      <c r="V33" s="15" t="s">
        <v>225</v>
      </c>
      <c r="W33" s="15" t="s">
        <v>226</v>
      </c>
      <c r="X33" s="15" t="s">
        <v>226</v>
      </c>
      <c r="Y33" s="15" t="s">
        <v>226</v>
      </c>
      <c r="Z33" s="173">
        <f t="shared" si="13"/>
        <v>1</v>
      </c>
      <c r="AA33" s="184"/>
      <c r="AB33" s="184"/>
      <c r="AC33" s="184"/>
      <c r="AD33" s="184"/>
      <c r="AE33" s="184"/>
      <c r="AF33" s="184"/>
      <c r="AG33" s="184"/>
      <c r="AH33" s="173">
        <f t="shared" si="14"/>
        <v>1</v>
      </c>
      <c r="AI33" s="184"/>
      <c r="AJ33" s="184"/>
      <c r="AK33" s="184"/>
      <c r="AL33" s="184"/>
      <c r="AM33" s="184"/>
      <c r="AN33" s="184"/>
      <c r="AO33" s="184"/>
      <c r="AP33" s="173">
        <f t="shared" si="15"/>
        <v>1</v>
      </c>
      <c r="AQ33" s="150">
        <v>23</v>
      </c>
      <c r="AR33" s="150">
        <v>23</v>
      </c>
      <c r="AS33" s="182">
        <f t="shared" si="16"/>
        <v>1</v>
      </c>
      <c r="AT33" s="150" t="s">
        <v>659</v>
      </c>
      <c r="AU33" s="150" t="s">
        <v>21</v>
      </c>
      <c r="AV33" s="183" t="s">
        <v>837</v>
      </c>
      <c r="AW33" s="150"/>
      <c r="AX33" s="134"/>
      <c r="AY33" s="137">
        <f>AS33</f>
        <v>1</v>
      </c>
      <c r="AZ33" s="134" t="s">
        <v>21</v>
      </c>
      <c r="BA33" s="70"/>
      <c r="BB33" s="71"/>
      <c r="BC33" s="71"/>
      <c r="BD33" s="70"/>
      <c r="BE33" s="72"/>
      <c r="BF33" s="73"/>
      <c r="BG33" s="74"/>
      <c r="BH33" s="75"/>
      <c r="BI33" s="70"/>
      <c r="BJ33" s="71"/>
      <c r="BK33" s="71"/>
      <c r="BL33" s="70"/>
      <c r="BM33" s="72"/>
      <c r="BN33" s="73"/>
      <c r="BO33" s="74"/>
      <c r="BP33" s="75"/>
      <c r="BQ33" s="47" t="s">
        <v>649</v>
      </c>
      <c r="BR33" s="47" t="s">
        <v>649</v>
      </c>
      <c r="BS33" s="47" t="s">
        <v>649</v>
      </c>
      <c r="BT33" s="47" t="s">
        <v>649</v>
      </c>
      <c r="BU33" s="47" t="s">
        <v>649</v>
      </c>
      <c r="BV33" s="47" t="s">
        <v>649</v>
      </c>
      <c r="BW33" s="47" t="s">
        <v>649</v>
      </c>
      <c r="BX33" s="75"/>
      <c r="BY33" s="134"/>
      <c r="BZ33" s="137" t="str">
        <f>BT33</f>
        <v>No aplica</v>
      </c>
      <c r="CA33" s="137" t="str">
        <f>BU33</f>
        <v>No aplica</v>
      </c>
    </row>
    <row r="34" spans="1:79" ht="75" x14ac:dyDescent="0.25">
      <c r="A34" s="11">
        <v>27</v>
      </c>
      <c r="B34" s="33" t="s">
        <v>199</v>
      </c>
      <c r="C34" s="13" t="s">
        <v>200</v>
      </c>
      <c r="D34" s="172" t="s">
        <v>201</v>
      </c>
      <c r="E34" s="19" t="s">
        <v>29</v>
      </c>
      <c r="F34" s="12" t="s">
        <v>254</v>
      </c>
      <c r="G34" s="12" t="s">
        <v>255</v>
      </c>
      <c r="H34" s="15" t="s">
        <v>204</v>
      </c>
      <c r="I34" s="15" t="s">
        <v>205</v>
      </c>
      <c r="J34" s="26">
        <v>1</v>
      </c>
      <c r="K34" s="15" t="s">
        <v>230</v>
      </c>
      <c r="L34" s="10" t="s">
        <v>35</v>
      </c>
      <c r="M34" s="12" t="s">
        <v>256</v>
      </c>
      <c r="N34" s="10" t="s">
        <v>37</v>
      </c>
      <c r="O34" s="20" t="s">
        <v>257</v>
      </c>
      <c r="P34" s="10" t="s">
        <v>39</v>
      </c>
      <c r="Q34" s="10" t="s">
        <v>39</v>
      </c>
      <c r="R34" s="35" t="s">
        <v>209</v>
      </c>
      <c r="S34" s="21" t="s">
        <v>210</v>
      </c>
      <c r="T34" s="21" t="s">
        <v>174</v>
      </c>
      <c r="U34" s="28" t="s">
        <v>211</v>
      </c>
      <c r="V34" s="15" t="s">
        <v>225</v>
      </c>
      <c r="W34" s="15" t="s">
        <v>226</v>
      </c>
      <c r="X34" s="15" t="s">
        <v>226</v>
      </c>
      <c r="Y34" s="15" t="s">
        <v>226</v>
      </c>
      <c r="Z34" s="173">
        <f t="shared" si="13"/>
        <v>1</v>
      </c>
      <c r="AA34" s="150">
        <v>64</v>
      </c>
      <c r="AB34" s="150">
        <v>64</v>
      </c>
      <c r="AC34" s="182">
        <f>+AA34/AB34</f>
        <v>1</v>
      </c>
      <c r="AD34" s="150" t="s">
        <v>659</v>
      </c>
      <c r="AE34" s="150" t="s">
        <v>21</v>
      </c>
      <c r="AF34" s="183" t="s">
        <v>838</v>
      </c>
      <c r="AG34" s="150"/>
      <c r="AH34" s="173">
        <f t="shared" si="14"/>
        <v>1</v>
      </c>
      <c r="AI34" s="150">
        <v>31</v>
      </c>
      <c r="AJ34" s="150">
        <v>31</v>
      </c>
      <c r="AK34" s="182">
        <f>+AI34/AJ34</f>
        <v>1</v>
      </c>
      <c r="AL34" s="150" t="s">
        <v>659</v>
      </c>
      <c r="AM34" s="150" t="s">
        <v>21</v>
      </c>
      <c r="AN34" s="183" t="s">
        <v>839</v>
      </c>
      <c r="AO34" s="150"/>
      <c r="AP34" s="173">
        <f t="shared" si="15"/>
        <v>1</v>
      </c>
      <c r="AQ34" s="150">
        <v>46</v>
      </c>
      <c r="AR34" s="150">
        <v>46</v>
      </c>
      <c r="AS34" s="182">
        <f t="shared" si="16"/>
        <v>1</v>
      </c>
      <c r="AT34" s="150" t="s">
        <v>659</v>
      </c>
      <c r="AU34" s="150" t="s">
        <v>21</v>
      </c>
      <c r="AV34" s="183" t="s">
        <v>840</v>
      </c>
      <c r="AW34" s="150"/>
      <c r="AX34" s="133">
        <f>AVERAGE(AC34,AK34,AS34)</f>
        <v>1</v>
      </c>
      <c r="AY34" s="144">
        <f>AX34</f>
        <v>1</v>
      </c>
      <c r="AZ34" s="134" t="s">
        <v>21</v>
      </c>
      <c r="BA34" s="47">
        <v>1</v>
      </c>
      <c r="BB34" s="48">
        <v>33</v>
      </c>
      <c r="BC34" s="48">
        <v>33</v>
      </c>
      <c r="BD34" s="47">
        <f>BB34/BC34</f>
        <v>1</v>
      </c>
      <c r="BE34" s="49"/>
      <c r="BF34" s="50" t="s">
        <v>674</v>
      </c>
      <c r="BG34" s="62" t="s">
        <v>691</v>
      </c>
      <c r="BH34" s="51" t="s">
        <v>198</v>
      </c>
      <c r="BI34" s="47">
        <v>1</v>
      </c>
      <c r="BJ34" s="48">
        <v>39</v>
      </c>
      <c r="BK34" s="48">
        <v>39</v>
      </c>
      <c r="BL34" s="47">
        <f>+BJ34/BK34</f>
        <v>1</v>
      </c>
      <c r="BM34" s="49"/>
      <c r="BN34" s="50" t="s">
        <v>674</v>
      </c>
      <c r="BO34" s="62" t="s">
        <v>692</v>
      </c>
      <c r="BP34" s="51" t="s">
        <v>198</v>
      </c>
      <c r="BQ34" s="47">
        <v>1</v>
      </c>
      <c r="BR34" s="48">
        <v>36</v>
      </c>
      <c r="BS34" s="48">
        <v>36</v>
      </c>
      <c r="BT34" s="47">
        <f>+BR34/BS34</f>
        <v>1</v>
      </c>
      <c r="BU34" s="49"/>
      <c r="BV34" s="50" t="s">
        <v>21</v>
      </c>
      <c r="BW34" s="62" t="s">
        <v>692</v>
      </c>
      <c r="BX34" s="51" t="s">
        <v>198</v>
      </c>
      <c r="BY34" s="133">
        <f>AVERAGE(BD34,BL34,BT34)</f>
        <v>1</v>
      </c>
      <c r="BZ34" s="144">
        <f>BY34</f>
        <v>1</v>
      </c>
      <c r="CA34" s="134" t="s">
        <v>21</v>
      </c>
    </row>
    <row r="35" spans="1:79" ht="63.75" customHeight="1" x14ac:dyDescent="0.25">
      <c r="A35" s="11">
        <v>28</v>
      </c>
      <c r="B35" s="12" t="s">
        <v>26</v>
      </c>
      <c r="C35" s="13" t="s">
        <v>258</v>
      </c>
      <c r="D35" s="172" t="s">
        <v>259</v>
      </c>
      <c r="E35" s="10" t="s">
        <v>29</v>
      </c>
      <c r="F35" s="20" t="s">
        <v>260</v>
      </c>
      <c r="G35" s="18" t="s">
        <v>261</v>
      </c>
      <c r="H35" s="22" t="s">
        <v>32</v>
      </c>
      <c r="I35" s="18" t="s">
        <v>262</v>
      </c>
      <c r="J35" s="26">
        <v>1</v>
      </c>
      <c r="K35" s="18" t="s">
        <v>263</v>
      </c>
      <c r="L35" s="22" t="s">
        <v>35</v>
      </c>
      <c r="M35" s="18" t="s">
        <v>264</v>
      </c>
      <c r="N35" s="22" t="s">
        <v>37</v>
      </c>
      <c r="O35" s="18" t="s">
        <v>265</v>
      </c>
      <c r="P35" s="22" t="s">
        <v>39</v>
      </c>
      <c r="Q35" s="22" t="s">
        <v>266</v>
      </c>
      <c r="R35" s="35" t="s">
        <v>267</v>
      </c>
      <c r="S35" s="21" t="s">
        <v>268</v>
      </c>
      <c r="T35" s="21" t="s">
        <v>269</v>
      </c>
      <c r="U35" s="21" t="s">
        <v>270</v>
      </c>
      <c r="V35" s="18" t="s">
        <v>271</v>
      </c>
      <c r="W35" s="15" t="s">
        <v>272</v>
      </c>
      <c r="X35" s="18" t="s">
        <v>273</v>
      </c>
      <c r="Y35" s="18" t="s">
        <v>274</v>
      </c>
      <c r="Z35" s="150"/>
      <c r="AA35" s="150"/>
      <c r="AB35" s="150"/>
      <c r="AC35" s="150"/>
      <c r="AD35" s="150"/>
      <c r="AE35" s="150"/>
      <c r="AF35" s="150"/>
      <c r="AG35" s="150"/>
      <c r="AH35" s="150"/>
      <c r="AI35" s="150"/>
      <c r="AJ35" s="150"/>
      <c r="AK35" s="150"/>
      <c r="AL35" s="150"/>
      <c r="AM35" s="150"/>
      <c r="AN35" s="150"/>
      <c r="AO35" s="150"/>
      <c r="AP35" s="173">
        <v>1</v>
      </c>
      <c r="AQ35" s="150">
        <v>0</v>
      </c>
      <c r="AR35" s="150">
        <v>3</v>
      </c>
      <c r="AS35" s="150">
        <f>AQ35/AR35</f>
        <v>0</v>
      </c>
      <c r="AT35" s="150" t="s">
        <v>646</v>
      </c>
      <c r="AU35" s="150" t="s">
        <v>18</v>
      </c>
      <c r="AV35" s="150" t="s">
        <v>857</v>
      </c>
      <c r="AW35" s="150" t="s">
        <v>858</v>
      </c>
      <c r="AX35" s="134"/>
      <c r="AY35" s="144">
        <f>AS35</f>
        <v>0</v>
      </c>
      <c r="AZ35" s="135" t="str">
        <f>AU35</f>
        <v>MALO</v>
      </c>
      <c r="BA35" s="47"/>
      <c r="BB35" s="48"/>
      <c r="BC35" s="48"/>
      <c r="BD35" s="47"/>
      <c r="BE35" s="49"/>
      <c r="BF35" s="50"/>
      <c r="BG35" s="62"/>
      <c r="BH35" s="51"/>
      <c r="BI35" s="47"/>
      <c r="BJ35" s="48"/>
      <c r="BK35" s="48"/>
      <c r="BL35" s="47"/>
      <c r="BM35" s="49"/>
      <c r="BN35" s="50"/>
      <c r="BO35" s="62"/>
      <c r="BP35" s="51"/>
      <c r="BQ35" s="47">
        <v>1</v>
      </c>
      <c r="BR35" s="48">
        <v>1</v>
      </c>
      <c r="BS35" s="48">
        <v>3</v>
      </c>
      <c r="BT35" s="47">
        <f>BR35/BS35</f>
        <v>0.33333333333333331</v>
      </c>
      <c r="BU35" s="49" t="s">
        <v>646</v>
      </c>
      <c r="BV35" s="50" t="s">
        <v>18</v>
      </c>
      <c r="BW35" s="62" t="s">
        <v>693</v>
      </c>
      <c r="BX35" s="51" t="s">
        <v>694</v>
      </c>
      <c r="BY35" s="134"/>
      <c r="BZ35" s="144">
        <f>BT35</f>
        <v>0.33333333333333331</v>
      </c>
      <c r="CA35" s="135" t="str">
        <f>BV35</f>
        <v>MALO</v>
      </c>
    </row>
    <row r="36" spans="1:79" ht="63.75" customHeight="1" x14ac:dyDescent="0.25">
      <c r="A36" s="11">
        <v>29</v>
      </c>
      <c r="B36" s="15" t="s">
        <v>275</v>
      </c>
      <c r="C36" s="13" t="s">
        <v>258</v>
      </c>
      <c r="D36" s="172" t="s">
        <v>259</v>
      </c>
      <c r="E36" s="10" t="s">
        <v>29</v>
      </c>
      <c r="F36" s="20" t="s">
        <v>276</v>
      </c>
      <c r="G36" s="18" t="s">
        <v>277</v>
      </c>
      <c r="H36" s="22" t="s">
        <v>39</v>
      </c>
      <c r="I36" s="18" t="s">
        <v>278</v>
      </c>
      <c r="J36" s="26">
        <v>0.65</v>
      </c>
      <c r="K36" s="18" t="s">
        <v>279</v>
      </c>
      <c r="L36" s="18" t="s">
        <v>66</v>
      </c>
      <c r="M36" s="18" t="s">
        <v>280</v>
      </c>
      <c r="N36" s="22" t="s">
        <v>37</v>
      </c>
      <c r="O36" s="18" t="s">
        <v>281</v>
      </c>
      <c r="P36" s="22" t="s">
        <v>282</v>
      </c>
      <c r="Q36" s="22" t="s">
        <v>39</v>
      </c>
      <c r="R36" s="35" t="s">
        <v>283</v>
      </c>
      <c r="S36" s="21" t="s">
        <v>284</v>
      </c>
      <c r="T36" s="21" t="s">
        <v>285</v>
      </c>
      <c r="U36" s="21" t="s">
        <v>286</v>
      </c>
      <c r="V36" s="18" t="s">
        <v>287</v>
      </c>
      <c r="W36" s="18" t="s">
        <v>288</v>
      </c>
      <c r="X36" s="18" t="s">
        <v>273</v>
      </c>
      <c r="Y36" s="18" t="s">
        <v>274</v>
      </c>
      <c r="Z36" s="182">
        <v>0.65</v>
      </c>
      <c r="AA36" s="150">
        <v>209</v>
      </c>
      <c r="AB36" s="150">
        <v>618</v>
      </c>
      <c r="AC36" s="182">
        <v>0.33818770226537215</v>
      </c>
      <c r="AD36" s="150" t="s">
        <v>283</v>
      </c>
      <c r="AE36" s="150" t="s">
        <v>18</v>
      </c>
      <c r="AF36" s="150" t="s">
        <v>859</v>
      </c>
      <c r="AG36" s="150" t="s">
        <v>860</v>
      </c>
      <c r="AH36" s="182">
        <v>0.65</v>
      </c>
      <c r="AI36" s="150">
        <v>225</v>
      </c>
      <c r="AJ36" s="150">
        <v>618</v>
      </c>
      <c r="AK36" s="182">
        <v>0.36407766990291263</v>
      </c>
      <c r="AL36" s="150" t="s">
        <v>283</v>
      </c>
      <c r="AM36" s="150" t="s">
        <v>18</v>
      </c>
      <c r="AN36" s="150" t="s">
        <v>859</v>
      </c>
      <c r="AO36" s="150" t="s">
        <v>860</v>
      </c>
      <c r="AP36" s="182">
        <v>0.65</v>
      </c>
      <c r="AQ36" s="150">
        <v>195</v>
      </c>
      <c r="AR36" s="150">
        <v>618</v>
      </c>
      <c r="AS36" s="182">
        <v>0.3155339805825243</v>
      </c>
      <c r="AT36" s="150" t="s">
        <v>283</v>
      </c>
      <c r="AU36" s="150" t="s">
        <v>18</v>
      </c>
      <c r="AV36" s="150" t="s">
        <v>859</v>
      </c>
      <c r="AW36" s="150"/>
      <c r="AX36" s="133">
        <f>AVERAGE(AC36,AK36,AS36)</f>
        <v>0.33926645091693636</v>
      </c>
      <c r="AY36" s="144">
        <f>AX36</f>
        <v>0.33926645091693636</v>
      </c>
      <c r="AZ36" s="134" t="s">
        <v>18</v>
      </c>
      <c r="BA36" s="47">
        <v>0.65</v>
      </c>
      <c r="BB36" s="48">
        <v>547</v>
      </c>
      <c r="BC36" s="48">
        <v>608</v>
      </c>
      <c r="BD36" s="47">
        <f>BB36/BC36</f>
        <v>0.89967105263157898</v>
      </c>
      <c r="BE36" s="76" t="s">
        <v>650</v>
      </c>
      <c r="BF36" s="50" t="s">
        <v>21</v>
      </c>
      <c r="BG36" s="62" t="s">
        <v>695</v>
      </c>
      <c r="BH36" s="51"/>
      <c r="BI36" s="47">
        <v>0.65</v>
      </c>
      <c r="BJ36" s="48">
        <v>560</v>
      </c>
      <c r="BK36" s="48">
        <v>608</v>
      </c>
      <c r="BL36" s="47">
        <f>BJ36/BK36</f>
        <v>0.92105263157894735</v>
      </c>
      <c r="BM36" s="76" t="s">
        <v>650</v>
      </c>
      <c r="BN36" s="50" t="s">
        <v>21</v>
      </c>
      <c r="BO36" s="62" t="s">
        <v>696</v>
      </c>
      <c r="BP36" s="51"/>
      <c r="BQ36" s="47">
        <v>0.65</v>
      </c>
      <c r="BR36" s="48">
        <v>585</v>
      </c>
      <c r="BS36" s="48">
        <v>608</v>
      </c>
      <c r="BT36" s="47">
        <f>BR36/BS36</f>
        <v>0.96217105263157898</v>
      </c>
      <c r="BU36" s="76" t="s">
        <v>650</v>
      </c>
      <c r="BV36" s="50" t="s">
        <v>21</v>
      </c>
      <c r="BW36" s="62" t="s">
        <v>697</v>
      </c>
      <c r="BX36" s="51"/>
      <c r="BY36" s="133">
        <f>AVERAGE(BD36,BL36,BT36)</f>
        <v>0.92763157894736847</v>
      </c>
      <c r="BZ36" s="144">
        <f>BY36</f>
        <v>0.92763157894736847</v>
      </c>
      <c r="CA36" s="134" t="s">
        <v>21</v>
      </c>
    </row>
    <row r="37" spans="1:79" ht="63.75" customHeight="1" x14ac:dyDescent="0.25">
      <c r="A37" s="11">
        <v>30</v>
      </c>
      <c r="B37" s="15" t="s">
        <v>275</v>
      </c>
      <c r="C37" s="13" t="s">
        <v>258</v>
      </c>
      <c r="D37" s="172" t="s">
        <v>259</v>
      </c>
      <c r="E37" s="10" t="s">
        <v>71</v>
      </c>
      <c r="F37" s="20" t="s">
        <v>289</v>
      </c>
      <c r="G37" s="18" t="s">
        <v>290</v>
      </c>
      <c r="H37" s="22" t="s">
        <v>39</v>
      </c>
      <c r="I37" s="18" t="s">
        <v>278</v>
      </c>
      <c r="J37" s="142">
        <v>0.35416666666666669</v>
      </c>
      <c r="K37" s="18" t="s">
        <v>292</v>
      </c>
      <c r="L37" s="18" t="s">
        <v>66</v>
      </c>
      <c r="M37" s="18" t="s">
        <v>293</v>
      </c>
      <c r="N37" s="22" t="s">
        <v>294</v>
      </c>
      <c r="O37" s="18" t="s">
        <v>295</v>
      </c>
      <c r="P37" s="22" t="s">
        <v>296</v>
      </c>
      <c r="Q37" s="22" t="s">
        <v>39</v>
      </c>
      <c r="R37" s="35" t="s">
        <v>297</v>
      </c>
      <c r="S37" s="21" t="s">
        <v>298</v>
      </c>
      <c r="T37" s="21" t="s">
        <v>299</v>
      </c>
      <c r="U37" s="28" t="s">
        <v>300</v>
      </c>
      <c r="V37" s="18" t="s">
        <v>301</v>
      </c>
      <c r="W37" s="18" t="s">
        <v>302</v>
      </c>
      <c r="X37" s="18" t="s">
        <v>273</v>
      </c>
      <c r="Y37" s="18" t="s">
        <v>274</v>
      </c>
      <c r="Z37" s="189" t="s">
        <v>291</v>
      </c>
      <c r="AA37" s="189" t="s">
        <v>698</v>
      </c>
      <c r="AB37" s="189" t="s">
        <v>698</v>
      </c>
      <c r="AC37" s="190">
        <v>0.42708333333333331</v>
      </c>
      <c r="AD37" s="189" t="s">
        <v>650</v>
      </c>
      <c r="AE37" s="191" t="s">
        <v>861</v>
      </c>
      <c r="AF37" s="189" t="s">
        <v>862</v>
      </c>
      <c r="AG37" s="191" t="s">
        <v>863</v>
      </c>
      <c r="AH37" s="189" t="s">
        <v>291</v>
      </c>
      <c r="AI37" s="189" t="s">
        <v>698</v>
      </c>
      <c r="AJ37" s="189" t="s">
        <v>698</v>
      </c>
      <c r="AK37" s="192">
        <v>0.41319444444444442</v>
      </c>
      <c r="AL37" s="189" t="s">
        <v>650</v>
      </c>
      <c r="AM37" s="191" t="s">
        <v>861</v>
      </c>
      <c r="AN37" s="189" t="s">
        <v>864</v>
      </c>
      <c r="AO37" s="191" t="s">
        <v>863</v>
      </c>
      <c r="AP37" s="189" t="s">
        <v>291</v>
      </c>
      <c r="AQ37" s="189" t="s">
        <v>698</v>
      </c>
      <c r="AR37" s="189" t="s">
        <v>698</v>
      </c>
      <c r="AS37" s="192">
        <v>0.38819444444444445</v>
      </c>
      <c r="AT37" s="189" t="s">
        <v>650</v>
      </c>
      <c r="AU37" s="191" t="s">
        <v>861</v>
      </c>
      <c r="AV37" s="189" t="s">
        <v>865</v>
      </c>
      <c r="AW37" s="191" t="s">
        <v>866</v>
      </c>
      <c r="AX37" s="140">
        <f>AVERAGE(AC37,AK37,AS37)</f>
        <v>0.40949074074074071</v>
      </c>
      <c r="AY37" s="140">
        <f>AX37</f>
        <v>0.40949074074074071</v>
      </c>
      <c r="AZ37" s="134" t="s">
        <v>18</v>
      </c>
      <c r="BA37" s="47" t="s">
        <v>291</v>
      </c>
      <c r="BB37" s="48" t="s">
        <v>698</v>
      </c>
      <c r="BC37" s="48" t="s">
        <v>698</v>
      </c>
      <c r="BD37" s="76">
        <v>0.37222222222222223</v>
      </c>
      <c r="BE37" s="76" t="s">
        <v>650</v>
      </c>
      <c r="BF37" s="50" t="s">
        <v>19</v>
      </c>
      <c r="BG37" s="62" t="s">
        <v>699</v>
      </c>
      <c r="BH37" s="51" t="s">
        <v>700</v>
      </c>
      <c r="BI37" s="47" t="s">
        <v>291</v>
      </c>
      <c r="BJ37" s="48" t="s">
        <v>698</v>
      </c>
      <c r="BK37" s="48" t="s">
        <v>698</v>
      </c>
      <c r="BL37" s="76">
        <v>0.41666666666666669</v>
      </c>
      <c r="BM37" s="76" t="s">
        <v>650</v>
      </c>
      <c r="BN37" s="50" t="s">
        <v>18</v>
      </c>
      <c r="BO37" s="62" t="s">
        <v>701</v>
      </c>
      <c r="BP37" s="51" t="s">
        <v>702</v>
      </c>
      <c r="BQ37" s="47" t="s">
        <v>291</v>
      </c>
      <c r="BR37" s="48" t="s">
        <v>698</v>
      </c>
      <c r="BS37" s="48" t="s">
        <v>698</v>
      </c>
      <c r="BT37" s="76">
        <v>0.40902777777777777</v>
      </c>
      <c r="BU37" s="76" t="s">
        <v>650</v>
      </c>
      <c r="BV37" s="50" t="s">
        <v>18</v>
      </c>
      <c r="BW37" s="62" t="s">
        <v>703</v>
      </c>
      <c r="BX37" s="51" t="s">
        <v>704</v>
      </c>
      <c r="BY37" s="140">
        <f>AVERAGE(BD37,BL37,BT37)</f>
        <v>0.39930555555555558</v>
      </c>
      <c r="BZ37" s="140">
        <f>BY37</f>
        <v>0.39930555555555558</v>
      </c>
      <c r="CA37" s="134" t="s">
        <v>18</v>
      </c>
    </row>
    <row r="38" spans="1:79" ht="135" customHeight="1" x14ac:dyDescent="0.25">
      <c r="A38" s="11">
        <v>31</v>
      </c>
      <c r="B38" s="15" t="s">
        <v>275</v>
      </c>
      <c r="C38" s="13" t="s">
        <v>258</v>
      </c>
      <c r="D38" s="172" t="s">
        <v>259</v>
      </c>
      <c r="E38" s="10" t="s">
        <v>29</v>
      </c>
      <c r="F38" s="20" t="s">
        <v>303</v>
      </c>
      <c r="G38" s="18" t="s">
        <v>304</v>
      </c>
      <c r="H38" s="22" t="s">
        <v>39</v>
      </c>
      <c r="I38" s="18" t="s">
        <v>278</v>
      </c>
      <c r="J38" s="26">
        <v>1</v>
      </c>
      <c r="K38" s="18" t="s">
        <v>305</v>
      </c>
      <c r="L38" s="18" t="s">
        <v>35</v>
      </c>
      <c r="M38" s="18" t="s">
        <v>306</v>
      </c>
      <c r="N38" s="18" t="s">
        <v>37</v>
      </c>
      <c r="O38" s="18" t="s">
        <v>295</v>
      </c>
      <c r="P38" s="22" t="s">
        <v>296</v>
      </c>
      <c r="Q38" s="22" t="s">
        <v>39</v>
      </c>
      <c r="R38" s="35" t="s">
        <v>307</v>
      </c>
      <c r="S38" s="21" t="s">
        <v>308</v>
      </c>
      <c r="T38" s="21" t="s">
        <v>309</v>
      </c>
      <c r="U38" s="21" t="s">
        <v>270</v>
      </c>
      <c r="V38" s="18" t="s">
        <v>301</v>
      </c>
      <c r="W38" s="18" t="s">
        <v>302</v>
      </c>
      <c r="X38" s="18" t="s">
        <v>273</v>
      </c>
      <c r="Y38" s="18" t="s">
        <v>274</v>
      </c>
      <c r="Z38" s="193">
        <v>1</v>
      </c>
      <c r="AA38" s="189">
        <v>3153</v>
      </c>
      <c r="AB38" s="189">
        <v>3153</v>
      </c>
      <c r="AC38" s="283">
        <v>1</v>
      </c>
      <c r="AD38" s="189" t="s">
        <v>659</v>
      </c>
      <c r="AE38" s="189" t="s">
        <v>21</v>
      </c>
      <c r="AF38" s="189" t="s">
        <v>867</v>
      </c>
      <c r="AG38" s="150"/>
      <c r="AH38" s="193">
        <v>1</v>
      </c>
      <c r="AI38" s="189">
        <v>2926</v>
      </c>
      <c r="AJ38" s="189">
        <v>2926</v>
      </c>
      <c r="AK38" s="283">
        <v>1</v>
      </c>
      <c r="AL38" s="189" t="s">
        <v>659</v>
      </c>
      <c r="AM38" s="189" t="s">
        <v>21</v>
      </c>
      <c r="AN38" s="189" t="s">
        <v>867</v>
      </c>
      <c r="AO38" s="150"/>
      <c r="AP38" s="193">
        <v>1</v>
      </c>
      <c r="AQ38" s="189">
        <v>2761</v>
      </c>
      <c r="AR38" s="189">
        <v>2761</v>
      </c>
      <c r="AS38" s="283">
        <v>1</v>
      </c>
      <c r="AT38" s="189" t="s">
        <v>659</v>
      </c>
      <c r="AU38" s="189" t="s">
        <v>21</v>
      </c>
      <c r="AV38" s="189" t="s">
        <v>867</v>
      </c>
      <c r="AW38" s="150"/>
      <c r="AX38" s="133">
        <f>AVERAGE(AC38,AK38,AS38)</f>
        <v>1</v>
      </c>
      <c r="AY38" s="144">
        <f>AX38</f>
        <v>1</v>
      </c>
      <c r="AZ38" s="134" t="s">
        <v>21</v>
      </c>
      <c r="BA38" s="47">
        <v>1</v>
      </c>
      <c r="BB38" s="48">
        <v>2735</v>
      </c>
      <c r="BC38" s="48">
        <v>2735</v>
      </c>
      <c r="BD38" s="47">
        <f>BB38/BC38</f>
        <v>1</v>
      </c>
      <c r="BE38" s="49" t="s">
        <v>659</v>
      </c>
      <c r="BF38" s="50" t="s">
        <v>21</v>
      </c>
      <c r="BG38" s="62" t="s">
        <v>705</v>
      </c>
      <c r="BH38" s="51"/>
      <c r="BI38" s="47">
        <v>1</v>
      </c>
      <c r="BJ38" s="48">
        <v>3342</v>
      </c>
      <c r="BK38" s="48">
        <v>3342</v>
      </c>
      <c r="BL38" s="47">
        <f>BJ38/BK38</f>
        <v>1</v>
      </c>
      <c r="BM38" s="49" t="s">
        <v>659</v>
      </c>
      <c r="BN38" s="50" t="s">
        <v>21</v>
      </c>
      <c r="BO38" s="62" t="s">
        <v>706</v>
      </c>
      <c r="BP38" s="51"/>
      <c r="BQ38" s="47">
        <v>1</v>
      </c>
      <c r="BR38" s="48">
        <v>3470</v>
      </c>
      <c r="BS38" s="48">
        <v>3470</v>
      </c>
      <c r="BT38" s="47">
        <f>BR38/BS38</f>
        <v>1</v>
      </c>
      <c r="BU38" s="49" t="s">
        <v>659</v>
      </c>
      <c r="BV38" s="50" t="s">
        <v>21</v>
      </c>
      <c r="BW38" s="62" t="s">
        <v>707</v>
      </c>
      <c r="BX38" s="51"/>
      <c r="BY38" s="133">
        <f>AVERAGE(BD38,BL38,BT38)</f>
        <v>1</v>
      </c>
      <c r="BZ38" s="144">
        <f>BY38</f>
        <v>1</v>
      </c>
      <c r="CA38" s="134" t="s">
        <v>21</v>
      </c>
    </row>
    <row r="39" spans="1:79" ht="132" customHeight="1" x14ac:dyDescent="0.25">
      <c r="A39" s="11">
        <v>32</v>
      </c>
      <c r="B39" s="12" t="s">
        <v>26</v>
      </c>
      <c r="C39" s="13" t="s">
        <v>310</v>
      </c>
      <c r="D39" s="172" t="s">
        <v>311</v>
      </c>
      <c r="E39" s="10" t="s">
        <v>71</v>
      </c>
      <c r="F39" s="20" t="s">
        <v>312</v>
      </c>
      <c r="G39" s="15" t="s">
        <v>313</v>
      </c>
      <c r="H39" s="15" t="s">
        <v>74</v>
      </c>
      <c r="I39" s="15" t="s">
        <v>33</v>
      </c>
      <c r="J39" s="25">
        <v>1</v>
      </c>
      <c r="K39" s="15" t="s">
        <v>314</v>
      </c>
      <c r="L39" s="10" t="s">
        <v>35</v>
      </c>
      <c r="M39" s="15" t="s">
        <v>315</v>
      </c>
      <c r="N39" s="15" t="s">
        <v>37</v>
      </c>
      <c r="O39" s="20" t="s">
        <v>316</v>
      </c>
      <c r="P39" s="19" t="s">
        <v>32</v>
      </c>
      <c r="Q39" s="19" t="s">
        <v>32</v>
      </c>
      <c r="R39" s="35" t="s">
        <v>317</v>
      </c>
      <c r="S39" s="35" t="s">
        <v>318</v>
      </c>
      <c r="T39" s="35" t="s">
        <v>319</v>
      </c>
      <c r="U39" s="36" t="s">
        <v>320</v>
      </c>
      <c r="V39" s="20" t="s">
        <v>321</v>
      </c>
      <c r="W39" s="18" t="s">
        <v>322</v>
      </c>
      <c r="X39" s="18" t="s">
        <v>323</v>
      </c>
      <c r="Y39" s="20" t="s">
        <v>324</v>
      </c>
      <c r="Z39" s="150"/>
      <c r="AA39" s="150"/>
      <c r="AB39" s="150"/>
      <c r="AC39" s="150"/>
      <c r="AD39" s="150"/>
      <c r="AE39" s="150"/>
      <c r="AF39" s="150"/>
      <c r="AG39" s="150"/>
      <c r="AH39" s="150"/>
      <c r="AI39" s="150"/>
      <c r="AJ39" s="150"/>
      <c r="AK39" s="150"/>
      <c r="AL39" s="150"/>
      <c r="AM39" s="150"/>
      <c r="AN39" s="150"/>
      <c r="AO39" s="150"/>
      <c r="AP39" s="203">
        <v>1</v>
      </c>
      <c r="AQ39" s="197">
        <v>6</v>
      </c>
      <c r="AR39" s="197">
        <v>8</v>
      </c>
      <c r="AS39" s="198">
        <f>AQ39/AR39</f>
        <v>0.75</v>
      </c>
      <c r="AT39" s="256" t="s">
        <v>318</v>
      </c>
      <c r="AU39" s="257" t="s">
        <v>19</v>
      </c>
      <c r="AV39" s="258" t="s">
        <v>898</v>
      </c>
      <c r="AW39" s="201" t="s">
        <v>899</v>
      </c>
      <c r="AX39" s="134"/>
      <c r="AY39" s="137">
        <f t="shared" ref="AY39:AY44" si="17">AS39</f>
        <v>0.75</v>
      </c>
      <c r="AZ39" s="137" t="s">
        <v>19</v>
      </c>
      <c r="BA39" s="47"/>
      <c r="BB39" s="48"/>
      <c r="BC39" s="48"/>
      <c r="BD39" s="47"/>
      <c r="BE39" s="49"/>
      <c r="BF39" s="50"/>
      <c r="BG39" s="63"/>
      <c r="BH39" s="63"/>
      <c r="BI39" s="47"/>
      <c r="BJ39" s="48"/>
      <c r="BK39" s="48"/>
      <c r="BL39" s="47"/>
      <c r="BM39" s="49"/>
      <c r="BN39" s="50"/>
      <c r="BO39" s="63"/>
      <c r="BP39" s="63"/>
      <c r="BQ39" s="47" t="s">
        <v>649</v>
      </c>
      <c r="BR39" s="47" t="s">
        <v>649</v>
      </c>
      <c r="BS39" s="47" t="s">
        <v>649</v>
      </c>
      <c r="BT39" s="47" t="s">
        <v>649</v>
      </c>
      <c r="BU39" s="47" t="s">
        <v>649</v>
      </c>
      <c r="BV39" s="47" t="s">
        <v>649</v>
      </c>
      <c r="BW39" s="47" t="s">
        <v>649</v>
      </c>
      <c r="BX39" s="51"/>
      <c r="BY39" s="134"/>
      <c r="BZ39" s="137" t="str">
        <f>BT39</f>
        <v>No aplica</v>
      </c>
      <c r="CA39" s="137" t="str">
        <f>BU39</f>
        <v>No aplica</v>
      </c>
    </row>
    <row r="40" spans="1:79" ht="127.5" x14ac:dyDescent="0.25">
      <c r="A40" s="11">
        <v>33</v>
      </c>
      <c r="B40" s="12" t="s">
        <v>26</v>
      </c>
      <c r="C40" s="15" t="s">
        <v>325</v>
      </c>
      <c r="D40" s="172" t="s">
        <v>311</v>
      </c>
      <c r="E40" s="10" t="s">
        <v>29</v>
      </c>
      <c r="F40" s="53" t="s">
        <v>634</v>
      </c>
      <c r="G40" s="15" t="s">
        <v>326</v>
      </c>
      <c r="H40" s="10" t="s">
        <v>32</v>
      </c>
      <c r="I40" s="15" t="s">
        <v>33</v>
      </c>
      <c r="J40" s="57">
        <v>13</v>
      </c>
      <c r="K40" s="20" t="s">
        <v>327</v>
      </c>
      <c r="L40" s="10" t="s">
        <v>35</v>
      </c>
      <c r="M40" s="12" t="s">
        <v>635</v>
      </c>
      <c r="N40" s="15" t="s">
        <v>636</v>
      </c>
      <c r="O40" s="15" t="s">
        <v>328</v>
      </c>
      <c r="P40" s="10" t="s">
        <v>39</v>
      </c>
      <c r="Q40" s="10" t="s">
        <v>39</v>
      </c>
      <c r="R40" s="35" t="s">
        <v>637</v>
      </c>
      <c r="S40" s="35" t="s">
        <v>638</v>
      </c>
      <c r="T40" s="35" t="s">
        <v>639</v>
      </c>
      <c r="U40" s="24" t="s">
        <v>640</v>
      </c>
      <c r="V40" s="15" t="s">
        <v>330</v>
      </c>
      <c r="W40" s="18" t="s">
        <v>331</v>
      </c>
      <c r="X40" s="18" t="s">
        <v>332</v>
      </c>
      <c r="Y40" s="18" t="s">
        <v>333</v>
      </c>
      <c r="Z40" s="150"/>
      <c r="AA40" s="150"/>
      <c r="AB40" s="150"/>
      <c r="AC40" s="150"/>
      <c r="AD40" s="150"/>
      <c r="AE40" s="150"/>
      <c r="AF40" s="150"/>
      <c r="AG40" s="150"/>
      <c r="AH40" s="150"/>
      <c r="AI40" s="150"/>
      <c r="AJ40" s="150"/>
      <c r="AK40" s="150"/>
      <c r="AL40" s="150"/>
      <c r="AM40" s="150"/>
      <c r="AN40" s="150"/>
      <c r="AO40" s="150"/>
      <c r="AP40" s="259">
        <v>13</v>
      </c>
      <c r="AQ40" s="197">
        <v>248</v>
      </c>
      <c r="AR40" s="197">
        <v>18</v>
      </c>
      <c r="AS40" s="260">
        <f>AQ40/AR40</f>
        <v>13.777777777777779</v>
      </c>
      <c r="AT40" s="256" t="s">
        <v>708</v>
      </c>
      <c r="AU40" s="288" t="s">
        <v>21</v>
      </c>
      <c r="AV40" s="258" t="s">
        <v>709</v>
      </c>
      <c r="AW40" s="201" t="s">
        <v>710</v>
      </c>
      <c r="AX40" s="134"/>
      <c r="AY40" s="287">
        <f t="shared" si="17"/>
        <v>13.777777777777779</v>
      </c>
      <c r="AZ40" s="135" t="str">
        <f>AU40</f>
        <v>EXCELENTE</v>
      </c>
      <c r="BA40" s="47"/>
      <c r="BB40" s="48"/>
      <c r="BC40" s="48"/>
      <c r="BD40" s="47"/>
      <c r="BE40" s="49"/>
      <c r="BF40" s="50"/>
      <c r="BG40" s="63"/>
      <c r="BH40" s="63"/>
      <c r="BI40" s="47"/>
      <c r="BJ40" s="48"/>
      <c r="BK40" s="48"/>
      <c r="BL40" s="47"/>
      <c r="BM40" s="49"/>
      <c r="BN40" s="50"/>
      <c r="BO40" s="63"/>
      <c r="BP40" s="63"/>
      <c r="BQ40" s="77">
        <v>13</v>
      </c>
      <c r="BR40" s="78">
        <v>221</v>
      </c>
      <c r="BS40" s="78">
        <v>17</v>
      </c>
      <c r="BT40" s="78">
        <f>+BR40/BS40</f>
        <v>13</v>
      </c>
      <c r="BU40" s="79" t="s">
        <v>708</v>
      </c>
      <c r="BV40" s="80" t="s">
        <v>21</v>
      </c>
      <c r="BW40" s="81" t="s">
        <v>709</v>
      </c>
      <c r="BX40" s="82" t="s">
        <v>710</v>
      </c>
      <c r="BY40" s="134"/>
      <c r="BZ40" s="143">
        <f>BT40</f>
        <v>13</v>
      </c>
      <c r="CA40" s="135" t="str">
        <f>BV40</f>
        <v>EXCELENTE</v>
      </c>
    </row>
    <row r="41" spans="1:79" ht="89.25" x14ac:dyDescent="0.25">
      <c r="A41" s="11">
        <v>34</v>
      </c>
      <c r="B41" s="12" t="s">
        <v>26</v>
      </c>
      <c r="C41" s="15" t="s">
        <v>325</v>
      </c>
      <c r="D41" s="172" t="s">
        <v>311</v>
      </c>
      <c r="E41" s="10" t="s">
        <v>29</v>
      </c>
      <c r="F41" s="53" t="s">
        <v>341</v>
      </c>
      <c r="G41" s="15" t="s">
        <v>342</v>
      </c>
      <c r="H41" s="10" t="s">
        <v>32</v>
      </c>
      <c r="I41" s="15" t="s">
        <v>33</v>
      </c>
      <c r="J41" s="146">
        <v>10</v>
      </c>
      <c r="K41" s="15" t="s">
        <v>343</v>
      </c>
      <c r="L41" s="15" t="s">
        <v>66</v>
      </c>
      <c r="M41" s="12" t="s">
        <v>641</v>
      </c>
      <c r="N41" s="15" t="s">
        <v>636</v>
      </c>
      <c r="O41" s="20" t="s">
        <v>344</v>
      </c>
      <c r="P41" s="15" t="s">
        <v>39</v>
      </c>
      <c r="Q41" s="15" t="s">
        <v>39</v>
      </c>
      <c r="R41" s="35" t="s">
        <v>642</v>
      </c>
      <c r="S41" s="35" t="s">
        <v>643</v>
      </c>
      <c r="T41" s="35" t="s">
        <v>644</v>
      </c>
      <c r="U41" s="24" t="s">
        <v>645</v>
      </c>
      <c r="V41" s="15" t="s">
        <v>330</v>
      </c>
      <c r="W41" s="18" t="s">
        <v>331</v>
      </c>
      <c r="X41" s="18" t="s">
        <v>332</v>
      </c>
      <c r="Y41" s="18" t="s">
        <v>333</v>
      </c>
      <c r="Z41" s="150"/>
      <c r="AA41" s="150"/>
      <c r="AB41" s="150"/>
      <c r="AC41" s="150"/>
      <c r="AD41" s="150"/>
      <c r="AE41" s="150"/>
      <c r="AF41" s="150"/>
      <c r="AG41" s="150"/>
      <c r="AH41" s="150"/>
      <c r="AI41" s="150"/>
      <c r="AJ41" s="150"/>
      <c r="AK41" s="150"/>
      <c r="AL41" s="150"/>
      <c r="AM41" s="150"/>
      <c r="AN41" s="150"/>
      <c r="AO41" s="150"/>
      <c r="AP41" s="261">
        <v>10</v>
      </c>
      <c r="AQ41" s="197">
        <v>40</v>
      </c>
      <c r="AR41" s="197">
        <v>4.0999999999999996</v>
      </c>
      <c r="AS41" s="197">
        <f>AQ41/AR41</f>
        <v>9.7560975609756113</v>
      </c>
      <c r="AT41" s="256" t="s">
        <v>645</v>
      </c>
      <c r="AU41" s="200" t="s">
        <v>21</v>
      </c>
      <c r="AV41" s="201" t="s">
        <v>711</v>
      </c>
      <c r="AW41" s="201" t="s">
        <v>712</v>
      </c>
      <c r="AX41" s="134"/>
      <c r="AY41" s="138">
        <f t="shared" si="17"/>
        <v>9.7560975609756113</v>
      </c>
      <c r="AZ41" s="135" t="str">
        <f>AU41</f>
        <v>EXCELENTE</v>
      </c>
      <c r="BA41" s="47"/>
      <c r="BB41" s="48"/>
      <c r="BC41" s="48"/>
      <c r="BD41" s="47"/>
      <c r="BE41" s="49"/>
      <c r="BF41" s="50"/>
      <c r="BG41" s="63"/>
      <c r="BH41" s="63"/>
      <c r="BI41" s="47"/>
      <c r="BJ41" s="48"/>
      <c r="BK41" s="48"/>
      <c r="BL41" s="47"/>
      <c r="BM41" s="49"/>
      <c r="BN41" s="50"/>
      <c r="BO41" s="63"/>
      <c r="BP41" s="63"/>
      <c r="BQ41" s="83">
        <v>10</v>
      </c>
      <c r="BR41" s="78">
        <v>25</v>
      </c>
      <c r="BS41" s="78">
        <v>15</v>
      </c>
      <c r="BT41" s="78">
        <f>BR41/BS41</f>
        <v>1.6666666666666667</v>
      </c>
      <c r="BU41" s="84" t="s">
        <v>645</v>
      </c>
      <c r="BV41" s="80" t="s">
        <v>21</v>
      </c>
      <c r="BW41" s="85" t="s">
        <v>711</v>
      </c>
      <c r="BX41" s="82" t="s">
        <v>712</v>
      </c>
      <c r="BY41" s="134"/>
      <c r="BZ41" s="138">
        <f>BT41</f>
        <v>1.6666666666666667</v>
      </c>
      <c r="CA41" s="135" t="str">
        <f>BV41</f>
        <v>EXCELENTE</v>
      </c>
    </row>
    <row r="42" spans="1:79" ht="105" customHeight="1" x14ac:dyDescent="0.25">
      <c r="A42" s="11">
        <v>35</v>
      </c>
      <c r="B42" s="12" t="s">
        <v>26</v>
      </c>
      <c r="C42" s="13" t="s">
        <v>345</v>
      </c>
      <c r="D42" s="172" t="s">
        <v>311</v>
      </c>
      <c r="E42" s="10" t="s">
        <v>29</v>
      </c>
      <c r="F42" s="55" t="s">
        <v>346</v>
      </c>
      <c r="G42" s="15" t="s">
        <v>347</v>
      </c>
      <c r="H42" s="10" t="s">
        <v>32</v>
      </c>
      <c r="I42" s="15" t="s">
        <v>348</v>
      </c>
      <c r="J42" s="25">
        <v>0.9</v>
      </c>
      <c r="K42" s="15" t="s">
        <v>349</v>
      </c>
      <c r="L42" s="10" t="s">
        <v>66</v>
      </c>
      <c r="M42" s="15" t="s">
        <v>350</v>
      </c>
      <c r="N42" s="15" t="s">
        <v>37</v>
      </c>
      <c r="O42" s="15" t="s">
        <v>351</v>
      </c>
      <c r="P42" s="10" t="s">
        <v>90</v>
      </c>
      <c r="Q42" s="10" t="s">
        <v>266</v>
      </c>
      <c r="R42" s="38" t="s">
        <v>352</v>
      </c>
      <c r="S42" s="35" t="s">
        <v>353</v>
      </c>
      <c r="T42" s="35" t="s">
        <v>354</v>
      </c>
      <c r="U42" s="36" t="s">
        <v>355</v>
      </c>
      <c r="V42" s="18" t="s">
        <v>356</v>
      </c>
      <c r="W42" s="18" t="s">
        <v>357</v>
      </c>
      <c r="X42" s="18" t="s">
        <v>357</v>
      </c>
      <c r="Y42" s="18" t="s">
        <v>358</v>
      </c>
      <c r="Z42" s="150"/>
      <c r="AA42" s="150"/>
      <c r="AB42" s="150"/>
      <c r="AC42" s="150"/>
      <c r="AD42" s="150"/>
      <c r="AE42" s="150"/>
      <c r="AF42" s="150"/>
      <c r="AG42" s="150"/>
      <c r="AH42" s="150"/>
      <c r="AI42" s="150"/>
      <c r="AJ42" s="150"/>
      <c r="AK42" s="150"/>
      <c r="AL42" s="150"/>
      <c r="AM42" s="150"/>
      <c r="AN42" s="150"/>
      <c r="AO42" s="150"/>
      <c r="AP42" s="203">
        <v>0.9</v>
      </c>
      <c r="AQ42" s="262">
        <v>99.1</v>
      </c>
      <c r="AR42" s="197">
        <v>0</v>
      </c>
      <c r="AS42" s="263">
        <v>0.99099999999999999</v>
      </c>
      <c r="AT42" s="199" t="s">
        <v>355</v>
      </c>
      <c r="AU42" s="200" t="s">
        <v>21</v>
      </c>
      <c r="AV42" s="201" t="s">
        <v>900</v>
      </c>
      <c r="AW42" s="264"/>
      <c r="AX42" s="134"/>
      <c r="AY42" s="144">
        <f t="shared" si="17"/>
        <v>0.99099999999999999</v>
      </c>
      <c r="AZ42" s="135" t="str">
        <f>AU42</f>
        <v>EXCELENTE</v>
      </c>
      <c r="BA42" s="47"/>
      <c r="BB42" s="48"/>
      <c r="BC42" s="48"/>
      <c r="BD42" s="47"/>
      <c r="BE42" s="49"/>
      <c r="BF42" s="50"/>
      <c r="BG42" s="63"/>
      <c r="BH42" s="63"/>
      <c r="BI42" s="47"/>
      <c r="BJ42" s="48"/>
      <c r="BK42" s="48"/>
      <c r="BL42" s="47"/>
      <c r="BM42" s="49"/>
      <c r="BN42" s="50"/>
      <c r="BO42" s="63"/>
      <c r="BP42" s="63"/>
      <c r="BQ42" s="86">
        <v>0.9</v>
      </c>
      <c r="BR42" s="87">
        <v>98.8</v>
      </c>
      <c r="BS42" s="88">
        <v>0</v>
      </c>
      <c r="BT42" s="89">
        <v>0.98199999999999998</v>
      </c>
      <c r="BU42" s="90" t="s">
        <v>355</v>
      </c>
      <c r="BV42" s="80" t="s">
        <v>21</v>
      </c>
      <c r="BW42" s="85" t="s">
        <v>713</v>
      </c>
      <c r="BX42" s="82"/>
      <c r="BY42" s="134"/>
      <c r="BZ42" s="144">
        <f>BT42</f>
        <v>0.98199999999999998</v>
      </c>
      <c r="CA42" s="135" t="str">
        <f>BV42</f>
        <v>EXCELENTE</v>
      </c>
    </row>
    <row r="43" spans="1:79" ht="63.75" customHeight="1" x14ac:dyDescent="0.25">
      <c r="A43" s="11">
        <v>36</v>
      </c>
      <c r="B43" s="12" t="s">
        <v>26</v>
      </c>
      <c r="C43" s="13" t="s">
        <v>345</v>
      </c>
      <c r="D43" s="172" t="s">
        <v>311</v>
      </c>
      <c r="E43" s="10" t="s">
        <v>71</v>
      </c>
      <c r="F43" s="56" t="s">
        <v>359</v>
      </c>
      <c r="G43" s="15" t="s">
        <v>360</v>
      </c>
      <c r="H43" s="10" t="s">
        <v>32</v>
      </c>
      <c r="I43" s="15" t="s">
        <v>361</v>
      </c>
      <c r="J43" s="26">
        <v>1</v>
      </c>
      <c r="K43" s="15" t="s">
        <v>362</v>
      </c>
      <c r="L43" s="10" t="s">
        <v>66</v>
      </c>
      <c r="M43" s="15" t="s">
        <v>363</v>
      </c>
      <c r="N43" s="15" t="s">
        <v>37</v>
      </c>
      <c r="O43" s="15" t="s">
        <v>364</v>
      </c>
      <c r="P43" s="10" t="s">
        <v>90</v>
      </c>
      <c r="Q43" s="10" t="s">
        <v>365</v>
      </c>
      <c r="R43" s="35" t="s">
        <v>366</v>
      </c>
      <c r="S43" s="35" t="s">
        <v>367</v>
      </c>
      <c r="T43" s="35" t="s">
        <v>368</v>
      </c>
      <c r="U43" s="36" t="s">
        <v>355</v>
      </c>
      <c r="V43" s="18" t="s">
        <v>369</v>
      </c>
      <c r="W43" s="18" t="s">
        <v>357</v>
      </c>
      <c r="X43" s="18" t="s">
        <v>357</v>
      </c>
      <c r="Y43" s="18" t="s">
        <v>358</v>
      </c>
      <c r="Z43" s="150"/>
      <c r="AA43" s="150"/>
      <c r="AB43" s="150"/>
      <c r="AC43" s="150"/>
      <c r="AD43" s="150"/>
      <c r="AE43" s="150"/>
      <c r="AF43" s="150"/>
      <c r="AG43" s="150"/>
      <c r="AH43" s="150"/>
      <c r="AI43" s="150"/>
      <c r="AJ43" s="150"/>
      <c r="AK43" s="150"/>
      <c r="AL43" s="150"/>
      <c r="AM43" s="150"/>
      <c r="AN43" s="150"/>
      <c r="AO43" s="150"/>
      <c r="AP43" s="265">
        <v>1</v>
      </c>
      <c r="AQ43" s="262">
        <v>118</v>
      </c>
      <c r="AR43" s="197">
        <v>121</v>
      </c>
      <c r="AS43" s="198">
        <v>0.98</v>
      </c>
      <c r="AT43" s="199" t="s">
        <v>355</v>
      </c>
      <c r="AU43" s="200" t="s">
        <v>21</v>
      </c>
      <c r="AV43" s="201" t="s">
        <v>901</v>
      </c>
      <c r="AW43" s="258" t="s">
        <v>715</v>
      </c>
      <c r="AX43" s="134"/>
      <c r="AY43" s="144">
        <f t="shared" si="17"/>
        <v>0.98</v>
      </c>
      <c r="AZ43" s="135" t="str">
        <f>AU43</f>
        <v>EXCELENTE</v>
      </c>
      <c r="BA43" s="47"/>
      <c r="BB43" s="48"/>
      <c r="BC43" s="48"/>
      <c r="BD43" s="47"/>
      <c r="BE43" s="49"/>
      <c r="BF43" s="50"/>
      <c r="BG43" s="63"/>
      <c r="BH43" s="63"/>
      <c r="BI43" s="47"/>
      <c r="BJ43" s="48"/>
      <c r="BK43" s="48"/>
      <c r="BL43" s="47"/>
      <c r="BM43" s="49"/>
      <c r="BN43" s="50"/>
      <c r="BO43" s="63"/>
      <c r="BP43" s="63"/>
      <c r="BQ43" s="86">
        <v>1</v>
      </c>
      <c r="BR43" s="87">
        <v>92</v>
      </c>
      <c r="BS43" s="88">
        <v>99</v>
      </c>
      <c r="BT43" s="86">
        <f>BR43/BS43</f>
        <v>0.92929292929292928</v>
      </c>
      <c r="BU43" s="91" t="s">
        <v>368</v>
      </c>
      <c r="BV43" s="80" t="s">
        <v>20</v>
      </c>
      <c r="BW43" s="85" t="s">
        <v>714</v>
      </c>
      <c r="BX43" s="82" t="s">
        <v>715</v>
      </c>
      <c r="BY43" s="134"/>
      <c r="BZ43" s="144">
        <f>BT43</f>
        <v>0.92929292929292928</v>
      </c>
      <c r="CA43" s="135" t="str">
        <f>BV43</f>
        <v>BUENO</v>
      </c>
    </row>
    <row r="44" spans="1:79" ht="63.75" customHeight="1" x14ac:dyDescent="0.25">
      <c r="A44" s="11">
        <v>37</v>
      </c>
      <c r="B44" s="12" t="s">
        <v>26</v>
      </c>
      <c r="C44" s="13" t="s">
        <v>345</v>
      </c>
      <c r="D44" s="172" t="s">
        <v>311</v>
      </c>
      <c r="E44" s="10" t="s">
        <v>71</v>
      </c>
      <c r="F44" s="53" t="s">
        <v>370</v>
      </c>
      <c r="G44" s="15" t="s">
        <v>371</v>
      </c>
      <c r="H44" s="10" t="s">
        <v>32</v>
      </c>
      <c r="I44" s="15" t="s">
        <v>372</v>
      </c>
      <c r="J44" s="39">
        <v>0.9</v>
      </c>
      <c r="K44" s="15" t="s">
        <v>373</v>
      </c>
      <c r="L44" s="10" t="s">
        <v>35</v>
      </c>
      <c r="M44" s="15" t="s">
        <v>350</v>
      </c>
      <c r="N44" s="10" t="s">
        <v>37</v>
      </c>
      <c r="O44" s="15" t="s">
        <v>374</v>
      </c>
      <c r="P44" s="10" t="s">
        <v>39</v>
      </c>
      <c r="Q44" s="10" t="s">
        <v>32</v>
      </c>
      <c r="R44" s="35" t="s">
        <v>352</v>
      </c>
      <c r="S44" s="35" t="s">
        <v>375</v>
      </c>
      <c r="T44" s="35" t="s">
        <v>376</v>
      </c>
      <c r="U44" s="36" t="s">
        <v>377</v>
      </c>
      <c r="V44" s="18" t="s">
        <v>378</v>
      </c>
      <c r="W44" s="18" t="s">
        <v>357</v>
      </c>
      <c r="X44" s="18" t="s">
        <v>357</v>
      </c>
      <c r="Y44" s="18" t="s">
        <v>358</v>
      </c>
      <c r="Z44" s="150"/>
      <c r="AA44" s="150"/>
      <c r="AB44" s="150"/>
      <c r="AC44" s="150"/>
      <c r="AD44" s="150"/>
      <c r="AE44" s="150"/>
      <c r="AF44" s="150"/>
      <c r="AG44" s="150"/>
      <c r="AH44" s="150"/>
      <c r="AI44" s="150"/>
      <c r="AJ44" s="150"/>
      <c r="AK44" s="150"/>
      <c r="AL44" s="150"/>
      <c r="AM44" s="150"/>
      <c r="AN44" s="150"/>
      <c r="AO44" s="150"/>
      <c r="AP44" s="196">
        <v>0.9</v>
      </c>
      <c r="AQ44" s="197">
        <f>(97+100+100)/3</f>
        <v>99</v>
      </c>
      <c r="AR44" s="197">
        <v>0</v>
      </c>
      <c r="AS44" s="198">
        <v>0.99</v>
      </c>
      <c r="AT44" s="199" t="s">
        <v>377</v>
      </c>
      <c r="AU44" s="200" t="s">
        <v>21</v>
      </c>
      <c r="AV44" s="201" t="s">
        <v>902</v>
      </c>
      <c r="AW44" s="202"/>
      <c r="AX44" s="134"/>
      <c r="AY44" s="144">
        <f t="shared" si="17"/>
        <v>0.99</v>
      </c>
      <c r="AZ44" s="135" t="str">
        <f>AU44</f>
        <v>EXCELENTE</v>
      </c>
      <c r="BA44" s="47"/>
      <c r="BB44" s="48"/>
      <c r="BC44" s="48"/>
      <c r="BD44" s="47"/>
      <c r="BE44" s="49"/>
      <c r="BF44" s="50"/>
      <c r="BG44" s="63"/>
      <c r="BH44" s="63"/>
      <c r="BI44" s="47"/>
      <c r="BJ44" s="48"/>
      <c r="BK44" s="48"/>
      <c r="BL44" s="47"/>
      <c r="BM44" s="49"/>
      <c r="BN44" s="50"/>
      <c r="BO44" s="63"/>
      <c r="BP44" s="63"/>
      <c r="BQ44" s="86">
        <v>0.9</v>
      </c>
      <c r="BR44" s="88">
        <v>96</v>
      </c>
      <c r="BS44" s="88">
        <v>0</v>
      </c>
      <c r="BT44" s="86">
        <v>0.96</v>
      </c>
      <c r="BU44" s="90" t="s">
        <v>377</v>
      </c>
      <c r="BV44" s="92" t="s">
        <v>21</v>
      </c>
      <c r="BW44" s="93" t="s">
        <v>716</v>
      </c>
      <c r="BX44" s="93"/>
      <c r="BY44" s="134"/>
      <c r="BZ44" s="144">
        <f>BT44</f>
        <v>0.96</v>
      </c>
      <c r="CA44" s="135" t="str">
        <f>BV44</f>
        <v>EXCELENTE</v>
      </c>
    </row>
    <row r="45" spans="1:79" ht="78" customHeight="1" x14ac:dyDescent="0.25">
      <c r="A45" s="11">
        <v>38</v>
      </c>
      <c r="B45" s="12" t="s">
        <v>26</v>
      </c>
      <c r="C45" s="13" t="s">
        <v>379</v>
      </c>
      <c r="D45" s="172" t="s">
        <v>311</v>
      </c>
      <c r="E45" s="10" t="s">
        <v>29</v>
      </c>
      <c r="F45" s="20" t="s">
        <v>380</v>
      </c>
      <c r="G45" s="15" t="s">
        <v>381</v>
      </c>
      <c r="H45" s="15" t="s">
        <v>186</v>
      </c>
      <c r="I45" s="15" t="s">
        <v>382</v>
      </c>
      <c r="J45" s="25">
        <v>0.02</v>
      </c>
      <c r="K45" s="15" t="s">
        <v>383</v>
      </c>
      <c r="L45" s="10" t="s">
        <v>66</v>
      </c>
      <c r="M45" s="15" t="s">
        <v>633</v>
      </c>
      <c r="N45" s="15" t="s">
        <v>37</v>
      </c>
      <c r="O45" s="15" t="s">
        <v>384</v>
      </c>
      <c r="P45" s="10" t="s">
        <v>385</v>
      </c>
      <c r="Q45" s="10" t="s">
        <v>385</v>
      </c>
      <c r="R45" s="35" t="s">
        <v>386</v>
      </c>
      <c r="S45" s="21" t="s">
        <v>387</v>
      </c>
      <c r="T45" s="38">
        <f>2%</f>
        <v>0.02</v>
      </c>
      <c r="U45" s="28" t="s">
        <v>388</v>
      </c>
      <c r="V45" s="18" t="s">
        <v>389</v>
      </c>
      <c r="W45" s="18" t="s">
        <v>390</v>
      </c>
      <c r="X45" s="18" t="s">
        <v>391</v>
      </c>
      <c r="Y45" s="18" t="s">
        <v>392</v>
      </c>
      <c r="Z45" s="150"/>
      <c r="AA45" s="150"/>
      <c r="AB45" s="150"/>
      <c r="AC45" s="150"/>
      <c r="AD45" s="150"/>
      <c r="AE45" s="150"/>
      <c r="AF45" s="150"/>
      <c r="AG45" s="150"/>
      <c r="AH45" s="196">
        <v>0.02</v>
      </c>
      <c r="AI45" s="197">
        <v>4052</v>
      </c>
      <c r="AJ45" s="197">
        <v>4237</v>
      </c>
      <c r="AK45" s="198">
        <f>1-(AI45/AJ45)</f>
        <v>4.3662969081897596E-2</v>
      </c>
      <c r="AL45" s="199" t="s">
        <v>388</v>
      </c>
      <c r="AM45" s="200" t="s">
        <v>21</v>
      </c>
      <c r="AN45" s="201" t="s">
        <v>876</v>
      </c>
      <c r="AO45" s="202" t="s">
        <v>877</v>
      </c>
      <c r="AP45" s="150"/>
      <c r="AQ45" s="150"/>
      <c r="AR45" s="150"/>
      <c r="AS45" s="150"/>
      <c r="AT45" s="150"/>
      <c r="AU45" s="150"/>
      <c r="AV45" s="150"/>
      <c r="AW45" s="150"/>
      <c r="AX45" s="133"/>
      <c r="AY45" s="145">
        <f>AK45</f>
        <v>4.3662969081897596E-2</v>
      </c>
      <c r="AZ45" s="134" t="s">
        <v>18</v>
      </c>
      <c r="BA45" s="47"/>
      <c r="BB45" s="48"/>
      <c r="BC45" s="48"/>
      <c r="BD45" s="47"/>
      <c r="BE45" s="49"/>
      <c r="BF45" s="50"/>
      <c r="BG45" s="63"/>
      <c r="BH45" s="63"/>
      <c r="BI45" s="47">
        <v>0.02</v>
      </c>
      <c r="BJ45" s="48">
        <v>4091</v>
      </c>
      <c r="BK45" s="48">
        <v>3931</v>
      </c>
      <c r="BL45" s="94">
        <f>1-(BJ45/BK45)</f>
        <v>-4.0702111422030063E-2</v>
      </c>
      <c r="BM45" s="49" t="s">
        <v>717</v>
      </c>
      <c r="BN45" s="50" t="s">
        <v>718</v>
      </c>
      <c r="BO45" s="62" t="s">
        <v>719</v>
      </c>
      <c r="BP45" s="51" t="s">
        <v>720</v>
      </c>
      <c r="BQ45" s="47"/>
      <c r="BR45" s="48"/>
      <c r="BS45" s="48"/>
      <c r="BT45" s="47"/>
      <c r="BU45" s="49"/>
      <c r="BV45" s="50"/>
      <c r="BW45" s="63"/>
      <c r="BX45" s="63"/>
      <c r="BY45" s="133"/>
      <c r="BZ45" s="145">
        <f>BL45</f>
        <v>-4.0702111422030063E-2</v>
      </c>
      <c r="CA45" s="134" t="s">
        <v>18</v>
      </c>
    </row>
    <row r="46" spans="1:79" ht="78" customHeight="1" x14ac:dyDescent="0.25">
      <c r="A46" s="11">
        <v>39</v>
      </c>
      <c r="B46" s="12" t="s">
        <v>26</v>
      </c>
      <c r="C46" s="13" t="s">
        <v>379</v>
      </c>
      <c r="D46" s="172" t="s">
        <v>311</v>
      </c>
      <c r="E46" s="10" t="s">
        <v>29</v>
      </c>
      <c r="F46" s="20" t="s">
        <v>393</v>
      </c>
      <c r="G46" s="20" t="s">
        <v>394</v>
      </c>
      <c r="H46" s="15" t="s">
        <v>186</v>
      </c>
      <c r="I46" s="20" t="s">
        <v>382</v>
      </c>
      <c r="J46" s="25">
        <v>0.02</v>
      </c>
      <c r="K46" s="20" t="s">
        <v>383</v>
      </c>
      <c r="L46" s="19" t="s">
        <v>66</v>
      </c>
      <c r="M46" s="292" t="s">
        <v>633</v>
      </c>
      <c r="N46" s="15" t="s">
        <v>37</v>
      </c>
      <c r="O46" s="20" t="s">
        <v>395</v>
      </c>
      <c r="P46" s="19" t="s">
        <v>39</v>
      </c>
      <c r="Q46" s="10" t="s">
        <v>385</v>
      </c>
      <c r="R46" s="35" t="s">
        <v>386</v>
      </c>
      <c r="S46" s="21" t="s">
        <v>387</v>
      </c>
      <c r="T46" s="38">
        <f>2%</f>
        <v>0.02</v>
      </c>
      <c r="U46" s="28" t="s">
        <v>388</v>
      </c>
      <c r="V46" s="18" t="s">
        <v>389</v>
      </c>
      <c r="W46" s="18" t="s">
        <v>390</v>
      </c>
      <c r="X46" s="18" t="s">
        <v>391</v>
      </c>
      <c r="Y46" s="18" t="s">
        <v>392</v>
      </c>
      <c r="Z46" s="150"/>
      <c r="AA46" s="150"/>
      <c r="AB46" s="150"/>
      <c r="AC46" s="150"/>
      <c r="AD46" s="150"/>
      <c r="AE46" s="150"/>
      <c r="AF46" s="150"/>
      <c r="AG46" s="150"/>
      <c r="AH46" s="203">
        <v>0.02</v>
      </c>
      <c r="AI46" s="197">
        <v>97835</v>
      </c>
      <c r="AJ46" s="197">
        <v>89197</v>
      </c>
      <c r="AK46" s="204">
        <f>1-(AI46/AJ46)</f>
        <v>-9.6841822034373415E-2</v>
      </c>
      <c r="AL46" s="199" t="s">
        <v>386</v>
      </c>
      <c r="AM46" s="205" t="s">
        <v>18</v>
      </c>
      <c r="AN46" s="201" t="s">
        <v>878</v>
      </c>
      <c r="AO46" s="202" t="s">
        <v>879</v>
      </c>
      <c r="AP46" s="150"/>
      <c r="AQ46" s="150"/>
      <c r="AR46" s="150"/>
      <c r="AS46" s="150"/>
      <c r="AT46" s="150"/>
      <c r="AU46" s="150"/>
      <c r="AV46" s="150"/>
      <c r="AW46" s="150"/>
      <c r="AX46" s="133"/>
      <c r="AY46" s="145">
        <f>AK46</f>
        <v>-9.6841822034373415E-2</v>
      </c>
      <c r="AZ46" s="134" t="s">
        <v>18</v>
      </c>
      <c r="BA46" s="47"/>
      <c r="BB46" s="48"/>
      <c r="BC46" s="48"/>
      <c r="BD46" s="47"/>
      <c r="BE46" s="49"/>
      <c r="BF46" s="50"/>
      <c r="BG46" s="63"/>
      <c r="BH46" s="63"/>
      <c r="BI46" s="47">
        <v>0.02</v>
      </c>
      <c r="BJ46" s="48">
        <v>88012</v>
      </c>
      <c r="BK46" s="48">
        <v>75006</v>
      </c>
      <c r="BL46" s="94">
        <f>1-(BJ46/BK46)</f>
        <v>-0.17339946137642315</v>
      </c>
      <c r="BM46" s="49" t="s">
        <v>717</v>
      </c>
      <c r="BN46" s="50" t="s">
        <v>718</v>
      </c>
      <c r="BO46" s="62" t="s">
        <v>721</v>
      </c>
      <c r="BP46" s="51" t="s">
        <v>722</v>
      </c>
      <c r="BQ46" s="47"/>
      <c r="BR46" s="48"/>
      <c r="BS46" s="48"/>
      <c r="BT46" s="47"/>
      <c r="BU46" s="49"/>
      <c r="BV46" s="50"/>
      <c r="BW46" s="63"/>
      <c r="BX46" s="63"/>
      <c r="BY46" s="133"/>
      <c r="BZ46" s="145">
        <f>BL46</f>
        <v>-0.17339946137642315</v>
      </c>
      <c r="CA46" s="134" t="s">
        <v>18</v>
      </c>
    </row>
    <row r="47" spans="1:79" ht="78" customHeight="1" thickBot="1" x14ac:dyDescent="0.3">
      <c r="A47" s="11">
        <v>40</v>
      </c>
      <c r="B47" s="12" t="s">
        <v>26</v>
      </c>
      <c r="C47" s="13" t="s">
        <v>379</v>
      </c>
      <c r="D47" s="172" t="s">
        <v>311</v>
      </c>
      <c r="E47" s="10" t="s">
        <v>29</v>
      </c>
      <c r="F47" s="20" t="s">
        <v>396</v>
      </c>
      <c r="G47" s="20" t="s">
        <v>397</v>
      </c>
      <c r="H47" s="15" t="s">
        <v>186</v>
      </c>
      <c r="I47" s="20" t="s">
        <v>382</v>
      </c>
      <c r="J47" s="25">
        <v>0.02</v>
      </c>
      <c r="K47" s="20" t="s">
        <v>383</v>
      </c>
      <c r="L47" s="19" t="s">
        <v>66</v>
      </c>
      <c r="M47" s="292" t="s">
        <v>633</v>
      </c>
      <c r="N47" s="15" t="s">
        <v>37</v>
      </c>
      <c r="O47" s="20" t="s">
        <v>398</v>
      </c>
      <c r="P47" s="19" t="s">
        <v>39</v>
      </c>
      <c r="Q47" s="10" t="s">
        <v>385</v>
      </c>
      <c r="R47" s="35" t="s">
        <v>386</v>
      </c>
      <c r="S47" s="21" t="s">
        <v>387</v>
      </c>
      <c r="T47" s="38">
        <f>2%</f>
        <v>0.02</v>
      </c>
      <c r="U47" s="28" t="s">
        <v>388</v>
      </c>
      <c r="V47" s="18" t="s">
        <v>389</v>
      </c>
      <c r="W47" s="18" t="s">
        <v>390</v>
      </c>
      <c r="X47" s="18" t="s">
        <v>391</v>
      </c>
      <c r="Y47" s="18" t="s">
        <v>392</v>
      </c>
      <c r="Z47" s="150"/>
      <c r="AA47" s="150"/>
      <c r="AB47" s="150"/>
      <c r="AC47" s="150"/>
      <c r="AD47" s="150"/>
      <c r="AE47" s="150"/>
      <c r="AF47" s="150"/>
      <c r="AG47" s="150"/>
      <c r="AH47" s="206">
        <v>0.02</v>
      </c>
      <c r="AI47" s="207">
        <v>6912</v>
      </c>
      <c r="AJ47" s="207">
        <v>6529</v>
      </c>
      <c r="AK47" s="208">
        <f>1-(AI47/AJ47)</f>
        <v>-5.8661357022514959E-2</v>
      </c>
      <c r="AL47" s="209" t="s">
        <v>386</v>
      </c>
      <c r="AM47" s="210" t="s">
        <v>18</v>
      </c>
      <c r="AN47" s="211" t="s">
        <v>880</v>
      </c>
      <c r="AO47" s="212" t="s">
        <v>881</v>
      </c>
      <c r="AP47" s="150"/>
      <c r="AQ47" s="150"/>
      <c r="AR47" s="150"/>
      <c r="AS47" s="150"/>
      <c r="AT47" s="150"/>
      <c r="AU47" s="150"/>
      <c r="AV47" s="150"/>
      <c r="AW47" s="150"/>
      <c r="AX47" s="133"/>
      <c r="AY47" s="145">
        <f>AK47</f>
        <v>-5.8661357022514959E-2</v>
      </c>
      <c r="AZ47" s="134" t="s">
        <v>18</v>
      </c>
      <c r="BA47" s="47"/>
      <c r="BB47" s="48"/>
      <c r="BC47" s="48"/>
      <c r="BD47" s="47"/>
      <c r="BE47" s="49"/>
      <c r="BF47" s="50"/>
      <c r="BG47" s="63"/>
      <c r="BH47" s="63"/>
      <c r="BI47" s="47">
        <v>0.02</v>
      </c>
      <c r="BJ47" s="48">
        <v>2866</v>
      </c>
      <c r="BK47" s="48">
        <v>2846</v>
      </c>
      <c r="BL47" s="94">
        <f>1-(BJ47/BK47)</f>
        <v>-7.0274068868587669E-3</v>
      </c>
      <c r="BM47" s="49" t="s">
        <v>717</v>
      </c>
      <c r="BN47" s="50" t="s">
        <v>718</v>
      </c>
      <c r="BO47" s="62" t="s">
        <v>721</v>
      </c>
      <c r="BP47" s="51" t="s">
        <v>723</v>
      </c>
      <c r="BQ47" s="47"/>
      <c r="BR47" s="48"/>
      <c r="BS47" s="48"/>
      <c r="BT47" s="47"/>
      <c r="BU47" s="49"/>
      <c r="BV47" s="50"/>
      <c r="BW47" s="63"/>
      <c r="BX47" s="63"/>
      <c r="BY47" s="133"/>
      <c r="BZ47" s="145">
        <f>BL47</f>
        <v>-7.0274068868587669E-3</v>
      </c>
      <c r="CA47" s="134" t="s">
        <v>18</v>
      </c>
    </row>
    <row r="48" spans="1:79" ht="75" x14ac:dyDescent="0.25">
      <c r="A48" s="11">
        <v>41</v>
      </c>
      <c r="B48" s="12" t="s">
        <v>26</v>
      </c>
      <c r="C48" s="13" t="s">
        <v>399</v>
      </c>
      <c r="D48" s="172" t="s">
        <v>311</v>
      </c>
      <c r="E48" s="10" t="s">
        <v>29</v>
      </c>
      <c r="F48" s="20" t="s">
        <v>400</v>
      </c>
      <c r="G48" s="20" t="s">
        <v>401</v>
      </c>
      <c r="H48" s="20" t="s">
        <v>39</v>
      </c>
      <c r="I48" s="20" t="s">
        <v>402</v>
      </c>
      <c r="J48" s="25">
        <v>0.01</v>
      </c>
      <c r="K48" s="20" t="s">
        <v>403</v>
      </c>
      <c r="L48" s="19" t="s">
        <v>35</v>
      </c>
      <c r="M48" s="12" t="s">
        <v>404</v>
      </c>
      <c r="N48" s="20" t="s">
        <v>37</v>
      </c>
      <c r="O48" s="20" t="s">
        <v>405</v>
      </c>
      <c r="P48" s="19" t="s">
        <v>39</v>
      </c>
      <c r="Q48" s="19" t="s">
        <v>39</v>
      </c>
      <c r="R48" s="35" t="s">
        <v>406</v>
      </c>
      <c r="S48" s="35" t="s">
        <v>407</v>
      </c>
      <c r="T48" s="40">
        <v>0.01</v>
      </c>
      <c r="U48" s="36" t="s">
        <v>386</v>
      </c>
      <c r="V48" s="20" t="s">
        <v>408</v>
      </c>
      <c r="W48" s="20" t="s">
        <v>409</v>
      </c>
      <c r="X48" s="20" t="s">
        <v>409</v>
      </c>
      <c r="Y48" s="18" t="s">
        <v>410</v>
      </c>
      <c r="Z48" s="213">
        <v>0.01</v>
      </c>
      <c r="AA48" s="214">
        <v>2</v>
      </c>
      <c r="AB48" s="214">
        <v>400</v>
      </c>
      <c r="AC48" s="215">
        <f>+AA48/AB48</f>
        <v>5.0000000000000001E-3</v>
      </c>
      <c r="AD48" s="216" t="s">
        <v>386</v>
      </c>
      <c r="AE48" s="217" t="s">
        <v>21</v>
      </c>
      <c r="AF48" s="218" t="s">
        <v>882</v>
      </c>
      <c r="AG48" s="219"/>
      <c r="AH48" s="220">
        <v>0.01</v>
      </c>
      <c r="AI48" s="214">
        <v>0</v>
      </c>
      <c r="AJ48" s="214">
        <v>347</v>
      </c>
      <c r="AK48" s="289">
        <f>+AI48/AJ48</f>
        <v>0</v>
      </c>
      <c r="AL48" s="216" t="s">
        <v>386</v>
      </c>
      <c r="AM48" s="217" t="s">
        <v>21</v>
      </c>
      <c r="AN48" s="221" t="s">
        <v>883</v>
      </c>
      <c r="AO48" s="219"/>
      <c r="AP48" s="220">
        <v>0.01</v>
      </c>
      <c r="AQ48" s="214">
        <v>1</v>
      </c>
      <c r="AR48" s="214">
        <v>382</v>
      </c>
      <c r="AS48" s="215">
        <f t="shared" ref="AS48:AS53" si="18">+AQ48/AR48</f>
        <v>2.617801047120419E-3</v>
      </c>
      <c r="AT48" s="216" t="s">
        <v>386</v>
      </c>
      <c r="AU48" s="217" t="s">
        <v>21</v>
      </c>
      <c r="AV48" s="222" t="s">
        <v>884</v>
      </c>
      <c r="AW48" s="223"/>
      <c r="AX48" s="133">
        <f>AVERAGE(AC48,AK48,AS48)</f>
        <v>2.5392670157068065E-3</v>
      </c>
      <c r="AY48" s="133">
        <f>AX48</f>
        <v>2.5392670157068065E-3</v>
      </c>
      <c r="AZ48" s="134" t="s">
        <v>21</v>
      </c>
      <c r="BA48" s="95">
        <v>0.01</v>
      </c>
      <c r="BB48" s="96">
        <v>0</v>
      </c>
      <c r="BC48" s="96">
        <v>10</v>
      </c>
      <c r="BD48" s="95">
        <f>+BB48/BC48</f>
        <v>0</v>
      </c>
      <c r="BE48" s="97" t="s">
        <v>724</v>
      </c>
      <c r="BF48" s="80" t="s">
        <v>21</v>
      </c>
      <c r="BG48" s="98" t="s">
        <v>725</v>
      </c>
      <c r="BH48" s="99"/>
      <c r="BI48" s="95">
        <v>0.01</v>
      </c>
      <c r="BJ48" s="100">
        <v>0</v>
      </c>
      <c r="BK48" s="100">
        <v>532</v>
      </c>
      <c r="BL48" s="95">
        <f>+BJ48/BK48</f>
        <v>0</v>
      </c>
      <c r="BM48" s="97" t="s">
        <v>386</v>
      </c>
      <c r="BN48" s="80" t="s">
        <v>21</v>
      </c>
      <c r="BO48" s="98" t="s">
        <v>726</v>
      </c>
      <c r="BP48" s="101"/>
      <c r="BQ48" s="86">
        <v>0.01</v>
      </c>
      <c r="BR48" s="100">
        <v>0</v>
      </c>
      <c r="BS48" s="100">
        <v>421</v>
      </c>
      <c r="BT48" s="95">
        <f t="shared" ref="BT48:BT53" si="19">+BR48/BS48</f>
        <v>0</v>
      </c>
      <c r="BU48" s="97" t="s">
        <v>724</v>
      </c>
      <c r="BV48" s="102" t="s">
        <v>21</v>
      </c>
      <c r="BW48" s="85" t="s">
        <v>727</v>
      </c>
      <c r="BX48" s="82"/>
      <c r="BY48" s="133">
        <f>AVERAGE(BD48,BL48,BT48)</f>
        <v>0</v>
      </c>
      <c r="BZ48" s="133">
        <f>BY48</f>
        <v>0</v>
      </c>
      <c r="CA48" s="134" t="s">
        <v>21</v>
      </c>
    </row>
    <row r="49" spans="1:79" ht="75.75" thickBot="1" x14ac:dyDescent="0.3">
      <c r="A49" s="11">
        <v>42</v>
      </c>
      <c r="B49" s="12" t="s">
        <v>26</v>
      </c>
      <c r="C49" s="13" t="s">
        <v>399</v>
      </c>
      <c r="D49" s="172" t="s">
        <v>311</v>
      </c>
      <c r="E49" s="10" t="s">
        <v>29</v>
      </c>
      <c r="F49" s="12" t="s">
        <v>411</v>
      </c>
      <c r="G49" s="20" t="s">
        <v>412</v>
      </c>
      <c r="H49" s="20" t="s">
        <v>39</v>
      </c>
      <c r="I49" s="20" t="s">
        <v>402</v>
      </c>
      <c r="J49" s="25">
        <v>0.01</v>
      </c>
      <c r="K49" s="20" t="s">
        <v>403</v>
      </c>
      <c r="L49" s="19" t="s">
        <v>35</v>
      </c>
      <c r="M49" s="12" t="s">
        <v>413</v>
      </c>
      <c r="N49" s="20" t="s">
        <v>37</v>
      </c>
      <c r="O49" s="20" t="s">
        <v>414</v>
      </c>
      <c r="P49" s="19" t="s">
        <v>39</v>
      </c>
      <c r="Q49" s="19" t="s">
        <v>39</v>
      </c>
      <c r="R49" s="35" t="s">
        <v>406</v>
      </c>
      <c r="S49" s="35" t="s">
        <v>407</v>
      </c>
      <c r="T49" s="40">
        <v>0.01</v>
      </c>
      <c r="U49" s="36" t="s">
        <v>386</v>
      </c>
      <c r="V49" s="20" t="s">
        <v>408</v>
      </c>
      <c r="W49" s="20" t="s">
        <v>409</v>
      </c>
      <c r="X49" s="20" t="s">
        <v>409</v>
      </c>
      <c r="Y49" s="18" t="s">
        <v>415</v>
      </c>
      <c r="Z49" s="224">
        <v>0.01</v>
      </c>
      <c r="AA49" s="225">
        <v>1</v>
      </c>
      <c r="AB49" s="225">
        <v>398</v>
      </c>
      <c r="AC49" s="226">
        <f>+AA49/AB49</f>
        <v>2.5125628140703518E-3</v>
      </c>
      <c r="AD49" s="227" t="s">
        <v>386</v>
      </c>
      <c r="AE49" s="228" t="s">
        <v>21</v>
      </c>
      <c r="AF49" s="229" t="s">
        <v>885</v>
      </c>
      <c r="AG49" s="230"/>
      <c r="AH49" s="231">
        <v>0.01</v>
      </c>
      <c r="AI49" s="225">
        <v>0</v>
      </c>
      <c r="AJ49" s="225">
        <v>347</v>
      </c>
      <c r="AK49" s="290">
        <f>+AI49/AJ49</f>
        <v>0</v>
      </c>
      <c r="AL49" s="227" t="s">
        <v>386</v>
      </c>
      <c r="AM49" s="228" t="s">
        <v>21</v>
      </c>
      <c r="AN49" s="232" t="s">
        <v>886</v>
      </c>
      <c r="AO49" s="230"/>
      <c r="AP49" s="231">
        <v>0.01</v>
      </c>
      <c r="AQ49" s="225">
        <v>1</v>
      </c>
      <c r="AR49" s="225">
        <v>381</v>
      </c>
      <c r="AS49" s="226">
        <f t="shared" si="18"/>
        <v>2.6246719160104987E-3</v>
      </c>
      <c r="AT49" s="227" t="s">
        <v>386</v>
      </c>
      <c r="AU49" s="228" t="s">
        <v>21</v>
      </c>
      <c r="AV49" s="229" t="s">
        <v>887</v>
      </c>
      <c r="AW49" s="233"/>
      <c r="AX49" s="133">
        <f>AVERAGE(AC49,AK49,AS49)</f>
        <v>1.712411576693617E-3</v>
      </c>
      <c r="AY49" s="133">
        <f>AX49</f>
        <v>1.712411576693617E-3</v>
      </c>
      <c r="AZ49" s="134" t="s">
        <v>21</v>
      </c>
      <c r="BA49" s="95">
        <v>0.01</v>
      </c>
      <c r="BB49" s="96">
        <v>0</v>
      </c>
      <c r="BC49" s="96">
        <v>10</v>
      </c>
      <c r="BD49" s="95">
        <f>+BB49/BC49</f>
        <v>0</v>
      </c>
      <c r="BE49" s="97" t="s">
        <v>724</v>
      </c>
      <c r="BF49" s="80" t="s">
        <v>21</v>
      </c>
      <c r="BG49" s="98" t="s">
        <v>728</v>
      </c>
      <c r="BH49" s="99"/>
      <c r="BI49" s="97">
        <v>0.01</v>
      </c>
      <c r="BJ49" s="88">
        <v>3</v>
      </c>
      <c r="BK49" s="88">
        <v>535</v>
      </c>
      <c r="BL49" s="103">
        <f>+BJ49/BK49</f>
        <v>5.6074766355140183E-3</v>
      </c>
      <c r="BM49" s="97" t="s">
        <v>386</v>
      </c>
      <c r="BN49" s="80" t="s">
        <v>21</v>
      </c>
      <c r="BO49" s="85" t="s">
        <v>729</v>
      </c>
      <c r="BP49" s="104"/>
      <c r="BQ49" s="86">
        <v>0.01</v>
      </c>
      <c r="BR49" s="96">
        <v>0</v>
      </c>
      <c r="BS49" s="96">
        <v>421</v>
      </c>
      <c r="BT49" s="95">
        <f t="shared" si="19"/>
        <v>0</v>
      </c>
      <c r="BU49" s="97" t="s">
        <v>386</v>
      </c>
      <c r="BV49" s="102" t="s">
        <v>21</v>
      </c>
      <c r="BW49" s="85" t="s">
        <v>730</v>
      </c>
      <c r="BX49" s="82"/>
      <c r="BY49" s="133">
        <f>AVERAGE(BD49,BL49,BT49)</f>
        <v>1.8691588785046728E-3</v>
      </c>
      <c r="BZ49" s="133">
        <f>BY49</f>
        <v>1.8691588785046728E-3</v>
      </c>
      <c r="CA49" s="134" t="s">
        <v>21</v>
      </c>
    </row>
    <row r="50" spans="1:79" ht="89.25" x14ac:dyDescent="0.25">
      <c r="A50" s="11">
        <v>43</v>
      </c>
      <c r="B50" s="12" t="s">
        <v>26</v>
      </c>
      <c r="C50" s="13" t="s">
        <v>399</v>
      </c>
      <c r="D50" s="172" t="s">
        <v>311</v>
      </c>
      <c r="E50" s="10" t="s">
        <v>71</v>
      </c>
      <c r="F50" s="24" t="s">
        <v>416</v>
      </c>
      <c r="G50" s="20" t="s">
        <v>417</v>
      </c>
      <c r="H50" s="20" t="s">
        <v>32</v>
      </c>
      <c r="I50" s="20" t="s">
        <v>418</v>
      </c>
      <c r="J50" s="26">
        <v>0.9</v>
      </c>
      <c r="K50" s="20" t="s">
        <v>419</v>
      </c>
      <c r="L50" s="19" t="s">
        <v>35</v>
      </c>
      <c r="M50" s="12" t="s">
        <v>420</v>
      </c>
      <c r="N50" s="20" t="s">
        <v>37</v>
      </c>
      <c r="O50" s="20" t="s">
        <v>421</v>
      </c>
      <c r="P50" s="19" t="s">
        <v>32</v>
      </c>
      <c r="Q50" s="19" t="s">
        <v>32</v>
      </c>
      <c r="R50" s="35" t="s">
        <v>422</v>
      </c>
      <c r="S50" s="35" t="s">
        <v>423</v>
      </c>
      <c r="T50" s="40" t="s">
        <v>424</v>
      </c>
      <c r="U50" s="36" t="s">
        <v>425</v>
      </c>
      <c r="V50" s="20" t="s">
        <v>426</v>
      </c>
      <c r="W50" s="20" t="s">
        <v>409</v>
      </c>
      <c r="X50" s="20" t="s">
        <v>409</v>
      </c>
      <c r="Y50" s="20" t="s">
        <v>427</v>
      </c>
      <c r="Z50" s="151"/>
      <c r="AA50" s="151"/>
      <c r="AB50" s="151"/>
      <c r="AC50" s="151"/>
      <c r="AD50" s="151"/>
      <c r="AE50" s="151"/>
      <c r="AF50" s="151"/>
      <c r="AG50" s="151"/>
      <c r="AH50" s="151"/>
      <c r="AI50" s="151"/>
      <c r="AJ50" s="151"/>
      <c r="AK50" s="151"/>
      <c r="AL50" s="151"/>
      <c r="AM50" s="151"/>
      <c r="AN50" s="151"/>
      <c r="AO50" s="151"/>
      <c r="AP50" s="266">
        <v>0.9</v>
      </c>
      <c r="AQ50" s="267">
        <v>30202598586</v>
      </c>
      <c r="AR50" s="267">
        <v>38823763547</v>
      </c>
      <c r="AS50" s="268">
        <f t="shared" si="18"/>
        <v>0.77794102958196654</v>
      </c>
      <c r="AT50" s="269" t="s">
        <v>903</v>
      </c>
      <c r="AU50" s="270" t="s">
        <v>19</v>
      </c>
      <c r="AV50" s="271" t="s">
        <v>904</v>
      </c>
      <c r="AW50" s="272"/>
      <c r="AX50" s="134"/>
      <c r="AY50" s="144">
        <f>AS50</f>
        <v>0.77794102958196654</v>
      </c>
      <c r="AZ50" s="135" t="str">
        <f>AU50</f>
        <v>REGULAR</v>
      </c>
      <c r="BA50" s="97"/>
      <c r="BB50" s="105"/>
      <c r="BC50" s="106"/>
      <c r="BD50" s="95"/>
      <c r="BE50" s="97"/>
      <c r="BF50" s="107"/>
      <c r="BG50" s="98"/>
      <c r="BH50" s="82"/>
      <c r="BI50" s="108"/>
      <c r="BJ50" s="88"/>
      <c r="BK50" s="88"/>
      <c r="BL50" s="109"/>
      <c r="BM50" s="108"/>
      <c r="BN50" s="110"/>
      <c r="BO50" s="93"/>
      <c r="BP50" s="93"/>
      <c r="BQ50" s="86">
        <v>0.9</v>
      </c>
      <c r="BR50" s="105">
        <v>11456881239</v>
      </c>
      <c r="BS50" s="105">
        <v>18208798132</v>
      </c>
      <c r="BT50" s="86">
        <f t="shared" si="19"/>
        <v>0.62919480769385683</v>
      </c>
      <c r="BU50" s="86" t="s">
        <v>731</v>
      </c>
      <c r="BV50" s="80" t="s">
        <v>19</v>
      </c>
      <c r="BW50" s="98" t="s">
        <v>732</v>
      </c>
      <c r="BX50" s="111" t="s">
        <v>733</v>
      </c>
      <c r="BY50" s="134"/>
      <c r="BZ50" s="144">
        <f>BT50</f>
        <v>0.62919480769385683</v>
      </c>
      <c r="CA50" s="135" t="str">
        <f>BV50</f>
        <v>REGULAR</v>
      </c>
    </row>
    <row r="51" spans="1:79" ht="75.75" thickBot="1" x14ac:dyDescent="0.3">
      <c r="A51" s="11">
        <v>44</v>
      </c>
      <c r="B51" s="12" t="s">
        <v>26</v>
      </c>
      <c r="C51" s="13" t="s">
        <v>399</v>
      </c>
      <c r="D51" s="172" t="s">
        <v>311</v>
      </c>
      <c r="E51" s="10" t="s">
        <v>71</v>
      </c>
      <c r="F51" s="24" t="s">
        <v>428</v>
      </c>
      <c r="G51" s="20" t="s">
        <v>429</v>
      </c>
      <c r="H51" s="20" t="s">
        <v>32</v>
      </c>
      <c r="I51" s="20" t="s">
        <v>418</v>
      </c>
      <c r="J51" s="25">
        <v>1</v>
      </c>
      <c r="K51" s="20" t="s">
        <v>430</v>
      </c>
      <c r="L51" s="19" t="s">
        <v>35</v>
      </c>
      <c r="M51" s="24" t="s">
        <v>431</v>
      </c>
      <c r="N51" s="20" t="s">
        <v>37</v>
      </c>
      <c r="O51" s="20" t="s">
        <v>421</v>
      </c>
      <c r="P51" s="19" t="s">
        <v>32</v>
      </c>
      <c r="Q51" s="19" t="s">
        <v>32</v>
      </c>
      <c r="R51" s="35" t="s">
        <v>422</v>
      </c>
      <c r="S51" s="35" t="s">
        <v>423</v>
      </c>
      <c r="T51" s="40" t="s">
        <v>424</v>
      </c>
      <c r="U51" s="36" t="s">
        <v>425</v>
      </c>
      <c r="V51" s="20" t="s">
        <v>426</v>
      </c>
      <c r="W51" s="20" t="s">
        <v>409</v>
      </c>
      <c r="X51" s="20" t="s">
        <v>409</v>
      </c>
      <c r="Y51" s="20" t="s">
        <v>427</v>
      </c>
      <c r="Z51" s="152"/>
      <c r="AA51" s="152"/>
      <c r="AB51" s="152"/>
      <c r="AC51" s="152"/>
      <c r="AD51" s="152"/>
      <c r="AE51" s="152"/>
      <c r="AF51" s="152"/>
      <c r="AG51" s="152"/>
      <c r="AH51" s="152"/>
      <c r="AI51" s="152"/>
      <c r="AJ51" s="152"/>
      <c r="AK51" s="152"/>
      <c r="AL51" s="152"/>
      <c r="AM51" s="152"/>
      <c r="AN51" s="152"/>
      <c r="AO51" s="152"/>
      <c r="AP51" s="206">
        <v>1</v>
      </c>
      <c r="AQ51" s="273">
        <v>15018206918</v>
      </c>
      <c r="AR51" s="273">
        <v>23882155649</v>
      </c>
      <c r="AS51" s="274">
        <f t="shared" si="18"/>
        <v>0.62884637127088006</v>
      </c>
      <c r="AT51" s="275" t="s">
        <v>903</v>
      </c>
      <c r="AU51" s="276" t="s">
        <v>19</v>
      </c>
      <c r="AV51" s="212" t="s">
        <v>905</v>
      </c>
      <c r="AW51" s="277"/>
      <c r="AX51" s="134"/>
      <c r="AY51" s="144">
        <f>AS51</f>
        <v>0.62884637127088006</v>
      </c>
      <c r="AZ51" s="135" t="str">
        <f>AU51</f>
        <v>REGULAR</v>
      </c>
      <c r="BA51" s="86"/>
      <c r="BB51" s="88"/>
      <c r="BC51" s="88"/>
      <c r="BD51" s="95"/>
      <c r="BE51" s="97"/>
      <c r="BF51" s="50"/>
      <c r="BG51" s="98"/>
      <c r="BH51" s="82"/>
      <c r="BI51" s="97"/>
      <c r="BJ51" s="88"/>
      <c r="BK51" s="88"/>
      <c r="BL51" s="95"/>
      <c r="BM51" s="97"/>
      <c r="BN51" s="50"/>
      <c r="BO51" s="93"/>
      <c r="BP51" s="93"/>
      <c r="BQ51" s="86">
        <v>1</v>
      </c>
      <c r="BR51" s="105">
        <v>4663487030</v>
      </c>
      <c r="BS51" s="105">
        <v>24031195319</v>
      </c>
      <c r="BT51" s="86">
        <f t="shared" si="19"/>
        <v>0.194059719797328</v>
      </c>
      <c r="BU51" s="86" t="s">
        <v>329</v>
      </c>
      <c r="BV51" s="80" t="s">
        <v>18</v>
      </c>
      <c r="BW51" s="85" t="s">
        <v>734</v>
      </c>
      <c r="BX51" s="82" t="s">
        <v>735</v>
      </c>
      <c r="BY51" s="134"/>
      <c r="BZ51" s="144">
        <f>BT51</f>
        <v>0.194059719797328</v>
      </c>
      <c r="CA51" s="135" t="str">
        <f>BV51</f>
        <v>MALO</v>
      </c>
    </row>
    <row r="52" spans="1:79" ht="102" x14ac:dyDescent="0.25">
      <c r="A52" s="11">
        <v>45</v>
      </c>
      <c r="B52" s="12" t="s">
        <v>26</v>
      </c>
      <c r="C52" s="13" t="s">
        <v>399</v>
      </c>
      <c r="D52" s="172" t="s">
        <v>311</v>
      </c>
      <c r="E52" s="10" t="s">
        <v>71</v>
      </c>
      <c r="F52" s="24" t="s">
        <v>432</v>
      </c>
      <c r="G52" s="20" t="s">
        <v>433</v>
      </c>
      <c r="H52" s="20" t="s">
        <v>39</v>
      </c>
      <c r="I52" s="20" t="s">
        <v>418</v>
      </c>
      <c r="J52" s="26">
        <v>0.15</v>
      </c>
      <c r="K52" s="20" t="s">
        <v>430</v>
      </c>
      <c r="L52" s="19" t="s">
        <v>35</v>
      </c>
      <c r="M52" s="20" t="s">
        <v>434</v>
      </c>
      <c r="N52" s="20" t="s">
        <v>37</v>
      </c>
      <c r="O52" s="20" t="s">
        <v>421</v>
      </c>
      <c r="P52" s="19" t="s">
        <v>39</v>
      </c>
      <c r="Q52" s="19" t="s">
        <v>32</v>
      </c>
      <c r="R52" s="35" t="s">
        <v>435</v>
      </c>
      <c r="S52" s="35" t="s">
        <v>436</v>
      </c>
      <c r="T52" s="40" t="s">
        <v>437</v>
      </c>
      <c r="U52" s="36" t="s">
        <v>438</v>
      </c>
      <c r="V52" s="20" t="s">
        <v>426</v>
      </c>
      <c r="W52" s="20" t="s">
        <v>409</v>
      </c>
      <c r="X52" s="20" t="s">
        <v>409</v>
      </c>
      <c r="Y52" s="20" t="s">
        <v>439</v>
      </c>
      <c r="Z52" s="234">
        <v>0.15</v>
      </c>
      <c r="AA52" s="235">
        <v>5088283019</v>
      </c>
      <c r="AB52" s="235">
        <v>28797039623</v>
      </c>
      <c r="AC52" s="236">
        <f>+AA52/AB52</f>
        <v>0.1766946563123809</v>
      </c>
      <c r="AD52" s="216" t="s">
        <v>736</v>
      </c>
      <c r="AE52" s="217" t="s">
        <v>21</v>
      </c>
      <c r="AF52" s="221" t="s">
        <v>888</v>
      </c>
      <c r="AG52" s="219"/>
      <c r="AH52" s="237">
        <v>0.15</v>
      </c>
      <c r="AI52" s="235">
        <v>5951177397</v>
      </c>
      <c r="AJ52" s="235">
        <v>34397730545</v>
      </c>
      <c r="AK52" s="236">
        <f>+AI52/AJ52</f>
        <v>0.17301075689323503</v>
      </c>
      <c r="AL52" s="216" t="s">
        <v>736</v>
      </c>
      <c r="AM52" s="217" t="s">
        <v>21</v>
      </c>
      <c r="AN52" s="221" t="s">
        <v>889</v>
      </c>
      <c r="AO52" s="219"/>
      <c r="AP52" s="237">
        <v>0.15</v>
      </c>
      <c r="AQ52" s="235">
        <v>5176844010</v>
      </c>
      <c r="AR52" s="235">
        <v>44000607557</v>
      </c>
      <c r="AS52" s="236">
        <f t="shared" si="18"/>
        <v>0.11765392110310582</v>
      </c>
      <c r="AT52" s="216" t="s">
        <v>736</v>
      </c>
      <c r="AU52" s="217" t="s">
        <v>21</v>
      </c>
      <c r="AV52" s="219" t="s">
        <v>890</v>
      </c>
      <c r="AW52" s="223"/>
      <c r="AX52" s="133">
        <f>AVERAGE(AC52,AK52,AS52)</f>
        <v>0.15578644476957393</v>
      </c>
      <c r="AY52" s="144">
        <f>AX52</f>
        <v>0.15578644476957393</v>
      </c>
      <c r="AZ52" s="134" t="s">
        <v>20</v>
      </c>
      <c r="BA52" s="86">
        <v>0.15</v>
      </c>
      <c r="BB52" s="105">
        <v>1480297463</v>
      </c>
      <c r="BC52" s="105">
        <v>10745600297</v>
      </c>
      <c r="BD52" s="112">
        <f>+BB52/BC52</f>
        <v>0.13775847063781774</v>
      </c>
      <c r="BE52" s="97" t="s">
        <v>736</v>
      </c>
      <c r="BF52" s="80" t="s">
        <v>21</v>
      </c>
      <c r="BG52" s="98" t="s">
        <v>737</v>
      </c>
      <c r="BH52" s="82"/>
      <c r="BI52" s="97">
        <v>0.15</v>
      </c>
      <c r="BJ52" s="105">
        <v>1814822990</v>
      </c>
      <c r="BK52" s="105">
        <v>15918086821</v>
      </c>
      <c r="BL52" s="112">
        <f>+BJ52/BK52</f>
        <v>0.11401012008590049</v>
      </c>
      <c r="BM52" s="97" t="s">
        <v>736</v>
      </c>
      <c r="BN52" s="80" t="s">
        <v>21</v>
      </c>
      <c r="BO52" s="85" t="s">
        <v>738</v>
      </c>
      <c r="BP52" s="82"/>
      <c r="BQ52" s="97">
        <v>0.15</v>
      </c>
      <c r="BR52" s="105">
        <v>6107008117</v>
      </c>
      <c r="BS52" s="106">
        <v>24031195319</v>
      </c>
      <c r="BT52" s="112">
        <f t="shared" si="19"/>
        <v>0.25412835424676361</v>
      </c>
      <c r="BU52" s="97" t="s">
        <v>739</v>
      </c>
      <c r="BV52" s="80" t="s">
        <v>19</v>
      </c>
      <c r="BW52" s="85" t="s">
        <v>740</v>
      </c>
      <c r="BX52" s="82" t="s">
        <v>741</v>
      </c>
      <c r="BY52" s="133">
        <f>AVERAGE(BD52,BL52,BT52)</f>
        <v>0.1686323149901606</v>
      </c>
      <c r="BZ52" s="144">
        <f>BY52</f>
        <v>0.1686323149901606</v>
      </c>
      <c r="CA52" s="134" t="s">
        <v>20</v>
      </c>
    </row>
    <row r="53" spans="1:79" ht="115.5" thickBot="1" x14ac:dyDescent="0.3">
      <c r="A53" s="11">
        <v>46</v>
      </c>
      <c r="B53" s="12" t="s">
        <v>26</v>
      </c>
      <c r="C53" s="13" t="s">
        <v>399</v>
      </c>
      <c r="D53" s="172" t="s">
        <v>311</v>
      </c>
      <c r="E53" s="10" t="s">
        <v>71</v>
      </c>
      <c r="F53" s="24" t="s">
        <v>440</v>
      </c>
      <c r="G53" s="20" t="s">
        <v>441</v>
      </c>
      <c r="H53" s="20" t="s">
        <v>39</v>
      </c>
      <c r="I53" s="20" t="s">
        <v>418</v>
      </c>
      <c r="J53" s="26">
        <v>1</v>
      </c>
      <c r="K53" s="20" t="s">
        <v>430</v>
      </c>
      <c r="L53" s="20" t="s">
        <v>35</v>
      </c>
      <c r="M53" s="24" t="s">
        <v>442</v>
      </c>
      <c r="N53" s="20" t="s">
        <v>37</v>
      </c>
      <c r="O53" s="20" t="s">
        <v>421</v>
      </c>
      <c r="P53" s="20" t="s">
        <v>39</v>
      </c>
      <c r="Q53" s="19" t="s">
        <v>32</v>
      </c>
      <c r="R53" s="35" t="s">
        <v>422</v>
      </c>
      <c r="S53" s="35" t="s">
        <v>423</v>
      </c>
      <c r="T53" s="40" t="s">
        <v>443</v>
      </c>
      <c r="U53" s="40">
        <v>1</v>
      </c>
      <c r="V53" s="20" t="s">
        <v>426</v>
      </c>
      <c r="W53" s="20" t="s">
        <v>409</v>
      </c>
      <c r="X53" s="20" t="s">
        <v>409</v>
      </c>
      <c r="Y53" s="20" t="s">
        <v>427</v>
      </c>
      <c r="Z53" s="238">
        <v>1</v>
      </c>
      <c r="AA53" s="239">
        <v>23708756604</v>
      </c>
      <c r="AB53" s="239">
        <v>107117393000</v>
      </c>
      <c r="AC53" s="240">
        <f>+AA53/AB53</f>
        <v>0.22133433180174578</v>
      </c>
      <c r="AD53" s="241" t="s">
        <v>891</v>
      </c>
      <c r="AE53" s="242" t="s">
        <v>18</v>
      </c>
      <c r="AF53" s="232" t="s">
        <v>892</v>
      </c>
      <c r="AG53" s="230"/>
      <c r="AH53" s="243">
        <v>1</v>
      </c>
      <c r="AI53" s="239">
        <v>28446553148</v>
      </c>
      <c r="AJ53" s="239">
        <v>107117393000</v>
      </c>
      <c r="AK53" s="240">
        <f>+AI53/AJ53</f>
        <v>0.26556427813735162</v>
      </c>
      <c r="AL53" s="241" t="s">
        <v>891</v>
      </c>
      <c r="AM53" s="242" t="s">
        <v>18</v>
      </c>
      <c r="AN53" s="232" t="s">
        <v>893</v>
      </c>
      <c r="AO53" s="230"/>
      <c r="AP53" s="243">
        <v>1</v>
      </c>
      <c r="AQ53" s="239">
        <v>38823763547</v>
      </c>
      <c r="AR53" s="239">
        <v>107117393000</v>
      </c>
      <c r="AS53" s="240">
        <f t="shared" si="18"/>
        <v>0.36244126616300304</v>
      </c>
      <c r="AT53" s="241" t="s">
        <v>891</v>
      </c>
      <c r="AU53" s="242" t="s">
        <v>18</v>
      </c>
      <c r="AV53" s="244" t="s">
        <v>894</v>
      </c>
      <c r="AW53" s="233"/>
      <c r="AX53" s="133">
        <f>AVERAGE(AC53,AK53,AS53)</f>
        <v>0.28311329203403351</v>
      </c>
      <c r="AY53" s="144">
        <f>AX53</f>
        <v>0.28311329203403351</v>
      </c>
      <c r="AZ53" s="134" t="s">
        <v>18</v>
      </c>
      <c r="BA53" s="86">
        <v>1</v>
      </c>
      <c r="BB53" s="105">
        <v>9265302834</v>
      </c>
      <c r="BC53" s="105">
        <v>108525393000</v>
      </c>
      <c r="BD53" s="112">
        <f>+BB53/BC53</f>
        <v>8.5374515381851687E-2</v>
      </c>
      <c r="BE53" s="97" t="s">
        <v>329</v>
      </c>
      <c r="BF53" s="80" t="s">
        <v>18</v>
      </c>
      <c r="BG53" s="98" t="s">
        <v>742</v>
      </c>
      <c r="BH53" s="82"/>
      <c r="BI53" s="97">
        <v>1</v>
      </c>
      <c r="BJ53" s="105">
        <v>14103263831</v>
      </c>
      <c r="BK53" s="105">
        <v>108525393000</v>
      </c>
      <c r="BL53" s="112">
        <f>+BJ53/BK53</f>
        <v>0.12995358451270478</v>
      </c>
      <c r="BM53" s="97" t="s">
        <v>329</v>
      </c>
      <c r="BN53" s="80" t="s">
        <v>18</v>
      </c>
      <c r="BO53" s="85" t="s">
        <v>743</v>
      </c>
      <c r="BP53" s="82"/>
      <c r="BQ53" s="97">
        <v>1</v>
      </c>
      <c r="BR53" s="105">
        <v>18208798132</v>
      </c>
      <c r="BS53" s="106">
        <v>108525393000</v>
      </c>
      <c r="BT53" s="112">
        <f t="shared" si="19"/>
        <v>0.16778375667342665</v>
      </c>
      <c r="BU53" s="97" t="s">
        <v>329</v>
      </c>
      <c r="BV53" s="80" t="s">
        <v>18</v>
      </c>
      <c r="BW53" s="85" t="s">
        <v>744</v>
      </c>
      <c r="BX53" s="82" t="s">
        <v>745</v>
      </c>
      <c r="BY53" s="133">
        <f>AVERAGE(BD53,BL53,BT53)</f>
        <v>0.1277039521893277</v>
      </c>
      <c r="BZ53" s="144">
        <f>BY53</f>
        <v>0.1277039521893277</v>
      </c>
      <c r="CA53" s="134" t="s">
        <v>18</v>
      </c>
    </row>
    <row r="54" spans="1:79" ht="75.75" thickBot="1" x14ac:dyDescent="0.3">
      <c r="A54" s="11">
        <v>47</v>
      </c>
      <c r="B54" s="12" t="s">
        <v>26</v>
      </c>
      <c r="C54" s="15" t="s">
        <v>379</v>
      </c>
      <c r="D54" s="172" t="s">
        <v>311</v>
      </c>
      <c r="E54" s="10" t="s">
        <v>29</v>
      </c>
      <c r="F54" s="20" t="s">
        <v>444</v>
      </c>
      <c r="G54" s="15" t="s">
        <v>445</v>
      </c>
      <c r="H54" s="15" t="s">
        <v>446</v>
      </c>
      <c r="I54" s="15" t="s">
        <v>447</v>
      </c>
      <c r="J54" s="20" t="s">
        <v>448</v>
      </c>
      <c r="K54" s="15" t="s">
        <v>449</v>
      </c>
      <c r="L54" s="10" t="s">
        <v>35</v>
      </c>
      <c r="M54" s="15" t="s">
        <v>450</v>
      </c>
      <c r="N54" s="15" t="s">
        <v>37</v>
      </c>
      <c r="O54" s="15" t="s">
        <v>451</v>
      </c>
      <c r="P54" s="10" t="s">
        <v>446</v>
      </c>
      <c r="Q54" s="15" t="s">
        <v>452</v>
      </c>
      <c r="R54" s="35" t="s">
        <v>453</v>
      </c>
      <c r="S54" s="21" t="s">
        <v>454</v>
      </c>
      <c r="T54" s="41" t="s">
        <v>455</v>
      </c>
      <c r="U54" s="42">
        <v>1</v>
      </c>
      <c r="V54" s="46" t="s">
        <v>456</v>
      </c>
      <c r="W54" s="18" t="s">
        <v>457</v>
      </c>
      <c r="X54" s="43" t="s">
        <v>458</v>
      </c>
      <c r="Y54" s="43" t="s">
        <v>459</v>
      </c>
      <c r="Z54" s="153"/>
      <c r="AA54" s="153"/>
      <c r="AB54" s="153"/>
      <c r="AC54" s="153"/>
      <c r="AD54" s="153"/>
      <c r="AE54" s="153"/>
      <c r="AF54" s="153"/>
      <c r="AG54" s="153"/>
      <c r="AH54" s="153"/>
      <c r="AI54" s="153"/>
      <c r="AJ54" s="153"/>
      <c r="AK54" s="153"/>
      <c r="AL54" s="153"/>
      <c r="AM54" s="153"/>
      <c r="AN54" s="153"/>
      <c r="AO54" s="153"/>
      <c r="AP54" s="47" t="s">
        <v>649</v>
      </c>
      <c r="AQ54" s="47" t="s">
        <v>649</v>
      </c>
      <c r="AR54" s="47" t="s">
        <v>649</v>
      </c>
      <c r="AS54" s="47" t="s">
        <v>649</v>
      </c>
      <c r="AT54" s="47" t="s">
        <v>649</v>
      </c>
      <c r="AU54" s="47" t="s">
        <v>649</v>
      </c>
      <c r="AV54" s="47" t="s">
        <v>649</v>
      </c>
      <c r="AW54" s="153"/>
      <c r="AX54" s="134"/>
      <c r="AY54" s="137" t="str">
        <f>AS54</f>
        <v>No aplica</v>
      </c>
      <c r="AZ54" s="137" t="str">
        <f>AT54</f>
        <v>No aplica</v>
      </c>
      <c r="BA54" s="47"/>
      <c r="BB54" s="48"/>
      <c r="BC54" s="48"/>
      <c r="BD54" s="47"/>
      <c r="BE54" s="49"/>
      <c r="BF54" s="50"/>
      <c r="BG54" s="63"/>
      <c r="BH54" s="63"/>
      <c r="BI54" s="47"/>
      <c r="BJ54" s="48"/>
      <c r="BK54" s="48"/>
      <c r="BL54" s="47"/>
      <c r="BM54" s="49"/>
      <c r="BN54" s="50"/>
      <c r="BO54" s="63"/>
      <c r="BP54" s="63"/>
      <c r="BQ54" s="47" t="s">
        <v>649</v>
      </c>
      <c r="BR54" s="47" t="s">
        <v>649</v>
      </c>
      <c r="BS54" s="47" t="s">
        <v>649</v>
      </c>
      <c r="BT54" s="47" t="s">
        <v>649</v>
      </c>
      <c r="BU54" s="47" t="s">
        <v>649</v>
      </c>
      <c r="BV54" s="47" t="s">
        <v>649</v>
      </c>
      <c r="BW54" s="47" t="s">
        <v>649</v>
      </c>
      <c r="BX54" s="63"/>
      <c r="BY54" s="134"/>
      <c r="BZ54" s="137" t="str">
        <f>BT54</f>
        <v>No aplica</v>
      </c>
      <c r="CA54" s="137" t="str">
        <f>BU54</f>
        <v>No aplica</v>
      </c>
    </row>
    <row r="55" spans="1:79" ht="90" x14ac:dyDescent="0.25">
      <c r="A55" s="11">
        <v>48</v>
      </c>
      <c r="B55" s="12" t="s">
        <v>26</v>
      </c>
      <c r="C55" s="13" t="s">
        <v>460</v>
      </c>
      <c r="D55" s="172" t="s">
        <v>311</v>
      </c>
      <c r="E55" s="10" t="s">
        <v>29</v>
      </c>
      <c r="F55" s="12" t="s">
        <v>461</v>
      </c>
      <c r="G55" s="44" t="s">
        <v>462</v>
      </c>
      <c r="H55" s="18" t="s">
        <v>39</v>
      </c>
      <c r="I55" s="18" t="s">
        <v>463</v>
      </c>
      <c r="J55" s="26">
        <v>0.8</v>
      </c>
      <c r="K55" s="18" t="s">
        <v>464</v>
      </c>
      <c r="L55" s="22" t="s">
        <v>35</v>
      </c>
      <c r="M55" s="44" t="s">
        <v>465</v>
      </c>
      <c r="N55" s="18" t="s">
        <v>37</v>
      </c>
      <c r="O55" s="44" t="s">
        <v>466</v>
      </c>
      <c r="P55" s="22" t="s">
        <v>39</v>
      </c>
      <c r="Q55" s="22" t="s">
        <v>39</v>
      </c>
      <c r="R55" s="35" t="s">
        <v>329</v>
      </c>
      <c r="S55" s="21" t="s">
        <v>467</v>
      </c>
      <c r="T55" s="21" t="s">
        <v>468</v>
      </c>
      <c r="U55" s="45" t="s">
        <v>469</v>
      </c>
      <c r="V55" s="18" t="s">
        <v>470</v>
      </c>
      <c r="W55" s="18" t="s">
        <v>471</v>
      </c>
      <c r="X55" s="18" t="s">
        <v>472</v>
      </c>
      <c r="Y55" s="18" t="s">
        <v>473</v>
      </c>
      <c r="Z55" s="245">
        <v>0.8</v>
      </c>
      <c r="AA55" s="246">
        <v>23</v>
      </c>
      <c r="AB55" s="246">
        <v>31</v>
      </c>
      <c r="AC55" s="247">
        <f>AA55/AB55</f>
        <v>0.74193548387096775</v>
      </c>
      <c r="AD55" s="248" t="s">
        <v>895</v>
      </c>
      <c r="AE55" s="249" t="s">
        <v>20</v>
      </c>
      <c r="AF55" s="219" t="s">
        <v>746</v>
      </c>
      <c r="AG55" s="219" t="s">
        <v>896</v>
      </c>
      <c r="AH55" s="247">
        <v>0.8</v>
      </c>
      <c r="AI55" s="246">
        <v>27</v>
      </c>
      <c r="AJ55" s="246">
        <v>32</v>
      </c>
      <c r="AK55" s="247">
        <f>AI55/AJ55</f>
        <v>0.84375</v>
      </c>
      <c r="AL55" s="216" t="s">
        <v>469</v>
      </c>
      <c r="AM55" s="217" t="s">
        <v>21</v>
      </c>
      <c r="AN55" s="219" t="s">
        <v>747</v>
      </c>
      <c r="AO55" s="219" t="s">
        <v>896</v>
      </c>
      <c r="AP55" s="247">
        <v>0.8</v>
      </c>
      <c r="AQ55" s="246">
        <v>11</v>
      </c>
      <c r="AR55" s="246">
        <v>15</v>
      </c>
      <c r="AS55" s="247">
        <f>AQ55/AR55</f>
        <v>0.73333333333333328</v>
      </c>
      <c r="AT55" s="248" t="s">
        <v>895</v>
      </c>
      <c r="AU55" s="249" t="s">
        <v>20</v>
      </c>
      <c r="AV55" s="250" t="s">
        <v>746</v>
      </c>
      <c r="AW55" s="223" t="s">
        <v>897</v>
      </c>
      <c r="AX55" s="133">
        <f>AVERAGE(AC55,AK55,AS55)</f>
        <v>0.7730062724014336</v>
      </c>
      <c r="AY55" s="144">
        <f>AX55</f>
        <v>0.7730062724014336</v>
      </c>
      <c r="AZ55" s="134" t="s">
        <v>20</v>
      </c>
      <c r="BA55" s="86">
        <v>0.8</v>
      </c>
      <c r="BB55" s="88">
        <v>13</v>
      </c>
      <c r="BC55" s="88">
        <v>13</v>
      </c>
      <c r="BD55" s="95">
        <f>BB55/BC55</f>
        <v>1</v>
      </c>
      <c r="BE55" s="90" t="s">
        <v>469</v>
      </c>
      <c r="BF55" s="80" t="s">
        <v>21</v>
      </c>
      <c r="BG55" s="85" t="s">
        <v>746</v>
      </c>
      <c r="BH55" s="82"/>
      <c r="BI55" s="95">
        <v>0.8</v>
      </c>
      <c r="BJ55" s="96">
        <v>22</v>
      </c>
      <c r="BK55" s="96">
        <v>24</v>
      </c>
      <c r="BL55" s="95">
        <f>BJ55/BK55</f>
        <v>0.91666666666666663</v>
      </c>
      <c r="BM55" s="90" t="s">
        <v>469</v>
      </c>
      <c r="BN55" s="80" t="s">
        <v>21</v>
      </c>
      <c r="BO55" s="85" t="s">
        <v>747</v>
      </c>
      <c r="BP55" s="82" t="s">
        <v>748</v>
      </c>
      <c r="BQ55" s="95">
        <v>0.8</v>
      </c>
      <c r="BR55" s="96">
        <v>12</v>
      </c>
      <c r="BS55" s="96">
        <v>24</v>
      </c>
      <c r="BT55" s="95">
        <f>BR55/BS55</f>
        <v>0.5</v>
      </c>
      <c r="BU55" s="91" t="s">
        <v>749</v>
      </c>
      <c r="BV55" s="80" t="s">
        <v>19</v>
      </c>
      <c r="BW55" s="85" t="s">
        <v>750</v>
      </c>
      <c r="BX55" s="82" t="s">
        <v>751</v>
      </c>
      <c r="BY55" s="133">
        <f>AVERAGE(BD55,BL55,BT55)</f>
        <v>0.80555555555555547</v>
      </c>
      <c r="BZ55" s="144">
        <f>BY55</f>
        <v>0.80555555555555547</v>
      </c>
      <c r="CA55" s="134" t="s">
        <v>21</v>
      </c>
    </row>
    <row r="56" spans="1:79" ht="106.5" customHeight="1" thickBot="1" x14ac:dyDescent="0.3">
      <c r="A56" s="11">
        <v>49</v>
      </c>
      <c r="B56" s="12" t="s">
        <v>26</v>
      </c>
      <c r="C56" s="15" t="s">
        <v>379</v>
      </c>
      <c r="D56" s="172" t="s">
        <v>311</v>
      </c>
      <c r="E56" s="10" t="s">
        <v>29</v>
      </c>
      <c r="F56" s="20" t="s">
        <v>474</v>
      </c>
      <c r="G56" s="15" t="s">
        <v>475</v>
      </c>
      <c r="H56" s="15" t="s">
        <v>365</v>
      </c>
      <c r="I56" s="15" t="s">
        <v>476</v>
      </c>
      <c r="J56" s="26">
        <v>1</v>
      </c>
      <c r="K56" s="15" t="s">
        <v>477</v>
      </c>
      <c r="L56" s="10" t="s">
        <v>35</v>
      </c>
      <c r="M56" s="15" t="s">
        <v>478</v>
      </c>
      <c r="N56" s="15" t="s">
        <v>37</v>
      </c>
      <c r="O56" s="15" t="s">
        <v>479</v>
      </c>
      <c r="P56" s="10" t="s">
        <v>39</v>
      </c>
      <c r="Q56" s="10" t="s">
        <v>39</v>
      </c>
      <c r="R56" s="35" t="s">
        <v>329</v>
      </c>
      <c r="S56" s="21" t="s">
        <v>480</v>
      </c>
      <c r="T56" s="35" t="s">
        <v>319</v>
      </c>
      <c r="U56" s="45" t="s">
        <v>182</v>
      </c>
      <c r="V56" s="18" t="s">
        <v>481</v>
      </c>
      <c r="W56" s="18" t="s">
        <v>482</v>
      </c>
      <c r="X56" s="18" t="s">
        <v>483</v>
      </c>
      <c r="Y56" s="18" t="s">
        <v>484</v>
      </c>
      <c r="Z56" s="238">
        <v>1</v>
      </c>
      <c r="AA56" s="251">
        <v>1380</v>
      </c>
      <c r="AB56" s="251">
        <v>2263</v>
      </c>
      <c r="AC56" s="252">
        <f>+AA56/AB56</f>
        <v>0.60980998674326115</v>
      </c>
      <c r="AD56" s="252" t="s">
        <v>752</v>
      </c>
      <c r="AE56" s="253" t="s">
        <v>19</v>
      </c>
      <c r="AF56" s="229" t="s">
        <v>753</v>
      </c>
      <c r="AG56" s="229" t="s">
        <v>754</v>
      </c>
      <c r="AH56" s="252">
        <v>0.95</v>
      </c>
      <c r="AI56" s="251">
        <v>810</v>
      </c>
      <c r="AJ56" s="251">
        <v>934</v>
      </c>
      <c r="AK56" s="252">
        <f>+AI56/AJ56</f>
        <v>0.86723768736616702</v>
      </c>
      <c r="AL56" s="252" t="s">
        <v>755</v>
      </c>
      <c r="AM56" s="254" t="s">
        <v>20</v>
      </c>
      <c r="AN56" s="229" t="s">
        <v>756</v>
      </c>
      <c r="AO56" s="229" t="s">
        <v>754</v>
      </c>
      <c r="AP56" s="252">
        <v>0.95</v>
      </c>
      <c r="AQ56" s="251">
        <v>1025</v>
      </c>
      <c r="AR56" s="251">
        <v>1116</v>
      </c>
      <c r="AS56" s="252">
        <v>0.91800000000000004</v>
      </c>
      <c r="AT56" s="252" t="s">
        <v>755</v>
      </c>
      <c r="AU56" s="254" t="s">
        <v>20</v>
      </c>
      <c r="AV56" s="229" t="s">
        <v>757</v>
      </c>
      <c r="AW56" s="255" t="s">
        <v>754</v>
      </c>
      <c r="AX56" s="133">
        <f>AVERAGE(AC56,AK56,AS56)</f>
        <v>0.79834922470314273</v>
      </c>
      <c r="AY56" s="144">
        <f>AX56</f>
        <v>0.79834922470314273</v>
      </c>
      <c r="AZ56" s="134" t="s">
        <v>20</v>
      </c>
      <c r="BA56" s="95">
        <v>0.95</v>
      </c>
      <c r="BB56" s="96">
        <v>1380</v>
      </c>
      <c r="BC56" s="96">
        <v>2263</v>
      </c>
      <c r="BD56" s="95">
        <f>+BB56/BC56</f>
        <v>0.60980998674326115</v>
      </c>
      <c r="BE56" s="97" t="s">
        <v>752</v>
      </c>
      <c r="BF56" s="80" t="s">
        <v>19</v>
      </c>
      <c r="BG56" s="85" t="s">
        <v>753</v>
      </c>
      <c r="BH56" s="82" t="s">
        <v>754</v>
      </c>
      <c r="BI56" s="95">
        <v>0.95</v>
      </c>
      <c r="BJ56" s="96">
        <v>810</v>
      </c>
      <c r="BK56" s="96">
        <v>934</v>
      </c>
      <c r="BL56" s="95">
        <f>+BJ56/BK56</f>
        <v>0.86723768736616702</v>
      </c>
      <c r="BM56" s="97" t="s">
        <v>755</v>
      </c>
      <c r="BN56" s="80" t="s">
        <v>20</v>
      </c>
      <c r="BO56" s="85" t="s">
        <v>756</v>
      </c>
      <c r="BP56" s="82" t="s">
        <v>754</v>
      </c>
      <c r="BQ56" s="95">
        <v>0.95</v>
      </c>
      <c r="BR56" s="96">
        <v>1025</v>
      </c>
      <c r="BS56" s="96">
        <v>1116</v>
      </c>
      <c r="BT56" s="95">
        <v>0.91800000000000004</v>
      </c>
      <c r="BU56" s="97" t="s">
        <v>755</v>
      </c>
      <c r="BV56" s="80" t="s">
        <v>20</v>
      </c>
      <c r="BW56" s="85" t="s">
        <v>757</v>
      </c>
      <c r="BX56" s="82" t="s">
        <v>754</v>
      </c>
      <c r="BY56" s="133">
        <f>AVERAGE(BD56,BL56,BT56)</f>
        <v>0.79834922470314273</v>
      </c>
      <c r="BZ56" s="144">
        <f>BY56</f>
        <v>0.79834922470314273</v>
      </c>
      <c r="CA56" s="134" t="s">
        <v>19</v>
      </c>
    </row>
    <row r="57" spans="1:79" ht="63.75" customHeight="1" x14ac:dyDescent="0.25">
      <c r="A57" s="11">
        <v>50</v>
      </c>
      <c r="B57" s="12" t="s">
        <v>26</v>
      </c>
      <c r="C57" s="15" t="s">
        <v>379</v>
      </c>
      <c r="D57" s="172" t="s">
        <v>311</v>
      </c>
      <c r="E57" s="10" t="s">
        <v>29</v>
      </c>
      <c r="F57" s="12" t="s">
        <v>486</v>
      </c>
      <c r="G57" s="12" t="s">
        <v>485</v>
      </c>
      <c r="H57" s="20" t="s">
        <v>32</v>
      </c>
      <c r="I57" s="20" t="s">
        <v>487</v>
      </c>
      <c r="J57" s="26">
        <v>1</v>
      </c>
      <c r="K57" s="20" t="s">
        <v>488</v>
      </c>
      <c r="L57" s="19" t="s">
        <v>35</v>
      </c>
      <c r="M57" s="12" t="s">
        <v>489</v>
      </c>
      <c r="N57" s="20" t="s">
        <v>37</v>
      </c>
      <c r="O57" s="12" t="s">
        <v>490</v>
      </c>
      <c r="P57" s="12" t="s">
        <v>32</v>
      </c>
      <c r="Q57" s="12" t="s">
        <v>32</v>
      </c>
      <c r="R57" s="35" t="s">
        <v>422</v>
      </c>
      <c r="S57" s="35" t="s">
        <v>423</v>
      </c>
      <c r="T57" s="40" t="s">
        <v>424</v>
      </c>
      <c r="U57" s="36" t="s">
        <v>425</v>
      </c>
      <c r="V57" s="20" t="s">
        <v>491</v>
      </c>
      <c r="W57" s="20" t="s">
        <v>492</v>
      </c>
      <c r="X57" s="20" t="s">
        <v>493</v>
      </c>
      <c r="Y57" s="20" t="s">
        <v>494</v>
      </c>
      <c r="Z57" s="150"/>
      <c r="AA57" s="150"/>
      <c r="AB57" s="150"/>
      <c r="AC57" s="150"/>
      <c r="AD57" s="150"/>
      <c r="AE57" s="150"/>
      <c r="AF57" s="150"/>
      <c r="AG57" s="150"/>
      <c r="AH57" s="150"/>
      <c r="AI57" s="150"/>
      <c r="AJ57" s="150"/>
      <c r="AK57" s="150"/>
      <c r="AL57" s="150"/>
      <c r="AM57" s="150"/>
      <c r="AN57" s="150"/>
      <c r="AO57" s="150"/>
      <c r="AP57" s="266">
        <v>1</v>
      </c>
      <c r="AQ57" s="278">
        <v>73</v>
      </c>
      <c r="AR57" s="278">
        <v>73</v>
      </c>
      <c r="AS57" s="279">
        <f>AQ57/AR57</f>
        <v>1</v>
      </c>
      <c r="AT57" s="269" t="s">
        <v>425</v>
      </c>
      <c r="AU57" s="280" t="s">
        <v>21</v>
      </c>
      <c r="AV57" s="281" t="s">
        <v>906</v>
      </c>
      <c r="AW57" s="278"/>
      <c r="AX57" s="134"/>
      <c r="AY57" s="144">
        <f>AS57</f>
        <v>1</v>
      </c>
      <c r="AZ57" s="135" t="str">
        <f>AU57</f>
        <v>EXCELENTE</v>
      </c>
      <c r="BA57" s="95"/>
      <c r="BB57" s="96"/>
      <c r="BC57" s="88"/>
      <c r="BD57" s="86"/>
      <c r="BE57" s="90"/>
      <c r="BF57" s="113"/>
      <c r="BG57" s="93"/>
      <c r="BH57" s="93"/>
      <c r="BI57" s="86"/>
      <c r="BJ57" s="88"/>
      <c r="BK57" s="88"/>
      <c r="BL57" s="86"/>
      <c r="BM57" s="90"/>
      <c r="BN57" s="113"/>
      <c r="BO57" s="93"/>
      <c r="BP57" s="93"/>
      <c r="BQ57" s="86">
        <v>1</v>
      </c>
      <c r="BR57" s="88">
        <v>130</v>
      </c>
      <c r="BS57" s="88">
        <v>130</v>
      </c>
      <c r="BT57" s="86">
        <f>+BR57/BS57</f>
        <v>1</v>
      </c>
      <c r="BU57" s="90" t="s">
        <v>758</v>
      </c>
      <c r="BV57" s="92" t="s">
        <v>21</v>
      </c>
      <c r="BW57" s="93" t="s">
        <v>759</v>
      </c>
      <c r="BX57" s="93"/>
      <c r="BY57" s="134"/>
      <c r="BZ57" s="144">
        <f>BT57</f>
        <v>1</v>
      </c>
      <c r="CA57" s="135" t="str">
        <f>BV57</f>
        <v>EXCELENTE</v>
      </c>
    </row>
    <row r="58" spans="1:79" ht="186" customHeight="1" x14ac:dyDescent="0.25">
      <c r="A58" s="11">
        <v>51</v>
      </c>
      <c r="B58" s="12" t="s">
        <v>275</v>
      </c>
      <c r="C58" s="13" t="s">
        <v>495</v>
      </c>
      <c r="D58" s="172" t="s">
        <v>496</v>
      </c>
      <c r="E58" s="20" t="s">
        <v>29</v>
      </c>
      <c r="F58" s="12" t="s">
        <v>497</v>
      </c>
      <c r="G58" s="15" t="s">
        <v>498</v>
      </c>
      <c r="H58" s="15" t="s">
        <v>39</v>
      </c>
      <c r="I58" s="15" t="s">
        <v>122</v>
      </c>
      <c r="J58" s="26">
        <v>0.75</v>
      </c>
      <c r="K58" s="15" t="s">
        <v>499</v>
      </c>
      <c r="L58" s="10" t="s">
        <v>66</v>
      </c>
      <c r="M58" s="15" t="s">
        <v>500</v>
      </c>
      <c r="N58" s="15" t="s">
        <v>37</v>
      </c>
      <c r="O58" s="15" t="s">
        <v>501</v>
      </c>
      <c r="P58" s="15" t="s">
        <v>502</v>
      </c>
      <c r="Q58" s="10" t="s">
        <v>39</v>
      </c>
      <c r="R58" s="35" t="s">
        <v>503</v>
      </c>
      <c r="S58" s="21" t="s">
        <v>504</v>
      </c>
      <c r="T58" s="21" t="s">
        <v>505</v>
      </c>
      <c r="U58" s="28" t="s">
        <v>506</v>
      </c>
      <c r="V58" s="18" t="s">
        <v>507</v>
      </c>
      <c r="W58" s="18" t="s">
        <v>508</v>
      </c>
      <c r="X58" s="18" t="s">
        <v>509</v>
      </c>
      <c r="Y58" s="18" t="s">
        <v>510</v>
      </c>
      <c r="Z58" s="154">
        <v>0.75</v>
      </c>
      <c r="AA58" s="155">
        <v>32.200000000000003</v>
      </c>
      <c r="AB58" s="155">
        <v>51</v>
      </c>
      <c r="AC58" s="156">
        <f>+AA58/AB58</f>
        <v>0.63137254901960793</v>
      </c>
      <c r="AD58" s="157" t="s">
        <v>646</v>
      </c>
      <c r="AE58" s="158" t="s">
        <v>20</v>
      </c>
      <c r="AF58" s="159" t="s">
        <v>801</v>
      </c>
      <c r="AG58" s="160" t="s">
        <v>761</v>
      </c>
      <c r="AH58" s="156">
        <v>0.75</v>
      </c>
      <c r="AI58" s="155">
        <v>33</v>
      </c>
      <c r="AJ58" s="155">
        <v>51</v>
      </c>
      <c r="AK58" s="156">
        <f>+AI58/AJ58</f>
        <v>0.6470588235294118</v>
      </c>
      <c r="AL58" s="157" t="s">
        <v>646</v>
      </c>
      <c r="AM58" s="158" t="s">
        <v>20</v>
      </c>
      <c r="AN58" s="161" t="s">
        <v>802</v>
      </c>
      <c r="AO58" s="160" t="s">
        <v>761</v>
      </c>
      <c r="AP58" s="156">
        <v>0.75</v>
      </c>
      <c r="AQ58" s="155">
        <v>39</v>
      </c>
      <c r="AR58" s="155">
        <v>50</v>
      </c>
      <c r="AS58" s="156">
        <f>+AQ58/AR58</f>
        <v>0.78</v>
      </c>
      <c r="AT58" s="157" t="s">
        <v>646</v>
      </c>
      <c r="AU58" s="158" t="s">
        <v>20</v>
      </c>
      <c r="AV58" s="161" t="s">
        <v>803</v>
      </c>
      <c r="AW58" s="150"/>
      <c r="AX58" s="133">
        <f>AVERAGE(AC58,AK58,AS58)</f>
        <v>0.68614379084967325</v>
      </c>
      <c r="AY58" s="144">
        <f>AX58</f>
        <v>0.68614379084967325</v>
      </c>
      <c r="AZ58" s="134" t="s">
        <v>20</v>
      </c>
      <c r="BA58" s="114">
        <v>0.75</v>
      </c>
      <c r="BB58" s="115">
        <v>33.1</v>
      </c>
      <c r="BC58" s="115">
        <v>49</v>
      </c>
      <c r="BD58" s="114">
        <f>+BB58/BC58</f>
        <v>0.67551020408163265</v>
      </c>
      <c r="BE58" s="116" t="s">
        <v>646</v>
      </c>
      <c r="BF58" s="117" t="s">
        <v>20</v>
      </c>
      <c r="BG58" s="118" t="s">
        <v>760</v>
      </c>
      <c r="BH58" s="119" t="s">
        <v>761</v>
      </c>
      <c r="BI58" s="114">
        <v>0.75</v>
      </c>
      <c r="BJ58" s="115">
        <v>35.9</v>
      </c>
      <c r="BK58" s="115">
        <v>57</v>
      </c>
      <c r="BL58" s="114">
        <f>+BJ58/BK58</f>
        <v>0.62982456140350873</v>
      </c>
      <c r="BM58" s="116" t="s">
        <v>646</v>
      </c>
      <c r="BN58" s="117" t="s">
        <v>20</v>
      </c>
      <c r="BO58" s="120" t="s">
        <v>762</v>
      </c>
      <c r="BP58" s="119" t="s">
        <v>761</v>
      </c>
      <c r="BQ58" s="114">
        <v>0.75</v>
      </c>
      <c r="BR58" s="115">
        <v>31.7</v>
      </c>
      <c r="BS58" s="115">
        <v>57</v>
      </c>
      <c r="BT58" s="114">
        <f>+BR58/BS58</f>
        <v>0.55614035087719293</v>
      </c>
      <c r="BU58" s="116" t="s">
        <v>646</v>
      </c>
      <c r="BV58" s="117" t="s">
        <v>19</v>
      </c>
      <c r="BW58" s="120" t="s">
        <v>763</v>
      </c>
      <c r="BX58" s="119" t="s">
        <v>761</v>
      </c>
      <c r="BY58" s="133">
        <f>AVERAGE(BD58,BL58,BT58)</f>
        <v>0.62049170545411136</v>
      </c>
      <c r="BZ58" s="144">
        <f>BY58</f>
        <v>0.62049170545411136</v>
      </c>
      <c r="CA58" s="134" t="s">
        <v>20</v>
      </c>
    </row>
    <row r="59" spans="1:79" ht="409.5" x14ac:dyDescent="0.25">
      <c r="A59" s="11">
        <v>52</v>
      </c>
      <c r="B59" s="12" t="s">
        <v>275</v>
      </c>
      <c r="C59" s="13" t="s">
        <v>495</v>
      </c>
      <c r="D59" s="172" t="s">
        <v>496</v>
      </c>
      <c r="E59" s="20" t="s">
        <v>29</v>
      </c>
      <c r="F59" s="20" t="s">
        <v>511</v>
      </c>
      <c r="G59" s="15" t="s">
        <v>512</v>
      </c>
      <c r="H59" s="15" t="s">
        <v>39</v>
      </c>
      <c r="I59" s="15" t="s">
        <v>513</v>
      </c>
      <c r="J59" s="20">
        <v>15</v>
      </c>
      <c r="K59" s="15" t="s">
        <v>514</v>
      </c>
      <c r="L59" s="15" t="s">
        <v>66</v>
      </c>
      <c r="M59" s="15" t="s">
        <v>515</v>
      </c>
      <c r="N59" s="15" t="s">
        <v>516</v>
      </c>
      <c r="O59" s="15" t="s">
        <v>517</v>
      </c>
      <c r="P59" s="15" t="s">
        <v>502</v>
      </c>
      <c r="Q59" s="10" t="s">
        <v>39</v>
      </c>
      <c r="R59" s="19" t="s">
        <v>518</v>
      </c>
      <c r="S59" s="10" t="s">
        <v>519</v>
      </c>
      <c r="T59" s="10" t="s">
        <v>520</v>
      </c>
      <c r="U59" s="10" t="s">
        <v>521</v>
      </c>
      <c r="V59" s="18" t="s">
        <v>507</v>
      </c>
      <c r="W59" s="18" t="s">
        <v>508</v>
      </c>
      <c r="X59" s="18" t="s">
        <v>509</v>
      </c>
      <c r="Y59" s="18" t="s">
        <v>510</v>
      </c>
      <c r="Z59" s="156" t="s">
        <v>764</v>
      </c>
      <c r="AA59" s="155">
        <v>405</v>
      </c>
      <c r="AB59" s="155">
        <v>59</v>
      </c>
      <c r="AC59" s="162">
        <f>AA59/AB59</f>
        <v>6.8644067796610173</v>
      </c>
      <c r="AD59" s="157" t="s">
        <v>646</v>
      </c>
      <c r="AE59" s="158" t="s">
        <v>20</v>
      </c>
      <c r="AF59" s="163" t="s">
        <v>804</v>
      </c>
      <c r="AG59" s="164"/>
      <c r="AH59" s="164" t="s">
        <v>764</v>
      </c>
      <c r="AI59" s="164">
        <v>417</v>
      </c>
      <c r="AJ59" s="164">
        <v>59</v>
      </c>
      <c r="AK59" s="162">
        <f>AI59/AJ59</f>
        <v>7.0677966101694913</v>
      </c>
      <c r="AL59" s="157" t="s">
        <v>646</v>
      </c>
      <c r="AM59" s="158" t="s">
        <v>20</v>
      </c>
      <c r="AN59" s="163" t="s">
        <v>805</v>
      </c>
      <c r="AO59" s="164"/>
      <c r="AP59" s="164" t="s">
        <v>764</v>
      </c>
      <c r="AQ59" s="164">
        <v>990</v>
      </c>
      <c r="AR59" s="164">
        <v>83</v>
      </c>
      <c r="AS59" s="162">
        <f>AQ59/AR59</f>
        <v>11.927710843373495</v>
      </c>
      <c r="AT59" s="157" t="s">
        <v>646</v>
      </c>
      <c r="AU59" s="158" t="s">
        <v>20</v>
      </c>
      <c r="AV59" s="163" t="s">
        <v>806</v>
      </c>
      <c r="AW59" s="150"/>
      <c r="AX59" s="138">
        <f>AVERAGE(AC59,AK59,AS59)</f>
        <v>8.6199714110680006</v>
      </c>
      <c r="AY59" s="138">
        <f>AX59</f>
        <v>8.6199714110680006</v>
      </c>
      <c r="AZ59" s="134" t="s">
        <v>20</v>
      </c>
      <c r="BA59" s="114" t="s">
        <v>764</v>
      </c>
      <c r="BB59" s="115">
        <v>395</v>
      </c>
      <c r="BC59" s="115">
        <v>73</v>
      </c>
      <c r="BD59" s="121">
        <f>BB59/BC59</f>
        <v>5.4109589041095889</v>
      </c>
      <c r="BE59" s="116" t="s">
        <v>646</v>
      </c>
      <c r="BF59" s="117" t="s">
        <v>21</v>
      </c>
      <c r="BG59" s="120" t="s">
        <v>765</v>
      </c>
      <c r="BH59" s="119"/>
      <c r="BI59" s="114" t="s">
        <v>764</v>
      </c>
      <c r="BJ59" s="115">
        <v>350</v>
      </c>
      <c r="BK59" s="115">
        <v>75</v>
      </c>
      <c r="BL59" s="121">
        <f>BJ59/BK59</f>
        <v>4.666666666666667</v>
      </c>
      <c r="BM59" s="116" t="s">
        <v>646</v>
      </c>
      <c r="BN59" s="117" t="s">
        <v>21</v>
      </c>
      <c r="BO59" s="120" t="s">
        <v>766</v>
      </c>
      <c r="BP59" s="119"/>
      <c r="BQ59" s="115">
        <v>15</v>
      </c>
      <c r="BR59" s="115">
        <v>356</v>
      </c>
      <c r="BS59" s="115">
        <v>70</v>
      </c>
      <c r="BT59" s="121">
        <f>BR59/BS59</f>
        <v>5.0857142857142854</v>
      </c>
      <c r="BU59" s="116" t="s">
        <v>646</v>
      </c>
      <c r="BV59" s="117" t="s">
        <v>21</v>
      </c>
      <c r="BW59" s="120" t="s">
        <v>767</v>
      </c>
      <c r="BX59" s="119"/>
      <c r="BY59" s="138">
        <f>AVERAGE(BD59,BL59,BT59)</f>
        <v>5.0544466188301804</v>
      </c>
      <c r="BZ59" s="138">
        <f>BY59</f>
        <v>5.0544466188301804</v>
      </c>
      <c r="CA59" s="134" t="s">
        <v>21</v>
      </c>
    </row>
    <row r="60" spans="1:79" ht="180" customHeight="1" x14ac:dyDescent="0.25">
      <c r="A60" s="11">
        <v>53</v>
      </c>
      <c r="B60" s="12" t="s">
        <v>275</v>
      </c>
      <c r="C60" s="13" t="s">
        <v>495</v>
      </c>
      <c r="D60" s="172" t="s">
        <v>496</v>
      </c>
      <c r="E60" s="19" t="s">
        <v>29</v>
      </c>
      <c r="F60" s="12" t="s">
        <v>522</v>
      </c>
      <c r="G60" s="15" t="s">
        <v>523</v>
      </c>
      <c r="H60" s="15" t="s">
        <v>39</v>
      </c>
      <c r="I60" s="15" t="s">
        <v>524</v>
      </c>
      <c r="J60" s="26">
        <v>0.8</v>
      </c>
      <c r="K60" s="15" t="s">
        <v>525</v>
      </c>
      <c r="L60" s="15" t="s">
        <v>66</v>
      </c>
      <c r="M60" s="15" t="s">
        <v>526</v>
      </c>
      <c r="N60" s="15" t="s">
        <v>37</v>
      </c>
      <c r="O60" s="15" t="s">
        <v>527</v>
      </c>
      <c r="P60" s="15" t="s">
        <v>528</v>
      </c>
      <c r="Q60" s="15" t="s">
        <v>39</v>
      </c>
      <c r="R60" s="35" t="s">
        <v>529</v>
      </c>
      <c r="S60" s="21" t="s">
        <v>530</v>
      </c>
      <c r="T60" s="21" t="s">
        <v>531</v>
      </c>
      <c r="U60" s="28" t="s">
        <v>532</v>
      </c>
      <c r="V60" s="18" t="s">
        <v>533</v>
      </c>
      <c r="W60" s="18" t="s">
        <v>534</v>
      </c>
      <c r="X60" s="18" t="s">
        <v>535</v>
      </c>
      <c r="Y60" s="18" t="s">
        <v>536</v>
      </c>
      <c r="Z60" s="154">
        <v>0.8</v>
      </c>
      <c r="AA60" s="164">
        <v>311</v>
      </c>
      <c r="AB60" s="164">
        <v>331</v>
      </c>
      <c r="AC60" s="156">
        <f>AA60/AB60</f>
        <v>0.93957703927492442</v>
      </c>
      <c r="AD60" s="157" t="s">
        <v>650</v>
      </c>
      <c r="AE60" s="158" t="s">
        <v>21</v>
      </c>
      <c r="AF60" s="165" t="s">
        <v>807</v>
      </c>
      <c r="AG60" s="164"/>
      <c r="AH60" s="154">
        <v>0.8</v>
      </c>
      <c r="AI60" s="164">
        <v>311</v>
      </c>
      <c r="AJ60" s="164">
        <v>331</v>
      </c>
      <c r="AK60" s="156">
        <f>AI60/AJ60</f>
        <v>0.93957703927492442</v>
      </c>
      <c r="AL60" s="157" t="s">
        <v>650</v>
      </c>
      <c r="AM60" s="158" t="s">
        <v>21</v>
      </c>
      <c r="AN60" s="165" t="s">
        <v>808</v>
      </c>
      <c r="AO60" s="164"/>
      <c r="AP60" s="154">
        <v>0.8</v>
      </c>
      <c r="AQ60" s="164">
        <v>322</v>
      </c>
      <c r="AR60" s="164">
        <v>331</v>
      </c>
      <c r="AS60" s="156">
        <f>AQ60/AR60</f>
        <v>0.97280966767371602</v>
      </c>
      <c r="AT60" s="157" t="s">
        <v>650</v>
      </c>
      <c r="AU60" s="158" t="s">
        <v>21</v>
      </c>
      <c r="AV60" s="165" t="s">
        <v>809</v>
      </c>
      <c r="AW60" s="150"/>
      <c r="AX60" s="133">
        <f>AVERAGE(AC60,AK60,AS60)</f>
        <v>0.95065458207452158</v>
      </c>
      <c r="AY60" s="145">
        <f>AX60</f>
        <v>0.95065458207452158</v>
      </c>
      <c r="AZ60" s="134" t="s">
        <v>21</v>
      </c>
      <c r="BA60" s="114">
        <v>0.8</v>
      </c>
      <c r="BB60" s="115">
        <v>325</v>
      </c>
      <c r="BC60" s="115">
        <v>331</v>
      </c>
      <c r="BD60" s="114">
        <f>BB60/BC60</f>
        <v>0.98187311178247738</v>
      </c>
      <c r="BE60" s="116" t="s">
        <v>650</v>
      </c>
      <c r="BF60" s="117" t="s">
        <v>21</v>
      </c>
      <c r="BG60" s="120" t="s">
        <v>768</v>
      </c>
      <c r="BH60" s="119"/>
      <c r="BI60" s="114">
        <v>0.8</v>
      </c>
      <c r="BJ60" s="115">
        <v>315</v>
      </c>
      <c r="BK60" s="115">
        <v>331</v>
      </c>
      <c r="BL60" s="114">
        <f>BJ60/BK60</f>
        <v>0.95166163141993954</v>
      </c>
      <c r="BM60" s="116" t="s">
        <v>650</v>
      </c>
      <c r="BN60" s="117" t="s">
        <v>21</v>
      </c>
      <c r="BO60" s="120" t="s">
        <v>769</v>
      </c>
      <c r="BP60" s="119"/>
      <c r="BQ60" s="114">
        <v>0.8</v>
      </c>
      <c r="BR60" s="115">
        <v>314</v>
      </c>
      <c r="BS60" s="115">
        <v>331</v>
      </c>
      <c r="BT60" s="114">
        <f>BR60/BS60</f>
        <v>0.94864048338368578</v>
      </c>
      <c r="BU60" s="116" t="s">
        <v>650</v>
      </c>
      <c r="BV60" s="117" t="s">
        <v>21</v>
      </c>
      <c r="BW60" s="120" t="s">
        <v>770</v>
      </c>
      <c r="BX60" s="119"/>
      <c r="BY60" s="133">
        <f>AVERAGE(BD60,BL60,BT60)</f>
        <v>0.96072507552870079</v>
      </c>
      <c r="BZ60" s="145">
        <f>BY60</f>
        <v>0.96072507552870079</v>
      </c>
      <c r="CA60" s="134" t="s">
        <v>21</v>
      </c>
    </row>
    <row r="61" spans="1:79" ht="409.5" x14ac:dyDescent="0.25">
      <c r="A61" s="11">
        <v>54</v>
      </c>
      <c r="B61" s="12" t="s">
        <v>275</v>
      </c>
      <c r="C61" s="13" t="s">
        <v>495</v>
      </c>
      <c r="D61" s="172" t="s">
        <v>496</v>
      </c>
      <c r="E61" s="19" t="s">
        <v>29</v>
      </c>
      <c r="F61" s="20" t="s">
        <v>537</v>
      </c>
      <c r="G61" s="15" t="s">
        <v>538</v>
      </c>
      <c r="H61" s="15" t="s">
        <v>39</v>
      </c>
      <c r="I61" s="15" t="s">
        <v>524</v>
      </c>
      <c r="J61" s="20">
        <v>5</v>
      </c>
      <c r="K61" s="15" t="s">
        <v>539</v>
      </c>
      <c r="L61" s="15" t="s">
        <v>66</v>
      </c>
      <c r="M61" s="15" t="s">
        <v>540</v>
      </c>
      <c r="N61" s="15" t="s">
        <v>516</v>
      </c>
      <c r="O61" s="15" t="s">
        <v>541</v>
      </c>
      <c r="P61" s="15" t="s">
        <v>542</v>
      </c>
      <c r="Q61" s="15" t="s">
        <v>39</v>
      </c>
      <c r="R61" s="20" t="s">
        <v>518</v>
      </c>
      <c r="S61" s="15" t="s">
        <v>543</v>
      </c>
      <c r="T61" s="15" t="s">
        <v>544</v>
      </c>
      <c r="U61" s="15" t="s">
        <v>545</v>
      </c>
      <c r="V61" s="18" t="s">
        <v>533</v>
      </c>
      <c r="W61" s="18" t="s">
        <v>534</v>
      </c>
      <c r="X61" s="18" t="s">
        <v>535</v>
      </c>
      <c r="Y61" s="18" t="s">
        <v>536</v>
      </c>
      <c r="Z61" s="164" t="s">
        <v>771</v>
      </c>
      <c r="AA61" s="164">
        <v>90</v>
      </c>
      <c r="AB61" s="164">
        <v>20</v>
      </c>
      <c r="AC61" s="155">
        <f>AA61/AB61</f>
        <v>4.5</v>
      </c>
      <c r="AD61" s="157" t="s">
        <v>646</v>
      </c>
      <c r="AE61" s="158" t="s">
        <v>21</v>
      </c>
      <c r="AF61" s="165" t="s">
        <v>810</v>
      </c>
      <c r="AG61" s="164"/>
      <c r="AH61" s="164" t="s">
        <v>771</v>
      </c>
      <c r="AI61" s="164">
        <v>33</v>
      </c>
      <c r="AJ61" s="164">
        <v>19</v>
      </c>
      <c r="AK61" s="166">
        <f>AI61/AJ61</f>
        <v>1.736842105263158</v>
      </c>
      <c r="AL61" s="157" t="s">
        <v>646</v>
      </c>
      <c r="AM61" s="158" t="s">
        <v>21</v>
      </c>
      <c r="AN61" s="165" t="s">
        <v>811</v>
      </c>
      <c r="AO61" s="164"/>
      <c r="AP61" s="164" t="s">
        <v>771</v>
      </c>
      <c r="AQ61" s="164">
        <v>9</v>
      </c>
      <c r="AR61" s="164">
        <v>9</v>
      </c>
      <c r="AS61" s="166">
        <f>AQ61/AR61</f>
        <v>1</v>
      </c>
      <c r="AT61" s="157" t="s">
        <v>646</v>
      </c>
      <c r="AU61" s="158" t="s">
        <v>21</v>
      </c>
      <c r="AV61" s="165" t="s">
        <v>812</v>
      </c>
      <c r="AW61" s="150"/>
      <c r="AX61" s="138">
        <f>AVERAGE(AC61,AK61,AS61)</f>
        <v>2.4122807017543857</v>
      </c>
      <c r="AY61" s="139">
        <f>AX61</f>
        <v>2.4122807017543857</v>
      </c>
      <c r="AZ61" s="134" t="s">
        <v>21</v>
      </c>
      <c r="BA61" s="114" t="s">
        <v>771</v>
      </c>
      <c r="BB61" s="115">
        <v>21</v>
      </c>
      <c r="BC61" s="115">
        <v>6</v>
      </c>
      <c r="BD61" s="121">
        <f>BB61/BC61</f>
        <v>3.5</v>
      </c>
      <c r="BE61" s="116" t="s">
        <v>646</v>
      </c>
      <c r="BF61" s="117" t="s">
        <v>21</v>
      </c>
      <c r="BG61" s="120" t="s">
        <v>772</v>
      </c>
      <c r="BH61" s="119"/>
      <c r="BI61" s="114" t="s">
        <v>771</v>
      </c>
      <c r="BJ61" s="115">
        <v>73</v>
      </c>
      <c r="BK61" s="115">
        <v>16</v>
      </c>
      <c r="BL61" s="121">
        <f>BJ61/BK61</f>
        <v>4.5625</v>
      </c>
      <c r="BM61" s="116" t="s">
        <v>646</v>
      </c>
      <c r="BN61" s="117" t="s">
        <v>21</v>
      </c>
      <c r="BO61" s="120" t="s">
        <v>773</v>
      </c>
      <c r="BP61" s="119"/>
      <c r="BQ61" s="115">
        <v>5</v>
      </c>
      <c r="BR61" s="115">
        <v>55</v>
      </c>
      <c r="BS61" s="115">
        <v>17</v>
      </c>
      <c r="BT61" s="121">
        <f>BR61/BS61</f>
        <v>3.2352941176470589</v>
      </c>
      <c r="BU61" s="116" t="s">
        <v>646</v>
      </c>
      <c r="BV61" s="117" t="s">
        <v>21</v>
      </c>
      <c r="BW61" s="120" t="s">
        <v>774</v>
      </c>
      <c r="BX61" s="119"/>
      <c r="BY61" s="138">
        <f>AVERAGE(BD61,BL61,BT61)</f>
        <v>3.7659313725490193</v>
      </c>
      <c r="BZ61" s="139">
        <f>BY61</f>
        <v>3.7659313725490193</v>
      </c>
      <c r="CA61" s="134" t="s">
        <v>21</v>
      </c>
    </row>
    <row r="62" spans="1:79" ht="409.5" x14ac:dyDescent="0.25">
      <c r="A62" s="11">
        <v>55</v>
      </c>
      <c r="B62" s="12" t="s">
        <v>275</v>
      </c>
      <c r="C62" s="15" t="s">
        <v>546</v>
      </c>
      <c r="D62" s="172" t="s">
        <v>496</v>
      </c>
      <c r="E62" s="19" t="s">
        <v>29</v>
      </c>
      <c r="F62" s="20" t="s">
        <v>547</v>
      </c>
      <c r="G62" s="15" t="s">
        <v>548</v>
      </c>
      <c r="H62" s="15" t="s">
        <v>32</v>
      </c>
      <c r="I62" s="15" t="s">
        <v>549</v>
      </c>
      <c r="J62" s="26">
        <v>0.9</v>
      </c>
      <c r="K62" s="15" t="s">
        <v>550</v>
      </c>
      <c r="L62" s="15" t="s">
        <v>35</v>
      </c>
      <c r="M62" s="15" t="s">
        <v>551</v>
      </c>
      <c r="N62" s="15" t="s">
        <v>37</v>
      </c>
      <c r="O62" s="15" t="s">
        <v>552</v>
      </c>
      <c r="P62" s="15" t="s">
        <v>542</v>
      </c>
      <c r="Q62" s="15" t="s">
        <v>32</v>
      </c>
      <c r="R62" s="35" t="s">
        <v>553</v>
      </c>
      <c r="S62" s="21" t="s">
        <v>554</v>
      </c>
      <c r="T62" s="21" t="s">
        <v>555</v>
      </c>
      <c r="U62" s="28" t="s">
        <v>506</v>
      </c>
      <c r="V62" s="18" t="s">
        <v>556</v>
      </c>
      <c r="W62" s="18" t="s">
        <v>557</v>
      </c>
      <c r="X62" s="18" t="s">
        <v>558</v>
      </c>
      <c r="Y62" s="18" t="s">
        <v>536</v>
      </c>
      <c r="Z62" s="154">
        <v>0.9</v>
      </c>
      <c r="AA62" s="164"/>
      <c r="AB62" s="164"/>
      <c r="AC62" s="164"/>
      <c r="AD62" s="164"/>
      <c r="AE62" s="164"/>
      <c r="AF62" s="164"/>
      <c r="AG62" s="164"/>
      <c r="AH62" s="154">
        <v>0.9</v>
      </c>
      <c r="AI62" s="164"/>
      <c r="AJ62" s="164"/>
      <c r="AK62" s="164"/>
      <c r="AL62" s="164"/>
      <c r="AM62" s="164"/>
      <c r="AN62" s="164"/>
      <c r="AO62" s="164"/>
      <c r="AP62" s="156">
        <v>0.9</v>
      </c>
      <c r="AQ62" s="155">
        <v>7</v>
      </c>
      <c r="AR62" s="155">
        <v>8</v>
      </c>
      <c r="AS62" s="156">
        <f>AQ62/AR62</f>
        <v>0.875</v>
      </c>
      <c r="AT62" s="157" t="s">
        <v>646</v>
      </c>
      <c r="AU62" s="158" t="s">
        <v>20</v>
      </c>
      <c r="AV62" s="167" t="s">
        <v>813</v>
      </c>
      <c r="AW62" s="150"/>
      <c r="AX62" s="134"/>
      <c r="AY62" s="144">
        <f>AS62</f>
        <v>0.875</v>
      </c>
      <c r="AZ62" s="135" t="str">
        <f>AU62</f>
        <v>BUENO</v>
      </c>
      <c r="BA62" s="114">
        <v>0.9</v>
      </c>
      <c r="BB62" s="115"/>
      <c r="BC62" s="115"/>
      <c r="BD62" s="114"/>
      <c r="BE62" s="116"/>
      <c r="BF62" s="122"/>
      <c r="BG62" s="120"/>
      <c r="BH62" s="119"/>
      <c r="BI62" s="114">
        <v>0.9</v>
      </c>
      <c r="BJ62" s="115"/>
      <c r="BK62" s="115"/>
      <c r="BL62" s="114"/>
      <c r="BM62" s="116"/>
      <c r="BN62" s="122"/>
      <c r="BO62" s="120"/>
      <c r="BP62" s="119"/>
      <c r="BQ62" s="114">
        <v>0.9</v>
      </c>
      <c r="BR62" s="115">
        <v>8</v>
      </c>
      <c r="BS62" s="115">
        <v>8</v>
      </c>
      <c r="BT62" s="114">
        <f>BR62/BS62</f>
        <v>1</v>
      </c>
      <c r="BU62" s="116" t="s">
        <v>646</v>
      </c>
      <c r="BV62" s="117" t="s">
        <v>21</v>
      </c>
      <c r="BW62" s="123" t="s">
        <v>775</v>
      </c>
      <c r="BX62" s="119"/>
      <c r="BY62" s="134"/>
      <c r="BZ62" s="144">
        <f>BT62</f>
        <v>1</v>
      </c>
      <c r="CA62" s="135" t="str">
        <f>BV62</f>
        <v>EXCELENTE</v>
      </c>
    </row>
    <row r="63" spans="1:79" ht="362.25" x14ac:dyDescent="0.25">
      <c r="A63" s="11">
        <v>56</v>
      </c>
      <c r="B63" s="12" t="s">
        <v>275</v>
      </c>
      <c r="C63" s="15" t="s">
        <v>546</v>
      </c>
      <c r="D63" s="172" t="s">
        <v>496</v>
      </c>
      <c r="E63" s="19" t="s">
        <v>29</v>
      </c>
      <c r="F63" s="12" t="s">
        <v>560</v>
      </c>
      <c r="G63" s="44" t="s">
        <v>559</v>
      </c>
      <c r="H63" s="15" t="s">
        <v>39</v>
      </c>
      <c r="I63" s="15" t="s">
        <v>524</v>
      </c>
      <c r="J63" s="26">
        <v>0.9</v>
      </c>
      <c r="K63" s="15" t="s">
        <v>561</v>
      </c>
      <c r="L63" s="15" t="s">
        <v>66</v>
      </c>
      <c r="M63" s="44" t="s">
        <v>562</v>
      </c>
      <c r="N63" s="15" t="s">
        <v>37</v>
      </c>
      <c r="O63" s="44" t="s">
        <v>563</v>
      </c>
      <c r="P63" s="18" t="s">
        <v>542</v>
      </c>
      <c r="Q63" s="18" t="s">
        <v>39</v>
      </c>
      <c r="R63" s="35" t="s">
        <v>564</v>
      </c>
      <c r="S63" s="41" t="s">
        <v>565</v>
      </c>
      <c r="T63" s="41" t="s">
        <v>566</v>
      </c>
      <c r="U63" s="45" t="s">
        <v>567</v>
      </c>
      <c r="V63" s="18" t="s">
        <v>568</v>
      </c>
      <c r="W63" s="18" t="s">
        <v>569</v>
      </c>
      <c r="X63" s="18" t="s">
        <v>558</v>
      </c>
      <c r="Y63" s="18" t="s">
        <v>536</v>
      </c>
      <c r="Z63" s="168">
        <v>0.9</v>
      </c>
      <c r="AA63" s="169">
        <v>4</v>
      </c>
      <c r="AB63" s="169">
        <v>4</v>
      </c>
      <c r="AC63" s="168">
        <f>AA63/AB63</f>
        <v>1</v>
      </c>
      <c r="AD63" s="170" t="s">
        <v>650</v>
      </c>
      <c r="AE63" s="171" t="s">
        <v>21</v>
      </c>
      <c r="AF63" s="167" t="s">
        <v>814</v>
      </c>
      <c r="AG63" s="160"/>
      <c r="AH63" s="168">
        <v>0.9</v>
      </c>
      <c r="AI63" s="169">
        <v>5</v>
      </c>
      <c r="AJ63" s="169">
        <v>5</v>
      </c>
      <c r="AK63" s="168">
        <f>AI63/AJ63</f>
        <v>1</v>
      </c>
      <c r="AL63" s="170" t="s">
        <v>650</v>
      </c>
      <c r="AM63" s="171" t="s">
        <v>21</v>
      </c>
      <c r="AN63" s="167" t="s">
        <v>815</v>
      </c>
      <c r="AO63" s="18"/>
      <c r="AP63" s="168">
        <v>0.9</v>
      </c>
      <c r="AQ63" s="169">
        <v>4</v>
      </c>
      <c r="AR63" s="169">
        <v>4</v>
      </c>
      <c r="AS63" s="168">
        <f>AQ63/AR63</f>
        <v>1</v>
      </c>
      <c r="AT63" s="170" t="s">
        <v>650</v>
      </c>
      <c r="AU63" s="171" t="s">
        <v>21</v>
      </c>
      <c r="AV63" s="167" t="s">
        <v>816</v>
      </c>
      <c r="AW63" s="152"/>
      <c r="AX63" s="133">
        <f>AVERAGE(AC63,AK63,AS63)</f>
        <v>1</v>
      </c>
      <c r="AY63" s="144">
        <f>AX63</f>
        <v>1</v>
      </c>
      <c r="AZ63" s="134" t="s">
        <v>21</v>
      </c>
      <c r="BA63" s="124">
        <v>0.9</v>
      </c>
      <c r="BB63" s="125">
        <v>1</v>
      </c>
      <c r="BC63" s="125">
        <v>1</v>
      </c>
      <c r="BD63" s="124">
        <f>BB63/BC63</f>
        <v>1</v>
      </c>
      <c r="BE63" s="126" t="s">
        <v>650</v>
      </c>
      <c r="BF63" s="127" t="s">
        <v>21</v>
      </c>
      <c r="BG63" s="123" t="s">
        <v>776</v>
      </c>
      <c r="BH63" s="119"/>
      <c r="BI63" s="124">
        <v>0.9</v>
      </c>
      <c r="BJ63" s="125">
        <v>1</v>
      </c>
      <c r="BK63" s="125">
        <v>1</v>
      </c>
      <c r="BL63" s="124">
        <f>BJ63/BK63</f>
        <v>1</v>
      </c>
      <c r="BM63" s="126" t="s">
        <v>650</v>
      </c>
      <c r="BN63" s="127" t="s">
        <v>21</v>
      </c>
      <c r="BO63" s="123" t="s">
        <v>777</v>
      </c>
      <c r="BP63" s="119"/>
      <c r="BQ63" s="124">
        <v>0.9</v>
      </c>
      <c r="BR63" s="125">
        <v>2</v>
      </c>
      <c r="BS63" s="125">
        <v>2</v>
      </c>
      <c r="BT63" s="124">
        <f>BR63/BS63</f>
        <v>1</v>
      </c>
      <c r="BU63" s="126" t="s">
        <v>650</v>
      </c>
      <c r="BV63" s="117" t="s">
        <v>21</v>
      </c>
      <c r="BW63" s="123" t="s">
        <v>778</v>
      </c>
      <c r="BX63" s="119"/>
      <c r="BY63" s="133">
        <f>AVERAGE(BD63,BL63,BT63)</f>
        <v>1</v>
      </c>
      <c r="BZ63" s="144">
        <f>BY63</f>
        <v>1</v>
      </c>
      <c r="CA63" s="134" t="s">
        <v>21</v>
      </c>
    </row>
    <row r="64" spans="1:79" ht="120" x14ac:dyDescent="0.25">
      <c r="A64" s="11">
        <v>57</v>
      </c>
      <c r="B64" s="12" t="s">
        <v>26</v>
      </c>
      <c r="C64" s="15" t="s">
        <v>570</v>
      </c>
      <c r="D64" s="172" t="s">
        <v>571</v>
      </c>
      <c r="E64" s="19" t="s">
        <v>29</v>
      </c>
      <c r="F64" s="20" t="s">
        <v>572</v>
      </c>
      <c r="G64" s="15" t="s">
        <v>573</v>
      </c>
      <c r="H64" s="20" t="s">
        <v>32</v>
      </c>
      <c r="I64" s="15" t="s">
        <v>33</v>
      </c>
      <c r="J64" s="26">
        <v>1</v>
      </c>
      <c r="K64" s="15" t="s">
        <v>574</v>
      </c>
      <c r="L64" s="15" t="s">
        <v>35</v>
      </c>
      <c r="M64" s="15" t="s">
        <v>575</v>
      </c>
      <c r="N64" s="20" t="s">
        <v>37</v>
      </c>
      <c r="O64" s="15" t="s">
        <v>576</v>
      </c>
      <c r="P64" s="20" t="s">
        <v>32</v>
      </c>
      <c r="Q64" s="20" t="s">
        <v>32</v>
      </c>
      <c r="R64" s="20" t="s">
        <v>91</v>
      </c>
      <c r="S64" s="20" t="s">
        <v>577</v>
      </c>
      <c r="T64" s="20" t="s">
        <v>578</v>
      </c>
      <c r="U64" s="20" t="s">
        <v>182</v>
      </c>
      <c r="V64" s="15" t="s">
        <v>579</v>
      </c>
      <c r="W64" s="15" t="s">
        <v>580</v>
      </c>
      <c r="X64" s="15" t="s">
        <v>580</v>
      </c>
      <c r="Y64" s="15" t="s">
        <v>581</v>
      </c>
      <c r="Z64" s="173">
        <v>1</v>
      </c>
      <c r="AA64" s="150">
        <v>1</v>
      </c>
      <c r="AB64" s="150">
        <v>1</v>
      </c>
      <c r="AC64" s="173">
        <v>1</v>
      </c>
      <c r="AD64" s="150"/>
      <c r="AE64" s="150"/>
      <c r="AF64" s="150"/>
      <c r="AG64" s="150"/>
      <c r="AH64" s="173">
        <v>1</v>
      </c>
      <c r="AI64" s="150">
        <v>2</v>
      </c>
      <c r="AJ64" s="150">
        <v>2</v>
      </c>
      <c r="AK64" s="173">
        <v>1</v>
      </c>
      <c r="AL64" s="150"/>
      <c r="AM64" s="150"/>
      <c r="AN64" s="150"/>
      <c r="AO64" s="150"/>
      <c r="AP64" s="173">
        <v>1</v>
      </c>
      <c r="AQ64" s="150">
        <v>1</v>
      </c>
      <c r="AR64" s="150">
        <v>1</v>
      </c>
      <c r="AS64" s="173">
        <v>1</v>
      </c>
      <c r="AT64" s="150"/>
      <c r="AU64" s="150"/>
      <c r="AV64" s="150" t="s">
        <v>841</v>
      </c>
      <c r="AW64" s="150"/>
      <c r="AX64" s="134"/>
      <c r="AY64" s="144">
        <f t="shared" ref="AY64:AY69" si="20">AS64</f>
        <v>1</v>
      </c>
      <c r="AZ64" s="135" t="s">
        <v>21</v>
      </c>
      <c r="BA64" s="47"/>
      <c r="BB64" s="48"/>
      <c r="BC64" s="48"/>
      <c r="BD64" s="47"/>
      <c r="BE64" s="49"/>
      <c r="BF64" s="50"/>
      <c r="BG64" s="63"/>
      <c r="BH64" s="63"/>
      <c r="BI64" s="47"/>
      <c r="BJ64" s="48"/>
      <c r="BK64" s="48"/>
      <c r="BL64" s="47"/>
      <c r="BM64" s="49"/>
      <c r="BN64" s="50"/>
      <c r="BO64" s="63"/>
      <c r="BP64" s="63"/>
      <c r="BQ64" s="47">
        <v>1</v>
      </c>
      <c r="BR64" s="48">
        <v>1</v>
      </c>
      <c r="BS64" s="48">
        <v>1</v>
      </c>
      <c r="BT64" s="47">
        <v>1</v>
      </c>
      <c r="BU64" s="49" t="s">
        <v>650</v>
      </c>
      <c r="BV64" s="50" t="s">
        <v>21</v>
      </c>
      <c r="BW64" s="65" t="s">
        <v>779</v>
      </c>
      <c r="BX64" s="63"/>
      <c r="BY64" s="134"/>
      <c r="BZ64" s="144">
        <f t="shared" ref="BZ64:BZ69" si="21">BT64</f>
        <v>1</v>
      </c>
      <c r="CA64" s="135" t="str">
        <f t="shared" ref="CA64:CA69" si="22">BV64</f>
        <v>EXCELENTE</v>
      </c>
    </row>
    <row r="65" spans="1:79" ht="120" x14ac:dyDescent="0.25">
      <c r="A65" s="11">
        <v>58</v>
      </c>
      <c r="B65" s="12" t="s">
        <v>26</v>
      </c>
      <c r="C65" s="15" t="s">
        <v>570</v>
      </c>
      <c r="D65" s="172" t="s">
        <v>571</v>
      </c>
      <c r="E65" s="19" t="s">
        <v>29</v>
      </c>
      <c r="F65" s="20" t="s">
        <v>582</v>
      </c>
      <c r="G65" s="15" t="s">
        <v>573</v>
      </c>
      <c r="H65" s="20" t="s">
        <v>32</v>
      </c>
      <c r="I65" s="15" t="s">
        <v>33</v>
      </c>
      <c r="J65" s="26">
        <v>1</v>
      </c>
      <c r="K65" s="15" t="s">
        <v>574</v>
      </c>
      <c r="L65" s="15" t="s">
        <v>35</v>
      </c>
      <c r="M65" s="15" t="s">
        <v>583</v>
      </c>
      <c r="N65" s="20" t="s">
        <v>37</v>
      </c>
      <c r="O65" s="15" t="s">
        <v>576</v>
      </c>
      <c r="P65" s="20" t="s">
        <v>32</v>
      </c>
      <c r="Q65" s="20" t="s">
        <v>32</v>
      </c>
      <c r="R65" s="20" t="s">
        <v>584</v>
      </c>
      <c r="S65" s="15" t="s">
        <v>585</v>
      </c>
      <c r="T65" s="15" t="s">
        <v>586</v>
      </c>
      <c r="U65" s="20" t="s">
        <v>182</v>
      </c>
      <c r="V65" s="15" t="s">
        <v>579</v>
      </c>
      <c r="W65" s="15" t="s">
        <v>580</v>
      </c>
      <c r="X65" s="15" t="s">
        <v>580</v>
      </c>
      <c r="Y65" s="15" t="s">
        <v>581</v>
      </c>
      <c r="Z65" s="173">
        <v>1</v>
      </c>
      <c r="AA65" s="150">
        <v>277</v>
      </c>
      <c r="AB65" s="150">
        <v>277</v>
      </c>
      <c r="AC65" s="173">
        <v>1</v>
      </c>
      <c r="AD65" s="150"/>
      <c r="AE65" s="150"/>
      <c r="AF65" s="150"/>
      <c r="AG65" s="150"/>
      <c r="AH65" s="173">
        <v>1</v>
      </c>
      <c r="AI65" s="150">
        <v>110</v>
      </c>
      <c r="AJ65" s="150">
        <v>110</v>
      </c>
      <c r="AK65" s="173">
        <v>1</v>
      </c>
      <c r="AL65" s="150"/>
      <c r="AM65" s="150"/>
      <c r="AN65" s="150"/>
      <c r="AO65" s="150"/>
      <c r="AP65" s="173">
        <v>1</v>
      </c>
      <c r="AQ65" s="150">
        <f>11+110+277</f>
        <v>398</v>
      </c>
      <c r="AR65" s="150">
        <f>40+110+277</f>
        <v>427</v>
      </c>
      <c r="AS65" s="182">
        <f>AQ65/AR65</f>
        <v>0.9320843091334895</v>
      </c>
      <c r="AT65" s="150" t="s">
        <v>646</v>
      </c>
      <c r="AU65" s="150" t="s">
        <v>20</v>
      </c>
      <c r="AV65" s="150" t="s">
        <v>842</v>
      </c>
      <c r="AW65" s="150"/>
      <c r="AX65" s="134"/>
      <c r="AY65" s="144">
        <f t="shared" si="20"/>
        <v>0.9320843091334895</v>
      </c>
      <c r="AZ65" s="135" t="str">
        <f>AU65</f>
        <v>BUENO</v>
      </c>
      <c r="BA65" s="47"/>
      <c r="BB65" s="48"/>
      <c r="BC65" s="48"/>
      <c r="BD65" s="47"/>
      <c r="BE65" s="49"/>
      <c r="BF65" s="50"/>
      <c r="BG65" s="63"/>
      <c r="BH65" s="63"/>
      <c r="BI65" s="47"/>
      <c r="BJ65" s="48"/>
      <c r="BK65" s="48"/>
      <c r="BL65" s="47"/>
      <c r="BM65" s="49"/>
      <c r="BN65" s="50"/>
      <c r="BO65" s="63"/>
      <c r="BP65" s="63"/>
      <c r="BQ65" s="47">
        <v>1</v>
      </c>
      <c r="BR65" s="48">
        <v>531</v>
      </c>
      <c r="BS65" s="48">
        <v>531</v>
      </c>
      <c r="BT65" s="47">
        <v>1</v>
      </c>
      <c r="BU65" s="49" t="s">
        <v>650</v>
      </c>
      <c r="BV65" s="50" t="s">
        <v>21</v>
      </c>
      <c r="BW65" s="128" t="s">
        <v>780</v>
      </c>
      <c r="BX65" s="63"/>
      <c r="BY65" s="134"/>
      <c r="BZ65" s="144">
        <f t="shared" si="21"/>
        <v>1</v>
      </c>
      <c r="CA65" s="135" t="str">
        <f t="shared" si="22"/>
        <v>EXCELENTE</v>
      </c>
    </row>
    <row r="66" spans="1:79" ht="135" x14ac:dyDescent="0.25">
      <c r="A66" s="11">
        <v>59</v>
      </c>
      <c r="B66" s="12" t="s">
        <v>26</v>
      </c>
      <c r="C66" s="15" t="s">
        <v>570</v>
      </c>
      <c r="D66" s="172" t="s">
        <v>571</v>
      </c>
      <c r="E66" s="19" t="s">
        <v>29</v>
      </c>
      <c r="F66" s="20" t="s">
        <v>587</v>
      </c>
      <c r="G66" s="15" t="s">
        <v>588</v>
      </c>
      <c r="H66" s="15" t="s">
        <v>32</v>
      </c>
      <c r="I66" s="15" t="s">
        <v>33</v>
      </c>
      <c r="J66" s="26">
        <v>0.8</v>
      </c>
      <c r="K66" s="15" t="s">
        <v>589</v>
      </c>
      <c r="L66" s="15" t="s">
        <v>590</v>
      </c>
      <c r="M66" s="15" t="s">
        <v>591</v>
      </c>
      <c r="N66" s="20" t="s">
        <v>37</v>
      </c>
      <c r="O66" s="15" t="s">
        <v>592</v>
      </c>
      <c r="P66" s="15" t="s">
        <v>32</v>
      </c>
      <c r="Q66" s="15" t="s">
        <v>32</v>
      </c>
      <c r="R66" s="20" t="s">
        <v>593</v>
      </c>
      <c r="S66" s="15" t="s">
        <v>594</v>
      </c>
      <c r="T66" s="15" t="s">
        <v>595</v>
      </c>
      <c r="U66" s="20" t="s">
        <v>182</v>
      </c>
      <c r="V66" s="15" t="s">
        <v>596</v>
      </c>
      <c r="W66" s="15" t="s">
        <v>597</v>
      </c>
      <c r="X66" s="15" t="s">
        <v>597</v>
      </c>
      <c r="Y66" s="15" t="s">
        <v>598</v>
      </c>
      <c r="Z66" s="173">
        <v>0.8</v>
      </c>
      <c r="AA66" s="150">
        <v>39</v>
      </c>
      <c r="AB66" s="150">
        <v>39</v>
      </c>
      <c r="AC66" s="173">
        <v>1</v>
      </c>
      <c r="AD66" s="150" t="s">
        <v>650</v>
      </c>
      <c r="AE66" s="150" t="s">
        <v>21</v>
      </c>
      <c r="AF66" s="150" t="s">
        <v>843</v>
      </c>
      <c r="AG66" s="150" t="s">
        <v>844</v>
      </c>
      <c r="AH66" s="173">
        <v>0.8</v>
      </c>
      <c r="AI66" s="150">
        <v>43</v>
      </c>
      <c r="AJ66" s="150">
        <v>43</v>
      </c>
      <c r="AK66" s="173">
        <v>1</v>
      </c>
      <c r="AL66" s="150" t="s">
        <v>650</v>
      </c>
      <c r="AM66" s="150" t="s">
        <v>674</v>
      </c>
      <c r="AN66" s="150" t="s">
        <v>845</v>
      </c>
      <c r="AO66" s="150"/>
      <c r="AP66" s="150">
        <v>80</v>
      </c>
      <c r="AQ66" s="150">
        <v>14</v>
      </c>
      <c r="AR66" s="150">
        <v>14</v>
      </c>
      <c r="AS66" s="173">
        <v>1</v>
      </c>
      <c r="AT66" s="150" t="s">
        <v>650</v>
      </c>
      <c r="AU66" s="150" t="s">
        <v>674</v>
      </c>
      <c r="AV66" s="150" t="s">
        <v>846</v>
      </c>
      <c r="AW66" s="150"/>
      <c r="AX66" s="134"/>
      <c r="AY66" s="144">
        <f t="shared" si="20"/>
        <v>1</v>
      </c>
      <c r="AZ66" s="135" t="str">
        <f>AU66</f>
        <v>Excelente</v>
      </c>
      <c r="BA66" s="47"/>
      <c r="BB66" s="48"/>
      <c r="BC66" s="48"/>
      <c r="BD66" s="47"/>
      <c r="BE66" s="49"/>
      <c r="BF66" s="50"/>
      <c r="BG66" s="63"/>
      <c r="BH66" s="63"/>
      <c r="BI66" s="47"/>
      <c r="BJ66" s="48"/>
      <c r="BK66" s="48"/>
      <c r="BL66" s="47"/>
      <c r="BM66" s="49"/>
      <c r="BN66" s="50"/>
      <c r="BO66" s="63"/>
      <c r="BP66" s="63"/>
      <c r="BQ66" s="47">
        <v>0.8</v>
      </c>
      <c r="BR66" s="48">
        <v>114</v>
      </c>
      <c r="BS66" s="48">
        <v>124</v>
      </c>
      <c r="BT66" s="47">
        <f>BR66/BS66</f>
        <v>0.91935483870967738</v>
      </c>
      <c r="BU66" s="49" t="s">
        <v>650</v>
      </c>
      <c r="BV66" s="50" t="s">
        <v>20</v>
      </c>
      <c r="BW66" s="65" t="s">
        <v>781</v>
      </c>
      <c r="BX66" s="63"/>
      <c r="BY66" s="134"/>
      <c r="BZ66" s="144">
        <f t="shared" si="21"/>
        <v>0.91935483870967738</v>
      </c>
      <c r="CA66" s="135" t="str">
        <f t="shared" si="22"/>
        <v>BUENO</v>
      </c>
    </row>
    <row r="67" spans="1:79" ht="105" x14ac:dyDescent="0.25">
      <c r="A67" s="11">
        <v>60</v>
      </c>
      <c r="B67" s="33" t="s">
        <v>199</v>
      </c>
      <c r="C67" s="15" t="s">
        <v>570</v>
      </c>
      <c r="D67" s="172" t="s">
        <v>571</v>
      </c>
      <c r="E67" s="19" t="s">
        <v>29</v>
      </c>
      <c r="F67" s="20" t="s">
        <v>599</v>
      </c>
      <c r="G67" s="15" t="s">
        <v>600</v>
      </c>
      <c r="H67" s="15" t="s">
        <v>32</v>
      </c>
      <c r="I67" s="15" t="s">
        <v>33</v>
      </c>
      <c r="J67" s="26">
        <v>0.8</v>
      </c>
      <c r="K67" s="20" t="s">
        <v>589</v>
      </c>
      <c r="L67" s="15" t="s">
        <v>35</v>
      </c>
      <c r="M67" s="15" t="s">
        <v>601</v>
      </c>
      <c r="N67" s="20" t="s">
        <v>37</v>
      </c>
      <c r="O67" s="20" t="s">
        <v>602</v>
      </c>
      <c r="P67" s="15" t="s">
        <v>32</v>
      </c>
      <c r="Q67" s="15" t="s">
        <v>32</v>
      </c>
      <c r="R67" s="20" t="s">
        <v>593</v>
      </c>
      <c r="S67" s="15" t="s">
        <v>594</v>
      </c>
      <c r="T67" s="15" t="s">
        <v>603</v>
      </c>
      <c r="U67" s="20" t="s">
        <v>182</v>
      </c>
      <c r="V67" s="15" t="s">
        <v>596</v>
      </c>
      <c r="W67" s="15" t="s">
        <v>597</v>
      </c>
      <c r="X67" s="15" t="s">
        <v>597</v>
      </c>
      <c r="Y67" s="15" t="s">
        <v>598</v>
      </c>
      <c r="Z67" s="173">
        <v>0.8</v>
      </c>
      <c r="AA67" s="150">
        <v>3</v>
      </c>
      <c r="AB67" s="150">
        <v>3</v>
      </c>
      <c r="AC67" s="173">
        <v>1</v>
      </c>
      <c r="AD67" s="150" t="s">
        <v>650</v>
      </c>
      <c r="AE67" s="150" t="s">
        <v>21</v>
      </c>
      <c r="AF67" s="150" t="s">
        <v>847</v>
      </c>
      <c r="AG67" s="150" t="s">
        <v>844</v>
      </c>
      <c r="AH67" s="173">
        <v>0.8</v>
      </c>
      <c r="AI67" s="150">
        <v>6</v>
      </c>
      <c r="AJ67" s="150">
        <v>6</v>
      </c>
      <c r="AK67" s="173">
        <v>1</v>
      </c>
      <c r="AL67" s="150" t="s">
        <v>650</v>
      </c>
      <c r="AM67" s="150" t="s">
        <v>674</v>
      </c>
      <c r="AN67" s="150" t="s">
        <v>848</v>
      </c>
      <c r="AO67" s="150"/>
      <c r="AP67" s="150">
        <v>80</v>
      </c>
      <c r="AQ67" s="150">
        <v>8</v>
      </c>
      <c r="AR67" s="150">
        <v>8</v>
      </c>
      <c r="AS67" s="173">
        <v>1</v>
      </c>
      <c r="AT67" s="150" t="s">
        <v>650</v>
      </c>
      <c r="AU67" s="150" t="s">
        <v>674</v>
      </c>
      <c r="AV67" s="150" t="s">
        <v>849</v>
      </c>
      <c r="AW67" s="150"/>
      <c r="AX67" s="134"/>
      <c r="AY67" s="144">
        <f t="shared" si="20"/>
        <v>1</v>
      </c>
      <c r="AZ67" s="135" t="str">
        <f>AU67</f>
        <v>Excelente</v>
      </c>
      <c r="BA67" s="47"/>
      <c r="BB67" s="48"/>
      <c r="BC67" s="48"/>
      <c r="BD67" s="47"/>
      <c r="BE67" s="49"/>
      <c r="BF67" s="50"/>
      <c r="BG67" s="63"/>
      <c r="BH67" s="63"/>
      <c r="BI67" s="47"/>
      <c r="BJ67" s="48"/>
      <c r="BK67" s="48"/>
      <c r="BL67" s="47"/>
      <c r="BM67" s="49"/>
      <c r="BN67" s="50"/>
      <c r="BO67" s="63"/>
      <c r="BP67" s="63"/>
      <c r="BQ67" s="47">
        <v>0.8</v>
      </c>
      <c r="BR67" s="48">
        <v>5</v>
      </c>
      <c r="BS67" s="48">
        <v>5</v>
      </c>
      <c r="BT67" s="47">
        <v>1</v>
      </c>
      <c r="BU67" s="49" t="s">
        <v>650</v>
      </c>
      <c r="BV67" s="50" t="s">
        <v>21</v>
      </c>
      <c r="BW67" s="65" t="s">
        <v>782</v>
      </c>
      <c r="BX67" s="63"/>
      <c r="BY67" s="134"/>
      <c r="BZ67" s="144">
        <f t="shared" si="21"/>
        <v>1</v>
      </c>
      <c r="CA67" s="135" t="str">
        <f t="shared" si="22"/>
        <v>EXCELENTE</v>
      </c>
    </row>
    <row r="68" spans="1:79" ht="150" x14ac:dyDescent="0.25">
      <c r="A68" s="11">
        <v>61</v>
      </c>
      <c r="B68" s="12" t="s">
        <v>26</v>
      </c>
      <c r="C68" s="15" t="s">
        <v>570</v>
      </c>
      <c r="D68" s="172" t="s">
        <v>571</v>
      </c>
      <c r="E68" s="19" t="s">
        <v>29</v>
      </c>
      <c r="F68" s="20" t="s">
        <v>604</v>
      </c>
      <c r="G68" s="20" t="s">
        <v>605</v>
      </c>
      <c r="H68" s="15" t="s">
        <v>32</v>
      </c>
      <c r="I68" s="15" t="s">
        <v>33</v>
      </c>
      <c r="J68" s="26">
        <v>0.04</v>
      </c>
      <c r="K68" s="20" t="s">
        <v>606</v>
      </c>
      <c r="L68" s="15" t="s">
        <v>590</v>
      </c>
      <c r="M68" s="20" t="s">
        <v>607</v>
      </c>
      <c r="N68" s="20" t="s">
        <v>37</v>
      </c>
      <c r="O68" s="15" t="s">
        <v>608</v>
      </c>
      <c r="P68" s="15" t="s">
        <v>32</v>
      </c>
      <c r="Q68" s="15" t="s">
        <v>32</v>
      </c>
      <c r="R68" s="20" t="s">
        <v>609</v>
      </c>
      <c r="S68" s="15" t="s">
        <v>610</v>
      </c>
      <c r="T68" s="15" t="s">
        <v>611</v>
      </c>
      <c r="U68" s="15" t="s">
        <v>612</v>
      </c>
      <c r="V68" s="15" t="s">
        <v>613</v>
      </c>
      <c r="W68" s="15" t="s">
        <v>614</v>
      </c>
      <c r="X68" s="15" t="s">
        <v>614</v>
      </c>
      <c r="Y68" s="15" t="s">
        <v>598</v>
      </c>
      <c r="Z68" s="173"/>
      <c r="AA68" s="150"/>
      <c r="AB68" s="150"/>
      <c r="AC68" s="185"/>
      <c r="AD68" s="150"/>
      <c r="AE68" s="150"/>
      <c r="AF68" s="150"/>
      <c r="AG68" s="150"/>
      <c r="AH68" s="150"/>
      <c r="AI68" s="150"/>
      <c r="AJ68" s="150"/>
      <c r="AK68" s="150"/>
      <c r="AL68" s="150"/>
      <c r="AM68" s="150"/>
      <c r="AN68" s="150"/>
      <c r="AO68" s="150"/>
      <c r="AP68" s="173">
        <v>0.04</v>
      </c>
      <c r="AQ68" s="150">
        <v>10</v>
      </c>
      <c r="AR68" s="150">
        <v>642</v>
      </c>
      <c r="AS68" s="185">
        <v>1.6E-2</v>
      </c>
      <c r="AT68" s="150"/>
      <c r="AU68" s="150"/>
      <c r="AV68" s="150" t="s">
        <v>850</v>
      </c>
      <c r="AW68" s="150" t="s">
        <v>844</v>
      </c>
      <c r="AX68" s="134"/>
      <c r="AY68" s="144">
        <f t="shared" si="20"/>
        <v>1.6E-2</v>
      </c>
      <c r="AZ68" s="135" t="s">
        <v>21</v>
      </c>
      <c r="BA68" s="47"/>
      <c r="BB68" s="48"/>
      <c r="BC68" s="48"/>
      <c r="BD68" s="47"/>
      <c r="BE68" s="49"/>
      <c r="BF68" s="50"/>
      <c r="BG68" s="63"/>
      <c r="BH68" s="63"/>
      <c r="BI68" s="47"/>
      <c r="BJ68" s="48"/>
      <c r="BK68" s="48"/>
      <c r="BL68" s="47"/>
      <c r="BM68" s="49"/>
      <c r="BN68" s="50"/>
      <c r="BO68" s="63"/>
      <c r="BP68" s="63"/>
      <c r="BQ68" s="47">
        <v>0.04</v>
      </c>
      <c r="BR68" s="48">
        <v>10</v>
      </c>
      <c r="BS68" s="48">
        <v>643</v>
      </c>
      <c r="BT68" s="69">
        <f>BR68/BS68</f>
        <v>1.5552099533437015E-2</v>
      </c>
      <c r="BU68" s="49" t="s">
        <v>650</v>
      </c>
      <c r="BV68" s="50" t="s">
        <v>21</v>
      </c>
      <c r="BW68" s="65" t="s">
        <v>783</v>
      </c>
      <c r="BX68" s="63"/>
      <c r="BY68" s="134"/>
      <c r="BZ68" s="144">
        <f t="shared" si="21"/>
        <v>1.5552099533437015E-2</v>
      </c>
      <c r="CA68" s="135" t="str">
        <f t="shared" si="22"/>
        <v>EXCELENTE</v>
      </c>
    </row>
    <row r="69" spans="1:79" ht="150" x14ac:dyDescent="0.25">
      <c r="A69" s="11">
        <v>62</v>
      </c>
      <c r="B69" s="12" t="s">
        <v>26</v>
      </c>
      <c r="C69" s="15" t="s">
        <v>570</v>
      </c>
      <c r="D69" s="172" t="s">
        <v>571</v>
      </c>
      <c r="E69" s="19" t="s">
        <v>29</v>
      </c>
      <c r="F69" s="20" t="s">
        <v>615</v>
      </c>
      <c r="G69" s="20" t="s">
        <v>616</v>
      </c>
      <c r="H69" s="15" t="s">
        <v>32</v>
      </c>
      <c r="I69" s="15" t="s">
        <v>33</v>
      </c>
      <c r="J69" s="26">
        <v>0.04</v>
      </c>
      <c r="K69" s="20" t="s">
        <v>606</v>
      </c>
      <c r="L69" s="15" t="s">
        <v>590</v>
      </c>
      <c r="M69" s="20" t="s">
        <v>617</v>
      </c>
      <c r="N69" s="20" t="s">
        <v>37</v>
      </c>
      <c r="O69" s="15" t="s">
        <v>618</v>
      </c>
      <c r="P69" s="15" t="s">
        <v>32</v>
      </c>
      <c r="Q69" s="15" t="s">
        <v>32</v>
      </c>
      <c r="R69" s="20" t="s">
        <v>609</v>
      </c>
      <c r="S69" s="15" t="s">
        <v>610</v>
      </c>
      <c r="T69" s="15" t="s">
        <v>619</v>
      </c>
      <c r="U69" s="15" t="s">
        <v>620</v>
      </c>
      <c r="V69" s="15" t="s">
        <v>613</v>
      </c>
      <c r="W69" s="15" t="s">
        <v>614</v>
      </c>
      <c r="X69" s="15" t="s">
        <v>614</v>
      </c>
      <c r="Y69" s="15" t="s">
        <v>598</v>
      </c>
      <c r="Z69" s="173"/>
      <c r="AA69" s="150"/>
      <c r="AB69" s="150"/>
      <c r="AC69" s="185"/>
      <c r="AD69" s="150"/>
      <c r="AE69" s="150"/>
      <c r="AF69" s="150"/>
      <c r="AG69" s="150"/>
      <c r="AH69" s="150"/>
      <c r="AI69" s="150"/>
      <c r="AJ69" s="150"/>
      <c r="AK69" s="150"/>
      <c r="AL69" s="150"/>
      <c r="AM69" s="150"/>
      <c r="AN69" s="150"/>
      <c r="AO69" s="150"/>
      <c r="AP69" s="173">
        <v>0.04</v>
      </c>
      <c r="AQ69" s="150">
        <v>8320</v>
      </c>
      <c r="AR69" s="150">
        <v>231120</v>
      </c>
      <c r="AS69" s="185">
        <f>AQ69/AR69</f>
        <v>3.5998615437867774E-2</v>
      </c>
      <c r="AT69" s="150"/>
      <c r="AU69" s="150"/>
      <c r="AV69" s="150" t="s">
        <v>851</v>
      </c>
      <c r="AW69" s="150" t="s">
        <v>844</v>
      </c>
      <c r="AX69" s="134"/>
      <c r="AY69" s="144">
        <f t="shared" si="20"/>
        <v>3.5998615437867774E-2</v>
      </c>
      <c r="AZ69" s="135" t="s">
        <v>20</v>
      </c>
      <c r="BA69" s="47"/>
      <c r="BB69" s="48"/>
      <c r="BC69" s="48"/>
      <c r="BD69" s="47"/>
      <c r="BE69" s="49"/>
      <c r="BF69" s="50"/>
      <c r="BG69" s="63"/>
      <c r="BH69" s="63"/>
      <c r="BI69" s="47"/>
      <c r="BJ69" s="48"/>
      <c r="BK69" s="48"/>
      <c r="BL69" s="47"/>
      <c r="BM69" s="49"/>
      <c r="BN69" s="50"/>
      <c r="BO69" s="63"/>
      <c r="BP69" s="63"/>
      <c r="BQ69" s="47">
        <v>0.04</v>
      </c>
      <c r="BR69" s="48">
        <v>7728</v>
      </c>
      <c r="BS69" s="48">
        <v>231480</v>
      </c>
      <c r="BT69" s="94">
        <f>BR69/BS69</f>
        <v>3.3385173665111456E-2</v>
      </c>
      <c r="BU69" s="49" t="s">
        <v>650</v>
      </c>
      <c r="BV69" s="50" t="s">
        <v>21</v>
      </c>
      <c r="BW69" s="129" t="s">
        <v>784</v>
      </c>
      <c r="BX69" s="63"/>
      <c r="BY69" s="134"/>
      <c r="BZ69" s="144">
        <f t="shared" si="21"/>
        <v>3.3385173665111456E-2</v>
      </c>
      <c r="CA69" s="135" t="str">
        <f t="shared" si="22"/>
        <v>EXCELENTE</v>
      </c>
    </row>
  </sheetData>
  <protectedRanges>
    <protectedRange password="DE36" sqref="BD52" name="Rango7_1"/>
    <protectedRange password="DE36" sqref="BL52" name="Rango7_1_1"/>
    <protectedRange password="DE36" sqref="BT52" name="Rango7_1_2"/>
    <protectedRange password="DE36" sqref="BD53" name="Rango7_1_3"/>
    <protectedRange password="DE36" sqref="BL53" name="Rango7_1_4"/>
    <protectedRange password="DE36" sqref="BT53" name="Rango7_1_5"/>
    <protectedRange password="DE36" sqref="AQ48:AS48" name="Rango7_1_7_1"/>
    <protectedRange sqref="AQ48:AS48" name="CUARTO TRIMESTRE_6_1_1"/>
    <protectedRange password="DE36" sqref="AV48" name="Rango7_1_8_1"/>
    <protectedRange sqref="AV48" name="CUARTO TRIMESTRE_6_2_1"/>
    <protectedRange password="DE36" sqref="AQ49:AS49" name="Rango7_1_7_2"/>
    <protectedRange sqref="AQ49:AS49" name="CUARTO TRIMESTRE_6_1_2"/>
    <protectedRange password="DE36" sqref="AV49" name="Rango7_1_8_2"/>
    <protectedRange sqref="AV49" name="CUARTO TRIMESTRE_6_2_2"/>
    <protectedRange password="DE36" sqref="AA52:AC53" name="Rango7_1_6_1"/>
    <protectedRange sqref="AA53 AA52:AB52" name="CUARTO TRIMESTRE_6_3"/>
    <protectedRange password="DE36" sqref="AF52:AF53" name="Rango7_1_11_1"/>
    <protectedRange sqref="AF52:AF53" name="CUARTO TRIMESTRE_6_5_1"/>
    <protectedRange password="DE36" sqref="AI52:AK53" name="Rango7_1_12_1"/>
    <protectedRange sqref="AI52:AJ52 AI53" name="CUARTO TRIMESTRE_6_6_1"/>
    <protectedRange password="DE36" sqref="AN52:AN53" name="Rango7_1_13_1"/>
    <protectedRange sqref="AN52:AN53" name="CUARTO TRIMESTRE_6_7_1"/>
    <protectedRange password="DE36" sqref="AQ52:AS53" name="Rango7_1_14_1"/>
    <protectedRange sqref="AQ52:AS52 AQ53 AS53" name="CUARTO TRIMESTRE_6_8_1"/>
    <protectedRange password="DE36" sqref="AV52:AV53" name="Rango7_1_17_1"/>
    <protectedRange sqref="AV52:AV53" name="CUARTO TRIMESTRE_6_11_1"/>
    <protectedRange password="DE36" sqref="AQ50:AS50" name="Rango7_1_7_3"/>
    <protectedRange sqref="AQ50:AS50" name="CUARTO TRIMESTRE_6_1_3"/>
    <protectedRange password="DE36" sqref="AV50" name="Rango7_1_8_3"/>
    <protectedRange sqref="AV50" name="CUARTO TRIMESTRE_6_2_3"/>
    <protectedRange password="DE36" sqref="AQ51:AS51" name="Rango7_1_7_4"/>
    <protectedRange sqref="AQ51:AS51" name="CUARTO TRIMESTRE_6_1_4"/>
    <protectedRange password="DE36" sqref="AV51" name="Rango7_1_8_4"/>
    <protectedRange sqref="AV51" name="CUARTO TRIMESTRE_6_2_4"/>
  </protectedRanges>
  <autoFilter ref="A7:CA69"/>
  <mergeCells count="14">
    <mergeCell ref="BA24:BC24"/>
    <mergeCell ref="BA25:BC25"/>
    <mergeCell ref="BA21:BC21"/>
    <mergeCell ref="BA22:BC22"/>
    <mergeCell ref="BA23:BC23"/>
    <mergeCell ref="BQ6:BX6"/>
    <mergeCell ref="R6:U6"/>
    <mergeCell ref="V6:Y6"/>
    <mergeCell ref="B6:Q6"/>
    <mergeCell ref="BA6:BH6"/>
    <mergeCell ref="BI6:BP6"/>
    <mergeCell ref="Z6:AG6"/>
    <mergeCell ref="AH6:AO6"/>
    <mergeCell ref="AP6:AW6"/>
  </mergeCells>
  <pageMargins left="0.70866141732283472" right="0.70866141732283472" top="0.74803149606299213" bottom="0.74803149606299213" header="0.31496062992125984" footer="0.31496062992125984"/>
  <pageSetup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11"/>
  <sheetViews>
    <sheetView zoomScale="70" zoomScaleNormal="70" workbookViewId="0">
      <selection activeCell="I23" sqref="I23"/>
    </sheetView>
  </sheetViews>
  <sheetFormatPr baseColWidth="10" defaultRowHeight="15" x14ac:dyDescent="0.25"/>
  <cols>
    <col min="1" max="1" width="48.5" customWidth="1"/>
    <col min="2" max="2" width="28.875" customWidth="1"/>
    <col min="3" max="3" width="13.375" customWidth="1"/>
    <col min="4" max="4" width="7.5" customWidth="1"/>
    <col min="5" max="5" width="10.875" customWidth="1"/>
    <col min="6" max="6" width="11.375" customWidth="1"/>
    <col min="7" max="7" width="14.625" customWidth="1"/>
    <col min="8" max="8" width="35.375" customWidth="1"/>
    <col min="9" max="9" width="36.25" customWidth="1"/>
    <col min="10" max="10" width="35.375" customWidth="1"/>
    <col min="11" max="11" width="36.25" customWidth="1"/>
    <col min="12" max="12" width="7.25" customWidth="1"/>
    <col min="13" max="13" width="8" customWidth="1"/>
    <col min="14" max="14" width="9.75" customWidth="1"/>
    <col min="15" max="15" width="9.375" customWidth="1"/>
    <col min="16" max="16" width="7.75" customWidth="1"/>
    <col min="17" max="17" width="8" customWidth="1"/>
    <col min="18" max="18" width="47.125" customWidth="1"/>
    <col min="19" max="19" width="21.875" customWidth="1"/>
    <col min="20" max="20" width="7.5" customWidth="1"/>
    <col min="21" max="21" width="9.75" customWidth="1"/>
    <col min="22" max="22" width="6.375" customWidth="1"/>
    <col min="23" max="23" width="8.875" customWidth="1"/>
    <col min="24" max="24" width="11.875" customWidth="1"/>
    <col min="25" max="25" width="36.625" bestFit="1" customWidth="1"/>
    <col min="26" max="26" width="35.75" bestFit="1" customWidth="1"/>
    <col min="27" max="27" width="36.625" bestFit="1" customWidth="1"/>
    <col min="28" max="28" width="43.5" bestFit="1" customWidth="1"/>
    <col min="29" max="29" width="44.25" bestFit="1" customWidth="1"/>
    <col min="30" max="30" width="35.75" bestFit="1" customWidth="1"/>
    <col min="31" max="31" width="36.625" bestFit="1" customWidth="1"/>
    <col min="32" max="32" width="35.75" bestFit="1" customWidth="1"/>
    <col min="33" max="33" width="36.625" bestFit="1" customWidth="1"/>
    <col min="34" max="34" width="43.625" bestFit="1" customWidth="1"/>
    <col min="35" max="35" width="44.375" bestFit="1" customWidth="1"/>
    <col min="36" max="36" width="40.125" bestFit="1" customWidth="1"/>
    <col min="37" max="37" width="40.875" bestFit="1" customWidth="1"/>
  </cols>
  <sheetData>
    <row r="3" spans="1:7" x14ac:dyDescent="0.25">
      <c r="A3" s="326" t="s">
        <v>910</v>
      </c>
      <c r="B3" s="293" t="s">
        <v>791</v>
      </c>
    </row>
    <row r="4" spans="1:7" x14ac:dyDescent="0.25">
      <c r="A4" s="295" t="s">
        <v>792</v>
      </c>
      <c r="B4" s="291" t="s">
        <v>21</v>
      </c>
      <c r="C4" s="291" t="s">
        <v>20</v>
      </c>
      <c r="D4" s="291" t="s">
        <v>19</v>
      </c>
      <c r="E4" s="291" t="s">
        <v>18</v>
      </c>
      <c r="F4" s="291" t="s">
        <v>649</v>
      </c>
      <c r="G4" s="296" t="s">
        <v>789</v>
      </c>
    </row>
    <row r="5" spans="1:7" x14ac:dyDescent="0.25">
      <c r="A5" s="296" t="s">
        <v>29</v>
      </c>
      <c r="B5" s="297">
        <v>0.625</v>
      </c>
      <c r="C5" s="297">
        <v>0.20833333333333334</v>
      </c>
      <c r="D5" s="297">
        <v>0</v>
      </c>
      <c r="E5" s="297">
        <v>0.125</v>
      </c>
      <c r="F5" s="297">
        <v>4.1666666666666664E-2</v>
      </c>
      <c r="G5" s="297">
        <v>1</v>
      </c>
    </row>
    <row r="6" spans="1:7" x14ac:dyDescent="0.25">
      <c r="A6" s="296" t="s">
        <v>71</v>
      </c>
      <c r="B6" s="297">
        <v>0.2857142857142857</v>
      </c>
      <c r="C6" s="297">
        <v>0.14285714285714285</v>
      </c>
      <c r="D6" s="297">
        <v>0.35714285714285715</v>
      </c>
      <c r="E6" s="297">
        <v>0.21428571428571427</v>
      </c>
      <c r="F6" s="297">
        <v>0</v>
      </c>
      <c r="G6" s="297">
        <v>1</v>
      </c>
    </row>
    <row r="7" spans="1:7" x14ac:dyDescent="0.25">
      <c r="A7" s="298" t="s">
        <v>789</v>
      </c>
      <c r="B7" s="299">
        <v>0.54838709677419351</v>
      </c>
      <c r="C7" s="299">
        <v>0.19354838709677419</v>
      </c>
      <c r="D7" s="299">
        <v>8.0645161290322578E-2</v>
      </c>
      <c r="E7" s="299">
        <v>0.14516129032258066</v>
      </c>
      <c r="F7" s="299">
        <v>3.2258064516129031E-2</v>
      </c>
      <c r="G7" s="299">
        <v>1</v>
      </c>
    </row>
    <row r="11" spans="1:7" x14ac:dyDescent="0.25">
      <c r="A11" s="328" t="s">
        <v>910</v>
      </c>
      <c r="B11" s="329" t="s">
        <v>791</v>
      </c>
      <c r="C11" s="330"/>
      <c r="D11" s="330"/>
      <c r="E11" s="330"/>
      <c r="F11" s="330"/>
      <c r="G11" s="330"/>
    </row>
    <row r="12" spans="1:7" x14ac:dyDescent="0.25">
      <c r="A12" s="329" t="s">
        <v>788</v>
      </c>
      <c r="B12" s="330" t="s">
        <v>20</v>
      </c>
      <c r="C12" s="330" t="s">
        <v>21</v>
      </c>
      <c r="D12" s="330" t="s">
        <v>18</v>
      </c>
      <c r="E12" s="330" t="s">
        <v>649</v>
      </c>
      <c r="F12" s="330" t="s">
        <v>19</v>
      </c>
      <c r="G12" s="330" t="s">
        <v>789</v>
      </c>
    </row>
    <row r="13" spans="1:7" x14ac:dyDescent="0.25">
      <c r="A13" s="330" t="s">
        <v>29</v>
      </c>
      <c r="B13" s="331">
        <v>10</v>
      </c>
      <c r="C13" s="331">
        <v>30</v>
      </c>
      <c r="D13" s="331">
        <v>6</v>
      </c>
      <c r="E13" s="331">
        <v>2</v>
      </c>
      <c r="F13" s="331"/>
      <c r="G13" s="331">
        <v>48</v>
      </c>
    </row>
    <row r="14" spans="1:7" x14ac:dyDescent="0.25">
      <c r="A14" s="330" t="s">
        <v>71</v>
      </c>
      <c r="B14" s="331">
        <v>2</v>
      </c>
      <c r="C14" s="331">
        <v>4</v>
      </c>
      <c r="D14" s="331">
        <v>3</v>
      </c>
      <c r="E14" s="331"/>
      <c r="F14" s="331">
        <v>5</v>
      </c>
      <c r="G14" s="331">
        <v>14</v>
      </c>
    </row>
    <row r="15" spans="1:7" x14ac:dyDescent="0.25">
      <c r="A15" s="330" t="s">
        <v>789</v>
      </c>
      <c r="B15" s="331">
        <v>12</v>
      </c>
      <c r="C15" s="331">
        <v>34</v>
      </c>
      <c r="D15" s="331">
        <v>9</v>
      </c>
      <c r="E15" s="331">
        <v>2</v>
      </c>
      <c r="F15" s="331">
        <v>5</v>
      </c>
      <c r="G15" s="331">
        <v>62</v>
      </c>
    </row>
    <row r="20" spans="1:27" x14ac:dyDescent="0.25">
      <c r="A20" s="334" t="s">
        <v>910</v>
      </c>
      <c r="B20" s="334" t="s">
        <v>791</v>
      </c>
      <c r="C20" s="327"/>
      <c r="D20" s="327"/>
      <c r="E20" s="327"/>
      <c r="F20" s="327"/>
    </row>
    <row r="21" spans="1:27" x14ac:dyDescent="0.25">
      <c r="A21" s="335" t="s">
        <v>796</v>
      </c>
      <c r="B21" s="327" t="s">
        <v>21</v>
      </c>
      <c r="C21" s="327" t="s">
        <v>20</v>
      </c>
      <c r="D21" s="327" t="s">
        <v>18</v>
      </c>
      <c r="E21" s="327" t="s">
        <v>649</v>
      </c>
      <c r="F21" s="327" t="s">
        <v>19</v>
      </c>
    </row>
    <row r="22" spans="1:27" ht="120" x14ac:dyDescent="0.25">
      <c r="A22" s="336" t="s">
        <v>275</v>
      </c>
      <c r="B22" s="144">
        <v>0.44444444444444442</v>
      </c>
      <c r="C22" s="144">
        <v>0.33333333333333331</v>
      </c>
      <c r="D22" s="144">
        <v>0.22222222222222221</v>
      </c>
      <c r="E22" s="144">
        <v>0</v>
      </c>
      <c r="F22" s="144">
        <v>0</v>
      </c>
    </row>
    <row r="23" spans="1:27" ht="90" x14ac:dyDescent="0.25">
      <c r="A23" s="336" t="s">
        <v>227</v>
      </c>
      <c r="B23" s="144">
        <v>1</v>
      </c>
      <c r="C23" s="144">
        <v>0</v>
      </c>
      <c r="D23" s="144">
        <v>0</v>
      </c>
      <c r="E23" s="144">
        <v>0</v>
      </c>
      <c r="F23" s="144">
        <v>0</v>
      </c>
    </row>
    <row r="24" spans="1:27" ht="45" x14ac:dyDescent="0.25">
      <c r="A24" s="336" t="s">
        <v>199</v>
      </c>
      <c r="B24" s="144">
        <v>1</v>
      </c>
      <c r="C24" s="144">
        <v>0</v>
      </c>
      <c r="D24" s="144">
        <v>0</v>
      </c>
      <c r="E24" s="144">
        <v>0</v>
      </c>
      <c r="F24" s="144">
        <v>0</v>
      </c>
    </row>
    <row r="25" spans="1:27" ht="60" x14ac:dyDescent="0.25">
      <c r="A25" s="336" t="s">
        <v>26</v>
      </c>
      <c r="B25" s="144">
        <v>0.46511627906976744</v>
      </c>
      <c r="C25" s="144">
        <v>0.20930232558139536</v>
      </c>
      <c r="D25" s="144">
        <v>0.16279069767441862</v>
      </c>
      <c r="E25" s="144">
        <v>4.6511627906976744E-2</v>
      </c>
      <c r="F25" s="144">
        <v>0.11627906976744186</v>
      </c>
    </row>
    <row r="28" spans="1:27" x14ac:dyDescent="0.25">
      <c r="R28" s="293" t="s">
        <v>790</v>
      </c>
      <c r="S28" s="293" t="s">
        <v>791</v>
      </c>
    </row>
    <row r="29" spans="1:27" x14ac:dyDescent="0.25">
      <c r="R29" s="301" t="s">
        <v>5</v>
      </c>
      <c r="S29" s="300" t="s">
        <v>21</v>
      </c>
      <c r="T29" s="300" t="s">
        <v>20</v>
      </c>
      <c r="U29" s="300" t="s">
        <v>19</v>
      </c>
      <c r="V29" s="300" t="s">
        <v>18</v>
      </c>
      <c r="W29" s="300" t="s">
        <v>649</v>
      </c>
      <c r="X29" s="294" t="s">
        <v>789</v>
      </c>
      <c r="AA29" s="141"/>
    </row>
    <row r="30" spans="1:27" x14ac:dyDescent="0.25">
      <c r="A30" s="293" t="s">
        <v>910</v>
      </c>
      <c r="B30" s="293" t="s">
        <v>791</v>
      </c>
      <c r="R30" s="302" t="s">
        <v>28</v>
      </c>
      <c r="S30" s="313">
        <v>1</v>
      </c>
      <c r="T30" s="313"/>
      <c r="U30" s="313"/>
      <c r="V30" s="313"/>
      <c r="W30" s="313"/>
      <c r="X30" s="313">
        <v>1</v>
      </c>
    </row>
    <row r="31" spans="1:27" x14ac:dyDescent="0.25">
      <c r="A31" s="329" t="s">
        <v>5</v>
      </c>
      <c r="B31" s="327" t="s">
        <v>21</v>
      </c>
      <c r="C31" s="327" t="s">
        <v>20</v>
      </c>
      <c r="D31" s="327" t="s">
        <v>19</v>
      </c>
      <c r="E31" s="327" t="s">
        <v>18</v>
      </c>
      <c r="F31" s="327" t="s">
        <v>649</v>
      </c>
      <c r="G31" s="134" t="s">
        <v>789</v>
      </c>
      <c r="R31" s="302" t="s">
        <v>49</v>
      </c>
      <c r="S31" s="313"/>
      <c r="T31" s="313"/>
      <c r="U31" s="313"/>
      <c r="V31" s="313"/>
      <c r="W31" s="313">
        <v>2</v>
      </c>
      <c r="X31" s="313">
        <v>2</v>
      </c>
    </row>
    <row r="32" spans="1:27" x14ac:dyDescent="0.25">
      <c r="A32" s="332" t="s">
        <v>28</v>
      </c>
      <c r="B32" s="138">
        <v>1</v>
      </c>
      <c r="C32" s="138"/>
      <c r="D32" s="138"/>
      <c r="E32" s="138"/>
      <c r="F32" s="138"/>
      <c r="G32" s="138">
        <v>1</v>
      </c>
      <c r="R32" s="302" t="s">
        <v>70</v>
      </c>
      <c r="S32" s="313"/>
      <c r="T32" s="313">
        <v>3</v>
      </c>
      <c r="U32" s="313">
        <v>2</v>
      </c>
      <c r="V32" s="313">
        <v>3</v>
      </c>
      <c r="W32" s="313">
        <v>2</v>
      </c>
      <c r="X32" s="313">
        <v>10</v>
      </c>
    </row>
    <row r="33" spans="1:24" x14ac:dyDescent="0.25">
      <c r="A33" s="332" t="s">
        <v>49</v>
      </c>
      <c r="B33" s="138">
        <v>2</v>
      </c>
      <c r="C33" s="138"/>
      <c r="D33" s="138"/>
      <c r="E33" s="138"/>
      <c r="F33" s="138"/>
      <c r="G33" s="138">
        <v>2</v>
      </c>
      <c r="R33" s="302" t="s">
        <v>157</v>
      </c>
      <c r="S33" s="313">
        <v>5</v>
      </c>
      <c r="T33" s="313"/>
      <c r="U33" s="313"/>
      <c r="V33" s="313"/>
      <c r="W33" s="313"/>
      <c r="X33" s="313">
        <v>5</v>
      </c>
    </row>
    <row r="34" spans="1:24" x14ac:dyDescent="0.25">
      <c r="A34" s="332" t="s">
        <v>70</v>
      </c>
      <c r="B34" s="138">
        <v>2</v>
      </c>
      <c r="C34" s="138">
        <v>3</v>
      </c>
      <c r="D34" s="138">
        <v>2</v>
      </c>
      <c r="E34" s="138">
        <v>2</v>
      </c>
      <c r="F34" s="138">
        <v>1</v>
      </c>
      <c r="G34" s="138">
        <v>10</v>
      </c>
      <c r="R34" s="302" t="s">
        <v>201</v>
      </c>
      <c r="S34" s="313">
        <v>7</v>
      </c>
      <c r="T34" s="313"/>
      <c r="U34" s="313"/>
      <c r="V34" s="313"/>
      <c r="W34" s="313">
        <v>2</v>
      </c>
      <c r="X34" s="313">
        <v>9</v>
      </c>
    </row>
    <row r="35" spans="1:24" x14ac:dyDescent="0.25">
      <c r="A35" s="332" t="s">
        <v>157</v>
      </c>
      <c r="B35" s="138">
        <v>4</v>
      </c>
      <c r="C35" s="138">
        <v>1</v>
      </c>
      <c r="D35" s="138"/>
      <c r="E35" s="138"/>
      <c r="F35" s="138"/>
      <c r="G35" s="138">
        <v>5</v>
      </c>
      <c r="J35" s="141">
        <f>7/9</f>
        <v>0.77777777777777779</v>
      </c>
      <c r="R35" s="302" t="s">
        <v>259</v>
      </c>
      <c r="S35" s="313">
        <v>2</v>
      </c>
      <c r="T35" s="313"/>
      <c r="U35" s="313"/>
      <c r="V35" s="313">
        <v>2</v>
      </c>
      <c r="W35" s="313"/>
      <c r="X35" s="313">
        <v>4</v>
      </c>
    </row>
    <row r="36" spans="1:24" x14ac:dyDescent="0.25">
      <c r="A36" s="332" t="s">
        <v>201</v>
      </c>
      <c r="B36" s="138">
        <v>9</v>
      </c>
      <c r="C36" s="138"/>
      <c r="D36" s="138"/>
      <c r="E36" s="138"/>
      <c r="F36" s="138"/>
      <c r="G36" s="138">
        <v>9</v>
      </c>
      <c r="R36" s="302" t="s">
        <v>311</v>
      </c>
      <c r="S36" s="313">
        <v>8</v>
      </c>
      <c r="T36" s="313">
        <v>2</v>
      </c>
      <c r="U36" s="313">
        <v>2</v>
      </c>
      <c r="V36" s="313">
        <v>5</v>
      </c>
      <c r="W36" s="313">
        <v>2</v>
      </c>
      <c r="X36" s="313">
        <v>19</v>
      </c>
    </row>
    <row r="37" spans="1:24" x14ac:dyDescent="0.25">
      <c r="A37" s="332" t="s">
        <v>259</v>
      </c>
      <c r="B37" s="138">
        <v>1</v>
      </c>
      <c r="C37" s="138"/>
      <c r="D37" s="138"/>
      <c r="E37" s="138">
        <v>3</v>
      </c>
      <c r="F37" s="138"/>
      <c r="G37" s="138">
        <v>4</v>
      </c>
      <c r="R37" s="302" t="s">
        <v>496</v>
      </c>
      <c r="S37" s="313">
        <v>5</v>
      </c>
      <c r="T37" s="313">
        <v>1</v>
      </c>
      <c r="U37" s="313"/>
      <c r="V37" s="313"/>
      <c r="W37" s="313"/>
      <c r="X37" s="313">
        <v>6</v>
      </c>
    </row>
    <row r="38" spans="1:24" x14ac:dyDescent="0.25">
      <c r="A38" s="332" t="s">
        <v>311</v>
      </c>
      <c r="B38" s="138">
        <v>8</v>
      </c>
      <c r="C38" s="138">
        <v>3</v>
      </c>
      <c r="D38" s="138">
        <v>3</v>
      </c>
      <c r="E38" s="138">
        <v>4</v>
      </c>
      <c r="F38" s="138">
        <v>1</v>
      </c>
      <c r="G38" s="138">
        <v>19</v>
      </c>
      <c r="R38" s="302" t="s">
        <v>571</v>
      </c>
      <c r="S38" s="313">
        <v>5</v>
      </c>
      <c r="T38" s="313">
        <v>1</v>
      </c>
      <c r="U38" s="313"/>
      <c r="V38" s="313"/>
      <c r="W38" s="313"/>
      <c r="X38" s="313">
        <v>6</v>
      </c>
    </row>
    <row r="39" spans="1:24" x14ac:dyDescent="0.25">
      <c r="A39" s="332" t="s">
        <v>496</v>
      </c>
      <c r="B39" s="138">
        <v>3</v>
      </c>
      <c r="C39" s="138">
        <v>3</v>
      </c>
      <c r="D39" s="138"/>
      <c r="E39" s="138"/>
      <c r="F39" s="138"/>
      <c r="G39" s="138">
        <v>6</v>
      </c>
      <c r="R39" s="312" t="s">
        <v>789</v>
      </c>
      <c r="S39" s="313">
        <v>33</v>
      </c>
      <c r="T39" s="313">
        <v>7</v>
      </c>
      <c r="U39" s="313">
        <v>4</v>
      </c>
      <c r="V39" s="313">
        <v>10</v>
      </c>
      <c r="W39" s="313">
        <v>8</v>
      </c>
      <c r="X39" s="313">
        <v>62</v>
      </c>
    </row>
    <row r="40" spans="1:24" x14ac:dyDescent="0.25">
      <c r="A40" s="332" t="s">
        <v>571</v>
      </c>
      <c r="B40" s="138">
        <v>4</v>
      </c>
      <c r="C40" s="138">
        <v>2</v>
      </c>
      <c r="D40" s="138"/>
      <c r="E40" s="138"/>
      <c r="F40" s="138"/>
      <c r="G40" s="138">
        <v>6</v>
      </c>
    </row>
    <row r="41" spans="1:24" x14ac:dyDescent="0.25">
      <c r="A41" s="333" t="s">
        <v>789</v>
      </c>
      <c r="B41" s="138">
        <v>34</v>
      </c>
      <c r="C41" s="138">
        <v>12</v>
      </c>
      <c r="D41" s="138">
        <v>5</v>
      </c>
      <c r="E41" s="138">
        <v>9</v>
      </c>
      <c r="F41" s="138">
        <v>2</v>
      </c>
      <c r="G41" s="138">
        <v>62</v>
      </c>
    </row>
    <row r="43" spans="1:24" x14ac:dyDescent="0.25">
      <c r="E43" s="141"/>
    </row>
    <row r="44" spans="1:24" x14ac:dyDescent="0.25">
      <c r="E44" s="141"/>
    </row>
    <row r="45" spans="1:24" ht="15.75" thickBot="1" x14ac:dyDescent="0.3">
      <c r="E45" s="141"/>
    </row>
    <row r="46" spans="1:24" ht="15.75" thickBot="1" x14ac:dyDescent="0.3"/>
    <row r="47" spans="1:24" ht="15.75" thickBot="1" x14ac:dyDescent="0.3"/>
    <row r="48" spans="1:24" ht="30.75" thickBot="1" x14ac:dyDescent="0.3">
      <c r="A48" s="308" t="s">
        <v>7</v>
      </c>
      <c r="B48" s="308" t="s">
        <v>6</v>
      </c>
      <c r="C48" s="308" t="s">
        <v>909</v>
      </c>
      <c r="D48" s="309" t="s">
        <v>911</v>
      </c>
      <c r="E48" s="309" t="s">
        <v>797</v>
      </c>
    </row>
    <row r="49" spans="1:5" ht="31.5" thickTop="1" thickBot="1" x14ac:dyDescent="0.3">
      <c r="A49" s="304" t="s">
        <v>260</v>
      </c>
      <c r="B49" s="305" t="s">
        <v>29</v>
      </c>
      <c r="C49" s="303" t="s">
        <v>18</v>
      </c>
      <c r="D49" s="306">
        <v>1</v>
      </c>
      <c r="E49" s="306">
        <v>0</v>
      </c>
    </row>
    <row r="50" spans="1:5" ht="16.5" thickTop="1" thickBot="1" x14ac:dyDescent="0.3">
      <c r="A50" s="304" t="s">
        <v>176</v>
      </c>
      <c r="B50" s="303" t="s">
        <v>29</v>
      </c>
      <c r="C50" s="303" t="s">
        <v>20</v>
      </c>
      <c r="D50" s="306">
        <v>0.95</v>
      </c>
      <c r="E50" s="306">
        <v>0.95</v>
      </c>
    </row>
    <row r="51" spans="1:5" ht="31.5" thickTop="1" thickBot="1" x14ac:dyDescent="0.3">
      <c r="A51" s="304" t="s">
        <v>250</v>
      </c>
      <c r="B51" s="303" t="s">
        <v>29</v>
      </c>
      <c r="C51" s="303" t="s">
        <v>21</v>
      </c>
      <c r="D51" s="306">
        <v>1</v>
      </c>
      <c r="E51" s="306">
        <v>1</v>
      </c>
    </row>
    <row r="52" spans="1:5" ht="31.5" thickTop="1" thickBot="1" x14ac:dyDescent="0.3">
      <c r="A52" s="304" t="s">
        <v>158</v>
      </c>
      <c r="B52" s="307" t="s">
        <v>29</v>
      </c>
      <c r="C52" s="303" t="s">
        <v>21</v>
      </c>
      <c r="D52" s="306">
        <v>1</v>
      </c>
      <c r="E52" s="306">
        <v>1</v>
      </c>
    </row>
    <row r="53" spans="1:5" ht="16.5" thickTop="1" thickBot="1" x14ac:dyDescent="0.3">
      <c r="A53" s="304" t="s">
        <v>634</v>
      </c>
      <c r="B53" s="303" t="s">
        <v>29</v>
      </c>
      <c r="C53" s="303" t="s">
        <v>21</v>
      </c>
      <c r="D53" s="310">
        <v>13</v>
      </c>
      <c r="E53" s="310">
        <v>13.777777777777779</v>
      </c>
    </row>
    <row r="54" spans="1:5" ht="31.5" thickTop="1" thickBot="1" x14ac:dyDescent="0.3">
      <c r="A54" s="304" t="s">
        <v>132</v>
      </c>
      <c r="B54" s="305" t="s">
        <v>71</v>
      </c>
      <c r="C54" s="303" t="s">
        <v>19</v>
      </c>
      <c r="D54" s="306">
        <v>1</v>
      </c>
      <c r="E54" s="306">
        <v>0.55000000000000004</v>
      </c>
    </row>
    <row r="55" spans="1:5" ht="46.5" thickTop="1" thickBot="1" x14ac:dyDescent="0.3">
      <c r="A55" s="304" t="s">
        <v>135</v>
      </c>
      <c r="B55" s="307" t="s">
        <v>71</v>
      </c>
      <c r="C55" s="303" t="s">
        <v>19</v>
      </c>
      <c r="D55" s="306">
        <v>1</v>
      </c>
      <c r="E55" s="306">
        <v>0.67</v>
      </c>
    </row>
    <row r="56" spans="1:5" ht="46.5" thickTop="1" thickBot="1" x14ac:dyDescent="0.3">
      <c r="A56" s="304" t="s">
        <v>547</v>
      </c>
      <c r="B56" s="305" t="s">
        <v>29</v>
      </c>
      <c r="C56" s="303" t="s">
        <v>20</v>
      </c>
      <c r="D56" s="306">
        <v>0.9</v>
      </c>
      <c r="E56" s="306">
        <v>0.875</v>
      </c>
    </row>
    <row r="57" spans="1:5" ht="16.5" thickTop="1" thickBot="1" x14ac:dyDescent="0.3">
      <c r="A57" s="304" t="s">
        <v>400</v>
      </c>
      <c r="B57" s="307" t="s">
        <v>29</v>
      </c>
      <c r="C57" s="303" t="s">
        <v>21</v>
      </c>
      <c r="D57" s="306">
        <v>0.01</v>
      </c>
      <c r="E57" s="306">
        <v>2.5392670157068065E-3</v>
      </c>
    </row>
    <row r="58" spans="1:5" ht="31.5" thickTop="1" thickBot="1" x14ac:dyDescent="0.3">
      <c r="A58" s="304" t="s">
        <v>312</v>
      </c>
      <c r="B58" s="305" t="s">
        <v>71</v>
      </c>
      <c r="C58" s="303" t="s">
        <v>19</v>
      </c>
      <c r="D58" s="306">
        <v>1</v>
      </c>
      <c r="E58" s="306">
        <v>0.75</v>
      </c>
    </row>
    <row r="59" spans="1:5" ht="31.5" thickTop="1" thickBot="1" x14ac:dyDescent="0.3">
      <c r="A59" s="304" t="s">
        <v>120</v>
      </c>
      <c r="B59" s="307" t="s">
        <v>71</v>
      </c>
      <c r="C59" s="303" t="s">
        <v>20</v>
      </c>
      <c r="D59" s="306">
        <v>1</v>
      </c>
      <c r="E59" s="306">
        <v>0.94</v>
      </c>
    </row>
    <row r="60" spans="1:5" ht="16.5" thickTop="1" thickBot="1" x14ac:dyDescent="0.3">
      <c r="A60" s="304" t="s">
        <v>572</v>
      </c>
      <c r="B60" s="305" t="s">
        <v>29</v>
      </c>
      <c r="C60" s="303" t="s">
        <v>21</v>
      </c>
      <c r="D60" s="306">
        <v>1</v>
      </c>
      <c r="E60" s="306">
        <v>1</v>
      </c>
    </row>
    <row r="61" spans="1:5" ht="31.5" thickTop="1" thickBot="1" x14ac:dyDescent="0.3">
      <c r="A61" s="304" t="s">
        <v>111</v>
      </c>
      <c r="B61" s="303" t="s">
        <v>29</v>
      </c>
      <c r="C61" s="303" t="s">
        <v>649</v>
      </c>
      <c r="D61" s="306">
        <v>1</v>
      </c>
      <c r="E61" s="306">
        <v>0</v>
      </c>
    </row>
    <row r="62" spans="1:5" ht="31.5" thickTop="1" thickBot="1" x14ac:dyDescent="0.3">
      <c r="A62" s="304" t="s">
        <v>84</v>
      </c>
      <c r="B62" s="307" t="s">
        <v>29</v>
      </c>
      <c r="C62" s="303" t="s">
        <v>20</v>
      </c>
      <c r="D62" s="306">
        <v>1</v>
      </c>
      <c r="E62" s="306">
        <v>0.94459300000097912</v>
      </c>
    </row>
    <row r="63" spans="1:5" ht="31.5" thickTop="1" thickBot="1" x14ac:dyDescent="0.3">
      <c r="A63" s="304" t="s">
        <v>599</v>
      </c>
      <c r="B63" s="307" t="s">
        <v>29</v>
      </c>
      <c r="C63" s="303" t="s">
        <v>21</v>
      </c>
      <c r="D63" s="306">
        <v>0.8</v>
      </c>
      <c r="E63" s="306">
        <v>1</v>
      </c>
    </row>
    <row r="64" spans="1:5" ht="31.5" thickTop="1" thickBot="1" x14ac:dyDescent="0.3">
      <c r="A64" s="304" t="s">
        <v>213</v>
      </c>
      <c r="B64" s="307" t="s">
        <v>29</v>
      </c>
      <c r="C64" s="303" t="s">
        <v>21</v>
      </c>
      <c r="D64" s="306">
        <v>1</v>
      </c>
      <c r="E64" s="306">
        <v>1</v>
      </c>
    </row>
    <row r="65" spans="1:5" ht="31.5" thickTop="1" thickBot="1" x14ac:dyDescent="0.3">
      <c r="A65" s="304" t="s">
        <v>107</v>
      </c>
      <c r="B65" s="307" t="s">
        <v>29</v>
      </c>
      <c r="C65" s="303" t="s">
        <v>18</v>
      </c>
      <c r="D65" s="306">
        <v>1</v>
      </c>
      <c r="E65" s="306">
        <v>0.66435185185185186</v>
      </c>
    </row>
    <row r="66" spans="1:5" ht="16.5" thickTop="1" thickBot="1" x14ac:dyDescent="0.3">
      <c r="A66" s="304" t="s">
        <v>276</v>
      </c>
      <c r="B66" s="307" t="s">
        <v>29</v>
      </c>
      <c r="C66" s="303" t="s">
        <v>18</v>
      </c>
      <c r="D66" s="306">
        <v>0.65</v>
      </c>
      <c r="E66" s="306">
        <v>0.33926645091693636</v>
      </c>
    </row>
    <row r="67" spans="1:5" ht="16.5" thickTop="1" thickBot="1" x14ac:dyDescent="0.3">
      <c r="A67" s="304" t="s">
        <v>99</v>
      </c>
      <c r="B67" s="307" t="s">
        <v>29</v>
      </c>
      <c r="C67" s="303" t="s">
        <v>20</v>
      </c>
      <c r="D67" s="306">
        <v>1</v>
      </c>
      <c r="E67" s="306">
        <v>0.9916666666666667</v>
      </c>
    </row>
    <row r="68" spans="1:5" ht="46.5" thickTop="1" thickBot="1" x14ac:dyDescent="0.3">
      <c r="A68" s="304" t="s">
        <v>522</v>
      </c>
      <c r="B68" s="307" t="s">
        <v>29</v>
      </c>
      <c r="C68" s="303" t="s">
        <v>21</v>
      </c>
      <c r="D68" s="306">
        <v>0.8</v>
      </c>
      <c r="E68" s="306">
        <v>0.95065458207452158</v>
      </c>
    </row>
    <row r="69" spans="1:5" ht="46.5" thickTop="1" thickBot="1" x14ac:dyDescent="0.3">
      <c r="A69" s="304" t="s">
        <v>497</v>
      </c>
      <c r="B69" s="307" t="s">
        <v>29</v>
      </c>
      <c r="C69" s="303" t="s">
        <v>20</v>
      </c>
      <c r="D69" s="306">
        <v>0.75</v>
      </c>
      <c r="E69" s="306">
        <v>0.68614379084967325</v>
      </c>
    </row>
    <row r="70" spans="1:5" ht="31.5" thickTop="1" thickBot="1" x14ac:dyDescent="0.3">
      <c r="A70" s="304" t="s">
        <v>432</v>
      </c>
      <c r="B70" s="305" t="s">
        <v>71</v>
      </c>
      <c r="C70" s="303" t="s">
        <v>20</v>
      </c>
      <c r="D70" s="306">
        <v>0.15</v>
      </c>
      <c r="E70" s="306">
        <v>0.15578644476957393</v>
      </c>
    </row>
    <row r="71" spans="1:5" ht="31.5" thickTop="1" thickBot="1" x14ac:dyDescent="0.3">
      <c r="A71" s="304" t="s">
        <v>64</v>
      </c>
      <c r="B71" s="305" t="s">
        <v>29</v>
      </c>
      <c r="C71" s="303" t="s">
        <v>21</v>
      </c>
      <c r="D71" s="306">
        <v>1</v>
      </c>
      <c r="E71" s="306">
        <v>0.83018867924528306</v>
      </c>
    </row>
    <row r="72" spans="1:5" ht="61.5" thickTop="1" thickBot="1" x14ac:dyDescent="0.3">
      <c r="A72" s="304" t="s">
        <v>303</v>
      </c>
      <c r="B72" s="307" t="s">
        <v>29</v>
      </c>
      <c r="C72" s="303" t="s">
        <v>21</v>
      </c>
      <c r="D72" s="306">
        <v>1</v>
      </c>
      <c r="E72" s="306">
        <v>1</v>
      </c>
    </row>
    <row r="73" spans="1:5" ht="16.5" thickTop="1" thickBot="1" x14ac:dyDescent="0.3">
      <c r="A73" s="304" t="s">
        <v>168</v>
      </c>
      <c r="B73" s="307" t="s">
        <v>29</v>
      </c>
      <c r="C73" s="303" t="s">
        <v>21</v>
      </c>
      <c r="D73" s="306">
        <v>1</v>
      </c>
      <c r="E73" s="306">
        <v>1</v>
      </c>
    </row>
    <row r="74" spans="1:5" ht="16.5" thickTop="1" thickBot="1" x14ac:dyDescent="0.3">
      <c r="A74" s="304" t="s">
        <v>587</v>
      </c>
      <c r="B74" s="307" t="s">
        <v>29</v>
      </c>
      <c r="C74" s="303" t="s">
        <v>21</v>
      </c>
      <c r="D74" s="306">
        <v>0.8</v>
      </c>
      <c r="E74" s="306">
        <v>1</v>
      </c>
    </row>
    <row r="75" spans="1:5" ht="61.5" thickTop="1" thickBot="1" x14ac:dyDescent="0.3">
      <c r="A75" s="304" t="s">
        <v>237</v>
      </c>
      <c r="B75" s="307" t="s">
        <v>29</v>
      </c>
      <c r="C75" s="303" t="s">
        <v>21</v>
      </c>
      <c r="D75" s="306">
        <v>1</v>
      </c>
      <c r="E75" s="306">
        <v>1</v>
      </c>
    </row>
    <row r="76" spans="1:5" ht="31.5" thickTop="1" thickBot="1" x14ac:dyDescent="0.3">
      <c r="A76" s="304" t="s">
        <v>50</v>
      </c>
      <c r="B76" s="307" t="s">
        <v>29</v>
      </c>
      <c r="C76" s="303" t="s">
        <v>21</v>
      </c>
      <c r="D76" s="306">
        <v>1</v>
      </c>
      <c r="E76" s="306">
        <v>1</v>
      </c>
    </row>
    <row r="77" spans="1:5" ht="31.5" thickTop="1" thickBot="1" x14ac:dyDescent="0.3">
      <c r="A77" s="304" t="s">
        <v>30</v>
      </c>
      <c r="B77" s="303" t="s">
        <v>29</v>
      </c>
      <c r="C77" s="307" t="s">
        <v>21</v>
      </c>
      <c r="D77" s="306">
        <v>0.9</v>
      </c>
      <c r="E77" s="306">
        <v>1</v>
      </c>
    </row>
    <row r="78" spans="1:5" ht="16.5" thickTop="1" thickBot="1" x14ac:dyDescent="0.3">
      <c r="A78" s="304" t="s">
        <v>416</v>
      </c>
      <c r="B78" s="305" t="s">
        <v>71</v>
      </c>
      <c r="C78" s="303" t="s">
        <v>19</v>
      </c>
      <c r="D78" s="306">
        <v>0.9</v>
      </c>
      <c r="E78" s="306">
        <v>0.77794102958196654</v>
      </c>
    </row>
    <row r="79" spans="1:5" ht="31.5" thickTop="1" thickBot="1" x14ac:dyDescent="0.3">
      <c r="A79" s="304" t="s">
        <v>615</v>
      </c>
      <c r="B79" s="305" t="s">
        <v>29</v>
      </c>
      <c r="C79" s="303" t="s">
        <v>20</v>
      </c>
      <c r="D79" s="306">
        <v>0.04</v>
      </c>
      <c r="E79" s="306">
        <v>3.5998615437867774E-2</v>
      </c>
    </row>
    <row r="80" spans="1:5" ht="46.5" thickTop="1" thickBot="1" x14ac:dyDescent="0.3">
      <c r="A80" s="304" t="s">
        <v>346</v>
      </c>
      <c r="B80" s="303" t="s">
        <v>29</v>
      </c>
      <c r="C80" s="303" t="s">
        <v>21</v>
      </c>
      <c r="D80" s="306">
        <v>0.9</v>
      </c>
      <c r="E80" s="306">
        <v>0.99099999999999999</v>
      </c>
    </row>
    <row r="81" spans="1:5" ht="61.5" thickTop="1" thickBot="1" x14ac:dyDescent="0.3">
      <c r="A81" s="304" t="s">
        <v>246</v>
      </c>
      <c r="B81" s="307" t="s">
        <v>29</v>
      </c>
      <c r="C81" s="303" t="s">
        <v>21</v>
      </c>
      <c r="D81" s="306">
        <v>1</v>
      </c>
      <c r="E81" s="306">
        <v>1</v>
      </c>
    </row>
    <row r="82" spans="1:5" ht="46.5" thickTop="1" thickBot="1" x14ac:dyDescent="0.3">
      <c r="A82" s="304" t="s">
        <v>228</v>
      </c>
      <c r="B82" s="307" t="s">
        <v>29</v>
      </c>
      <c r="C82" s="303" t="s">
        <v>21</v>
      </c>
      <c r="D82" s="306">
        <v>0.85</v>
      </c>
      <c r="E82" s="306">
        <v>1</v>
      </c>
    </row>
    <row r="83" spans="1:5" ht="46.5" thickTop="1" thickBot="1" x14ac:dyDescent="0.3">
      <c r="A83" s="304" t="s">
        <v>560</v>
      </c>
      <c r="B83" s="307" t="s">
        <v>29</v>
      </c>
      <c r="C83" s="303" t="s">
        <v>21</v>
      </c>
      <c r="D83" s="306">
        <v>0.9</v>
      </c>
      <c r="E83" s="306">
        <v>1</v>
      </c>
    </row>
    <row r="84" spans="1:5" ht="16.5" thickTop="1" thickBot="1" x14ac:dyDescent="0.3">
      <c r="A84" s="304" t="s">
        <v>440</v>
      </c>
      <c r="B84" s="305" t="s">
        <v>71</v>
      </c>
      <c r="C84" s="303" t="s">
        <v>18</v>
      </c>
      <c r="D84" s="306">
        <v>1</v>
      </c>
      <c r="E84" s="306">
        <v>0.28311329203403351</v>
      </c>
    </row>
    <row r="85" spans="1:5" ht="31.5" thickTop="1" thickBot="1" x14ac:dyDescent="0.3">
      <c r="A85" s="304" t="s">
        <v>474</v>
      </c>
      <c r="B85" s="305" t="s">
        <v>29</v>
      </c>
      <c r="C85" s="303" t="s">
        <v>20</v>
      </c>
      <c r="D85" s="306">
        <v>1</v>
      </c>
      <c r="E85" s="306">
        <v>0.79834922470314273</v>
      </c>
    </row>
    <row r="86" spans="1:5" ht="31.5" thickTop="1" thickBot="1" x14ac:dyDescent="0.3">
      <c r="A86" s="304" t="s">
        <v>254</v>
      </c>
      <c r="B86" s="307" t="s">
        <v>29</v>
      </c>
      <c r="C86" s="303" t="s">
        <v>21</v>
      </c>
      <c r="D86" s="306">
        <v>1</v>
      </c>
      <c r="E86" s="306">
        <v>1</v>
      </c>
    </row>
    <row r="87" spans="1:5" ht="46.5" thickTop="1" thickBot="1" x14ac:dyDescent="0.3">
      <c r="A87" s="304" t="s">
        <v>359</v>
      </c>
      <c r="B87" s="305" t="s">
        <v>71</v>
      </c>
      <c r="C87" s="303" t="s">
        <v>21</v>
      </c>
      <c r="D87" s="306">
        <v>1</v>
      </c>
      <c r="E87" s="306">
        <v>0.98</v>
      </c>
    </row>
    <row r="88" spans="1:5" ht="31.5" thickTop="1" thickBot="1" x14ac:dyDescent="0.3">
      <c r="A88" s="304" t="s">
        <v>193</v>
      </c>
      <c r="B88" s="303" t="s">
        <v>71</v>
      </c>
      <c r="C88" s="303" t="s">
        <v>21</v>
      </c>
      <c r="D88" s="306">
        <v>1</v>
      </c>
      <c r="E88" s="306">
        <v>1</v>
      </c>
    </row>
    <row r="89" spans="1:5" ht="31.5" thickTop="1" thickBot="1" x14ac:dyDescent="0.3">
      <c r="A89" s="304" t="s">
        <v>202</v>
      </c>
      <c r="B89" s="305" t="s">
        <v>29</v>
      </c>
      <c r="C89" s="303" t="s">
        <v>21</v>
      </c>
      <c r="D89" s="306">
        <v>1</v>
      </c>
      <c r="E89" s="306">
        <v>1</v>
      </c>
    </row>
    <row r="90" spans="1:5" ht="31.5" thickTop="1" thickBot="1" x14ac:dyDescent="0.3">
      <c r="A90" s="304" t="s">
        <v>148</v>
      </c>
      <c r="B90" s="307" t="s">
        <v>29</v>
      </c>
      <c r="C90" s="303" t="s">
        <v>21</v>
      </c>
      <c r="D90" s="306">
        <v>1</v>
      </c>
      <c r="E90" s="306">
        <v>1</v>
      </c>
    </row>
    <row r="91" spans="1:5" ht="31.5" thickTop="1" thickBot="1" x14ac:dyDescent="0.3">
      <c r="A91" s="304" t="s">
        <v>411</v>
      </c>
      <c r="B91" s="303" t="s">
        <v>29</v>
      </c>
      <c r="C91" s="303" t="s">
        <v>21</v>
      </c>
      <c r="D91" s="306">
        <v>0.01</v>
      </c>
      <c r="E91" s="306">
        <v>1.712411576693617E-3</v>
      </c>
    </row>
    <row r="92" spans="1:5" ht="16.5" thickTop="1" thickBot="1" x14ac:dyDescent="0.3">
      <c r="A92" s="304" t="s">
        <v>582</v>
      </c>
      <c r="B92" s="307" t="s">
        <v>29</v>
      </c>
      <c r="C92" s="303" t="s">
        <v>20</v>
      </c>
      <c r="D92" s="306">
        <v>1</v>
      </c>
      <c r="E92" s="306">
        <v>0.9320843091334895</v>
      </c>
    </row>
    <row r="93" spans="1:5" ht="31.5" thickTop="1" thickBot="1" x14ac:dyDescent="0.3">
      <c r="A93" s="304" t="s">
        <v>216</v>
      </c>
      <c r="B93" s="307" t="s">
        <v>29</v>
      </c>
      <c r="C93" s="303" t="s">
        <v>21</v>
      </c>
      <c r="D93" s="306">
        <v>0.8</v>
      </c>
      <c r="E93" s="306">
        <v>0.87870649977332616</v>
      </c>
    </row>
    <row r="94" spans="1:5" ht="31.5" thickTop="1" thickBot="1" x14ac:dyDescent="0.3">
      <c r="A94" s="304" t="s">
        <v>184</v>
      </c>
      <c r="B94" s="303" t="s">
        <v>29</v>
      </c>
      <c r="C94" s="303" t="s">
        <v>21</v>
      </c>
      <c r="D94" s="310">
        <v>4</v>
      </c>
      <c r="E94" s="310">
        <v>0</v>
      </c>
    </row>
    <row r="95" spans="1:5" ht="16.5" thickTop="1" thickBot="1" x14ac:dyDescent="0.3">
      <c r="A95" s="304" t="s">
        <v>380</v>
      </c>
      <c r="B95" s="307" t="s">
        <v>29</v>
      </c>
      <c r="C95" s="303" t="s">
        <v>18</v>
      </c>
      <c r="D95" s="306">
        <v>0.02</v>
      </c>
      <c r="E95" s="306">
        <v>4.3662969081897596E-2</v>
      </c>
    </row>
    <row r="96" spans="1:5" ht="16.5" thickTop="1" thickBot="1" x14ac:dyDescent="0.3">
      <c r="A96" s="304" t="s">
        <v>393</v>
      </c>
      <c r="B96" s="307" t="s">
        <v>29</v>
      </c>
      <c r="C96" s="303" t="s">
        <v>18</v>
      </c>
      <c r="D96" s="306">
        <v>0.02</v>
      </c>
      <c r="E96" s="306">
        <v>-9.6841822034373415E-2</v>
      </c>
    </row>
    <row r="97" spans="1:5" ht="16.5" thickTop="1" thickBot="1" x14ac:dyDescent="0.3">
      <c r="A97" s="304" t="s">
        <v>396</v>
      </c>
      <c r="B97" s="307" t="s">
        <v>29</v>
      </c>
      <c r="C97" s="303" t="s">
        <v>18</v>
      </c>
      <c r="D97" s="306">
        <v>0.02</v>
      </c>
      <c r="E97" s="306">
        <v>-5.8661357022514959E-2</v>
      </c>
    </row>
    <row r="98" spans="1:5" ht="16.5" thickTop="1" thickBot="1" x14ac:dyDescent="0.3">
      <c r="A98" s="304" t="s">
        <v>428</v>
      </c>
      <c r="B98" s="305" t="s">
        <v>71</v>
      </c>
      <c r="C98" s="303" t="s">
        <v>19</v>
      </c>
      <c r="D98" s="306">
        <v>1</v>
      </c>
      <c r="E98" s="306">
        <v>0.62884637127088006</v>
      </c>
    </row>
    <row r="99" spans="1:5" ht="31.5" thickTop="1" thickBot="1" x14ac:dyDescent="0.3">
      <c r="A99" s="304" t="s">
        <v>242</v>
      </c>
      <c r="B99" s="305" t="s">
        <v>29</v>
      </c>
      <c r="C99" s="303" t="s">
        <v>21</v>
      </c>
      <c r="D99" s="306">
        <v>0.8</v>
      </c>
      <c r="E99" s="306">
        <v>0.89697882291884357</v>
      </c>
    </row>
    <row r="100" spans="1:5" ht="16.5" thickTop="1" thickBot="1" x14ac:dyDescent="0.3">
      <c r="A100" s="304" t="s">
        <v>72</v>
      </c>
      <c r="B100" s="305" t="s">
        <v>71</v>
      </c>
      <c r="C100" s="303" t="s">
        <v>21</v>
      </c>
      <c r="D100" s="306">
        <v>0.15</v>
      </c>
      <c r="E100" s="306">
        <v>0</v>
      </c>
    </row>
    <row r="101" spans="1:5" ht="31.5" thickTop="1" thickBot="1" x14ac:dyDescent="0.3">
      <c r="A101" s="304" t="s">
        <v>370</v>
      </c>
      <c r="B101" s="307" t="s">
        <v>71</v>
      </c>
      <c r="C101" s="303" t="s">
        <v>21</v>
      </c>
      <c r="D101" s="306">
        <v>0.9</v>
      </c>
      <c r="E101" s="306">
        <v>0.99</v>
      </c>
    </row>
    <row r="102" spans="1:5" ht="46.5" thickTop="1" thickBot="1" x14ac:dyDescent="0.3">
      <c r="A102" s="304" t="s">
        <v>138</v>
      </c>
      <c r="B102" s="307" t="s">
        <v>71</v>
      </c>
      <c r="C102" s="303" t="s">
        <v>18</v>
      </c>
      <c r="D102" s="306">
        <v>0.9</v>
      </c>
      <c r="E102" s="306">
        <v>0.293247729579938</v>
      </c>
    </row>
    <row r="103" spans="1:5" ht="16.5" thickTop="1" thickBot="1" x14ac:dyDescent="0.3">
      <c r="A103" s="304" t="s">
        <v>486</v>
      </c>
      <c r="B103" s="305" t="s">
        <v>29</v>
      </c>
      <c r="C103" s="303" t="s">
        <v>21</v>
      </c>
      <c r="D103" s="306">
        <v>1</v>
      </c>
      <c r="E103" s="306">
        <v>1</v>
      </c>
    </row>
    <row r="104" spans="1:5" ht="31.5" thickTop="1" thickBot="1" x14ac:dyDescent="0.3">
      <c r="A104" s="304" t="s">
        <v>461</v>
      </c>
      <c r="B104" s="307" t="s">
        <v>29</v>
      </c>
      <c r="C104" s="303" t="s">
        <v>20</v>
      </c>
      <c r="D104" s="306">
        <v>0.8</v>
      </c>
      <c r="E104" s="306">
        <v>0.7730062724014336</v>
      </c>
    </row>
    <row r="105" spans="1:5" ht="16.5" thickTop="1" thickBot="1" x14ac:dyDescent="0.3">
      <c r="A105" s="304" t="s">
        <v>604</v>
      </c>
      <c r="B105" s="307" t="s">
        <v>29</v>
      </c>
      <c r="C105" s="303" t="s">
        <v>21</v>
      </c>
      <c r="D105" s="306">
        <v>0.04</v>
      </c>
      <c r="E105" s="306">
        <v>1.6E-2</v>
      </c>
    </row>
    <row r="106" spans="1:5" ht="46.5" thickTop="1" thickBot="1" x14ac:dyDescent="0.3">
      <c r="A106" s="304" t="s">
        <v>511</v>
      </c>
      <c r="B106" s="307" t="s">
        <v>29</v>
      </c>
      <c r="C106" s="303" t="s">
        <v>20</v>
      </c>
      <c r="D106" s="310">
        <v>15</v>
      </c>
      <c r="E106" s="310">
        <v>8.6199714110680006</v>
      </c>
    </row>
    <row r="107" spans="1:5" ht="31.5" thickTop="1" thickBot="1" x14ac:dyDescent="0.3">
      <c r="A107" s="304" t="s">
        <v>341</v>
      </c>
      <c r="B107" s="307" t="s">
        <v>29</v>
      </c>
      <c r="C107" s="303" t="s">
        <v>21</v>
      </c>
      <c r="D107" s="310">
        <v>10</v>
      </c>
      <c r="E107" s="310">
        <v>9.7560975609756113</v>
      </c>
    </row>
    <row r="108" spans="1:5" ht="61.5" thickTop="1" thickBot="1" x14ac:dyDescent="0.3">
      <c r="A108" s="304" t="s">
        <v>537</v>
      </c>
      <c r="B108" s="307" t="s">
        <v>29</v>
      </c>
      <c r="C108" s="303" t="s">
        <v>21</v>
      </c>
      <c r="D108" s="310">
        <v>5</v>
      </c>
      <c r="E108" s="310">
        <v>2.4122807017543857</v>
      </c>
    </row>
    <row r="109" spans="1:5" ht="16.5" thickTop="1" thickBot="1" x14ac:dyDescent="0.3">
      <c r="A109" s="304" t="s">
        <v>289</v>
      </c>
      <c r="B109" s="305" t="s">
        <v>71</v>
      </c>
      <c r="C109" s="303" t="s">
        <v>18</v>
      </c>
      <c r="D109" s="311">
        <v>0.35416666666666669</v>
      </c>
      <c r="E109" s="311">
        <v>0.40949074074074071</v>
      </c>
    </row>
    <row r="110" spans="1:5" ht="16.5" thickTop="1" thickBot="1" x14ac:dyDescent="0.3">
      <c r="A110" s="304" t="s">
        <v>444</v>
      </c>
      <c r="B110" s="305" t="s">
        <v>29</v>
      </c>
      <c r="C110" s="303" t="s">
        <v>649</v>
      </c>
      <c r="D110" s="306">
        <v>0</v>
      </c>
      <c r="E110" s="306">
        <v>0</v>
      </c>
    </row>
    <row r="111" spans="1:5" ht="15.75" thickTop="1" x14ac:dyDescent="0.25"/>
  </sheetData>
  <conditionalFormatting pivot="1" sqref="E49:E110">
    <cfRule type="expression" dxfId="531" priority="4">
      <formula>$C49="EXCELENTE"</formula>
    </cfRule>
  </conditionalFormatting>
  <conditionalFormatting pivot="1" sqref="E49:E110">
    <cfRule type="expression" dxfId="530" priority="3">
      <formula>$C49="BUENO"</formula>
    </cfRule>
  </conditionalFormatting>
  <conditionalFormatting pivot="1" sqref="E49:E110">
    <cfRule type="expression" dxfId="529" priority="2">
      <formula>$C49="REGULAR"</formula>
    </cfRule>
  </conditionalFormatting>
  <conditionalFormatting pivot="1" sqref="E49:E110">
    <cfRule type="expression" dxfId="528" priority="1">
      <formula>$C49="MALO"</formula>
    </cfRule>
  </conditionalFormatting>
  <pageMargins left="0.7" right="0.7" top="0.75" bottom="0.75" header="0.3" footer="0.3"/>
  <pageSetup orientation="portrait" horizontalDpi="4294967294" verticalDpi="4294967294" r:id="rId7"/>
  <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10" x14ac:dyDescent="0.25">
      <c r="A3" s="11">
        <v>34</v>
      </c>
      <c r="B3" s="12" t="s">
        <v>26</v>
      </c>
      <c r="C3" s="15" t="s">
        <v>325</v>
      </c>
      <c r="D3" s="15" t="s">
        <v>311</v>
      </c>
      <c r="E3" s="10" t="s">
        <v>29</v>
      </c>
      <c r="F3" s="54" t="s">
        <v>334</v>
      </c>
      <c r="G3" s="37" t="s">
        <v>335</v>
      </c>
      <c r="H3" s="10" t="s">
        <v>32</v>
      </c>
      <c r="I3" s="15" t="s">
        <v>33</v>
      </c>
      <c r="J3" s="26">
        <v>1</v>
      </c>
      <c r="K3" s="15" t="s">
        <v>336</v>
      </c>
      <c r="L3" s="10" t="s">
        <v>35</v>
      </c>
      <c r="M3" s="12" t="s">
        <v>337</v>
      </c>
      <c r="N3" s="10" t="s">
        <v>37</v>
      </c>
      <c r="O3" s="15" t="s">
        <v>338</v>
      </c>
      <c r="P3" s="10" t="s">
        <v>266</v>
      </c>
      <c r="Q3" s="10" t="s">
        <v>266</v>
      </c>
      <c r="R3" s="35" t="s">
        <v>329</v>
      </c>
      <c r="S3" s="35" t="s">
        <v>339</v>
      </c>
      <c r="T3" s="35" t="s">
        <v>340</v>
      </c>
      <c r="U3" s="32">
        <v>1</v>
      </c>
      <c r="V3" s="15" t="s">
        <v>330</v>
      </c>
      <c r="W3" s="18" t="s">
        <v>331</v>
      </c>
      <c r="X3" s="18" t="s">
        <v>332</v>
      </c>
      <c r="Y3" s="18" t="s">
        <v>333</v>
      </c>
      <c r="AA3" s="47"/>
      <c r="AB3" s="48"/>
      <c r="AC3" s="48"/>
      <c r="AD3" s="47"/>
      <c r="AE3" s="49"/>
      <c r="AF3" s="50"/>
      <c r="AG3" s="323"/>
      <c r="AH3" s="324"/>
      <c r="AI3" s="325"/>
      <c r="AJ3" s="51"/>
      <c r="AK3" s="47"/>
      <c r="AL3" s="48"/>
      <c r="AM3" s="48"/>
      <c r="AN3" s="47"/>
      <c r="AO3" s="49"/>
      <c r="AP3" s="50"/>
      <c r="AQ3" s="323"/>
      <c r="AR3" s="324"/>
      <c r="AS3" s="325"/>
      <c r="AT3" s="51"/>
      <c r="AU3" s="47"/>
      <c r="AV3" s="48"/>
      <c r="AW3" s="48"/>
      <c r="AX3" s="47"/>
      <c r="AY3" s="49"/>
      <c r="AZ3" s="50"/>
      <c r="BA3" s="323"/>
      <c r="BB3" s="324"/>
      <c r="BC3" s="325"/>
      <c r="BD3" s="51"/>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Resultados</vt:lpstr>
      <vt:lpstr>Indicadores 2DO TRI-2018 UAECOB</vt:lpstr>
      <vt:lpstr>tablas</vt:lpstr>
      <vt:lpstr>Indi. eliminados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Edgar Andrés Ortiz Vivas</cp:lastModifiedBy>
  <dcterms:created xsi:type="dcterms:W3CDTF">2018-03-15T15:23:51Z</dcterms:created>
  <dcterms:modified xsi:type="dcterms:W3CDTF">2018-08-14T17:14:44Z</dcterms:modified>
</cp:coreProperties>
</file>