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stillo\Desktop\"/>
    </mc:Choice>
  </mc:AlternateContent>
  <xr:revisionPtr revIDLastSave="0" documentId="8_{51F1E86D-7ED9-4F8F-805F-B3361B092646}" xr6:coauthVersionLast="47" xr6:coauthVersionMax="47" xr10:uidLastSave="{00000000-0000-0000-0000-000000000000}"/>
  <bookViews>
    <workbookView xWindow="-120" yWindow="-120" windowWidth="29040" windowHeight="15720" activeTab="1" xr2:uid="{CBB6B6C9-08F0-4F78-B740-D611F429061B}"/>
  </bookViews>
  <sheets>
    <sheet name="PLAN DE ACCIÓN 2026" sheetId="2" r:id="rId1"/>
    <sheet name="ALINEACIÓN ESTRATÉGICA" sheetId="1" r:id="rId2"/>
    <sheet name="LISTAS DESPLEGABLES" sheetId="3" state="hidden" r:id="rId3"/>
  </sheets>
  <definedNames>
    <definedName name="_xlnm._FilterDatabase" localSheetId="1" hidden="1">'ALINEACIÓN ESTRATÉGICA'!$A$9:$W$103</definedName>
    <definedName name="_xlnm._FilterDatabase" localSheetId="0" hidden="1">'PLAN DE ACCIÓN 2026'!$A$9:$P$81</definedName>
    <definedName name="META1">'LISTAS DESPLEGABLES'!$H$3</definedName>
    <definedName name="META2">'LISTAS DESPLEGABLES'!$H$4:$H$5</definedName>
    <definedName name="PROYEC8126">'LISTAS DESPLEGABLES'!$K$3:$K$13</definedName>
    <definedName name="PROYEC8173">'LISTAS DESPLEGABLES'!$K$14:$K$24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74" i="1"/>
  <c r="G32" i="1"/>
  <c r="E32" i="1"/>
  <c r="D32" i="1"/>
  <c r="C32" i="1"/>
  <c r="G31" i="1"/>
  <c r="E31" i="1"/>
  <c r="D31" i="1"/>
  <c r="C31" i="1"/>
  <c r="G30" i="1"/>
  <c r="E30" i="1"/>
  <c r="D30" i="1"/>
  <c r="C30" i="1"/>
  <c r="G29" i="1"/>
  <c r="E29" i="1"/>
  <c r="D29" i="1"/>
  <c r="C29" i="1"/>
  <c r="G28" i="1"/>
  <c r="E28" i="1"/>
  <c r="D28" i="1"/>
  <c r="C28" i="1"/>
  <c r="G27" i="1"/>
  <c r="E27" i="1"/>
  <c r="D27" i="1"/>
  <c r="C27" i="1"/>
  <c r="G26" i="1"/>
  <c r="E26" i="1"/>
  <c r="D26" i="1"/>
  <c r="C26" i="1"/>
  <c r="G25" i="1"/>
  <c r="E25" i="1"/>
  <c r="D25" i="1"/>
  <c r="C25" i="1"/>
  <c r="G24" i="1"/>
  <c r="E24" i="1"/>
  <c r="D24" i="1"/>
  <c r="C24" i="1"/>
  <c r="G23" i="1"/>
  <c r="E23" i="1"/>
  <c r="D23" i="1"/>
  <c r="C23" i="1"/>
  <c r="G22" i="1"/>
  <c r="E22" i="1"/>
  <c r="D22" i="1"/>
  <c r="C22" i="1"/>
  <c r="G21" i="1"/>
  <c r="E21" i="1"/>
  <c r="D21" i="1"/>
  <c r="C21" i="1"/>
  <c r="G20" i="1"/>
  <c r="E20" i="1"/>
  <c r="D20" i="1"/>
  <c r="C20" i="1"/>
  <c r="G19" i="1"/>
  <c r="E19" i="1"/>
  <c r="D19" i="1"/>
  <c r="C19" i="1"/>
  <c r="G18" i="1"/>
  <c r="E18" i="1"/>
  <c r="D18" i="1"/>
  <c r="C18" i="1"/>
  <c r="G13" i="1"/>
  <c r="G14" i="1"/>
  <c r="G15" i="1"/>
  <c r="G16" i="1"/>
  <c r="G17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12" i="1"/>
  <c r="G11" i="1"/>
  <c r="G10" i="1"/>
  <c r="E12" i="1"/>
  <c r="E13" i="1"/>
  <c r="E14" i="1"/>
  <c r="E15" i="1"/>
  <c r="E16" i="1"/>
  <c r="E17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D12" i="1"/>
  <c r="D13" i="1"/>
  <c r="D14" i="1"/>
  <c r="D15" i="1"/>
  <c r="D16" i="1"/>
  <c r="D17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C13" i="1"/>
  <c r="C14" i="1"/>
  <c r="C15" i="1"/>
  <c r="C16" i="1"/>
  <c r="C17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12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1" i="1"/>
  <c r="S10" i="1"/>
  <c r="A34" i="2"/>
  <c r="C34" i="2" s="1"/>
  <c r="A36" i="2"/>
  <c r="C36" i="2" s="1"/>
  <c r="A38" i="2"/>
  <c r="C38" i="2" s="1"/>
  <c r="L75" i="2"/>
  <c r="L76" i="2"/>
  <c r="L77" i="2"/>
  <c r="L78" i="2"/>
  <c r="L79" i="2"/>
  <c r="L80" i="2"/>
  <c r="L81" i="2"/>
  <c r="A78" i="2"/>
  <c r="C78" i="2" s="1"/>
  <c r="A79" i="2"/>
  <c r="C79" i="2" s="1"/>
  <c r="A80" i="2"/>
  <c r="C80" i="2" s="1"/>
  <c r="A81" i="2"/>
  <c r="C81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I41" i="2"/>
  <c r="J41" i="2" s="1"/>
  <c r="I40" i="2"/>
  <c r="J40" i="2" s="1"/>
  <c r="C10" i="1"/>
  <c r="D10" i="1"/>
  <c r="E11" i="1"/>
  <c r="E10" i="1"/>
  <c r="D11" i="1"/>
  <c r="C11" i="1"/>
  <c r="A45" i="2"/>
  <c r="C45" i="2" s="1"/>
  <c r="A44" i="2"/>
  <c r="C44" i="2" s="1"/>
  <c r="A43" i="2"/>
  <c r="C43" i="2" s="1"/>
  <c r="A42" i="2"/>
  <c r="C42" i="2" s="1"/>
  <c r="A41" i="2"/>
  <c r="C41" i="2" s="1"/>
  <c r="A40" i="2"/>
  <c r="C40" i="2" s="1"/>
  <c r="A39" i="2"/>
  <c r="C39" i="2" s="1"/>
  <c r="A35" i="2"/>
  <c r="C35" i="2" s="1"/>
  <c r="A37" i="2"/>
  <c r="C37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</calcChain>
</file>

<file path=xl/sharedStrings.xml><?xml version="1.0" encoding="utf-8"?>
<sst xmlns="http://schemas.openxmlformats.org/spreadsheetml/2006/main" count="1595" uniqueCount="371">
  <si>
    <t xml:space="preserve">Nombre del proceso </t>
  </si>
  <si>
    <t>GESTIÓN ESTRATÉGICA</t>
  </si>
  <si>
    <t>CÓDIGO</t>
  </si>
  <si>
    <t>GE-FT02</t>
  </si>
  <si>
    <t>VERSIÓN</t>
  </si>
  <si>
    <t xml:space="preserve">Nombre del Formato </t>
  </si>
  <si>
    <t>PLANIFICIACIÓN Y ALINEACIÓN ESTRATÉGICA</t>
  </si>
  <si>
    <t>FECHA</t>
  </si>
  <si>
    <t>Página</t>
  </si>
  <si>
    <t>2 de 2</t>
  </si>
  <si>
    <t xml:space="preserve">Fecha de Aprobación: </t>
  </si>
  <si>
    <t xml:space="preserve">Versión de contenido: </t>
  </si>
  <si>
    <t>PLAN DE ACCIÓN INSTITUCIONAL 2026</t>
  </si>
  <si>
    <t>COD.OBJETIVO ESTRATÉGICO</t>
  </si>
  <si>
    <t xml:space="preserve">OBJETIVOS ESTRATÉGICOS </t>
  </si>
  <si>
    <t>CÓDIGO DE ACTIVIDAD</t>
  </si>
  <si>
    <t>PUESTO DE LA ACTIVIDAD</t>
  </si>
  <si>
    <t>ACTIVIDAD</t>
  </si>
  <si>
    <t>FECHA DE INICIO DE LA ACTIVIDAD</t>
  </si>
  <si>
    <t>FECHA FIN DE LA ACTIVIDAD</t>
  </si>
  <si>
    <t>META I  TRIMESTRE</t>
  </si>
  <si>
    <t>META II TRIMESTRE</t>
  </si>
  <si>
    <t>META III TRIMESTRE</t>
  </si>
  <si>
    <t>META IV TRIMESTRE</t>
  </si>
  <si>
    <t>META ANUAL</t>
  </si>
  <si>
    <t xml:space="preserve">PRODUCTO
</t>
  </si>
  <si>
    <t xml:space="preserve">CRITERIO DE MEDICIÓN </t>
  </si>
  <si>
    <t>RESPONSABLES 
(dependencia encargada de la actividad)</t>
  </si>
  <si>
    <t>PROCESO 
(que pertenece la dependencia)</t>
  </si>
  <si>
    <t xml:space="preserve">2.1  Modernizar la gestión y el desempeño institucional a través de   la articulación efectiva de los procesos, con innovación pública, transparencia y seguridad de la información para garantizar el equipamiento tecnológico y de infraestructura requerido por la misionalidad.  </t>
  </si>
  <si>
    <t>Elaborar e implementar un cronograma de trabajo de los avances proyectados para el 2026, referente a la renovación de vehículos equipos, herramientas, accesorios.</t>
  </si>
  <si>
    <t>Un (1) Documento en el que se detalle de plan de renovación de vehículos, Equipos, Herramientas y Accesorios- EHA y  ejecución del mismo.</t>
  </si>
  <si>
    <t xml:space="preserve">
II TRIMESTRE: 10% Un documento de identificación de necesidades renovación de vehículos y EHA.
III TRIMESTRE: 30% Un informe de priorización y adquisición para la renovación de vehículos,  EHA para 2025.
IV TRIMESTRE: 60% Un Informe Final del plan de renovación de EHA</t>
  </si>
  <si>
    <t>Subdirección Operativa</t>
  </si>
  <si>
    <t>Manejo</t>
  </si>
  <si>
    <t>1.1 Desarrollar acciones innovadoras de caracterización de escenarios de riesgo, monitoreo e investigación de incidente  misionales</t>
  </si>
  <si>
    <t>Realizar seguimiento a los compromisos  derivados del  Plan de Acción de Operativa (P.A.O.) vigencia 2026</t>
  </si>
  <si>
    <t>Un (1) informe de avance y seguimiento de las metas del PAO.</t>
  </si>
  <si>
    <t>I TRIMESTRE: 10%  informe de avance y seguimiento de las metas del PAO. 
II TRIMESTRE: 30%  informe de avance y seguimiento de las metas del PAO.
III TRIMESTRE: 30% informe de avance y seguimiento de las metas del PAO.
IV TRIMESTRE:30% Informe final de la vigencia</t>
  </si>
  <si>
    <t>1.3 Fortalecer las capacidades para el manejo de emergencias</t>
  </si>
  <si>
    <t xml:space="preserve">Atender oportunamente el 100% de las solicitudes de emergencias por Incendios, Materiales peligrosos Explosiones y Rescates- IMER </t>
  </si>
  <si>
    <t>Estadística o base mensual de atención de servicios IMER.</t>
  </si>
  <si>
    <t>I TRIMESTRE: 25% Número de emergencias por Incendios, Materiales peligrosos Explosiones y Rescates - IMER atendidas /  Número de solicitudes de emergencias por Incendios, Materiales peligrosos Explosiones y Rescates- IMER recibidas
I TRIMESTRE: 25% Número de emergencias por Incendios, Materiales peligrosos Explosiones y Rescates - IMER atendidas /  Número de solicitudes de emergencias por Incendios, Materiales peligrosos Explosiones y Rescates- IMER recibidas
III TRIMESTRE: 25% Número de emergencias por Incendios, Materiales peligrosos Explosiones y Rescates - IMER atendidas /  Número de solicitudes de emergencias por Incendios, Materiales peligrosos Explosiones y Rescates- IMER recibidas 
IV TRIMESTRE: 25% Número de emergencias por Incendios, Materiales peligrosos Explosiones y Rescates - IMER atendidas /  Número de solicitudes de emergencias por Incendios, Materiales peligrosos Explosiones y Rescates- IMER recibidas</t>
  </si>
  <si>
    <t>Realizar seguimiento a los incidentes atendidos</t>
  </si>
  <si>
    <t>Seguimientos realizados a los incidentes atendidos</t>
  </si>
  <si>
    <t>I TRIMESTRE: 25% Número de incidentes atendidos /  Número de incidentes recibidos
II TRIMESTRE: 25% Número de incidentes atendidos /  Número de incidentes recibidos
III TRIMESTRE: 25% Número de incidentes atendidos /  Número de incidentes recibidos
IV TRIMESTRE: 25% Número de incidentes atendidos /  Número de incidentes recibidos</t>
  </si>
  <si>
    <t>Diseñar la propuesta para la planificación de la respuesta en rescate técnico</t>
  </si>
  <si>
    <t>1 documento sobre el avance en la estandarización de atención de incidentes de rescate técnico</t>
  </si>
  <si>
    <t xml:space="preserve">
II TRIMESTRE: 50% Actas de las mesas de trabajo y avance documental del proceso de estandirización.
IV TRIMESTRE:50% Actas de las mesas de trabajo y avance final con la propuesta de la estandarización  del proceso de rescate.</t>
  </si>
  <si>
    <t>Analizar y Evaluar los incidentes o servicios de emergencias de la experticia técnica del grupo</t>
  </si>
  <si>
    <t>(1) Informe de análisis y evaluación por semestre de los servicios atendidos por los equipos especializados</t>
  </si>
  <si>
    <t>II TRIMESTRE: 50%  Informe de análisis y evaluación  de los servicios atendidos por los equipos especializados
IV TRIMESTRE:50%  Informe de análisis y evaluación  de los servicios atendidos por los equipos especializados</t>
  </si>
  <si>
    <t>Subdirección Operativa- Grupos Especializados-USAR</t>
  </si>
  <si>
    <t>Desarrollar capacitaciones semestrales por los equipos especializados</t>
  </si>
  <si>
    <t>(1) Informe semestral del desarrollo de la capacitación realizada por los equipos especializados</t>
  </si>
  <si>
    <t>I TRIMESTRE: Cronograma anual de capacitaciones 20%
II TRIMESTRE:40%  Informe de capacitación realizada por los equipos especializados
IV TRIMESTRE 40% Informe de capacitación realizada por los equipos especializados</t>
  </si>
  <si>
    <t xml:space="preserve">Actualizar  e implementar el plan de trabajo y el desarrollo de sus actividades en cumplimiento de los requisitos de las Guías INSARAG  </t>
  </si>
  <si>
    <t>Informe del desarrollo del plan de trabajo de acuerdo a la guia INSARAG.</t>
  </si>
  <si>
    <t>I TRIMESTRE: 25% Informe del desarrollo del plan de trabajo de acuerdo a la guia INSARAG.
II TRIMESTRE: 25% Informe del desarrollo del plan de trabajo de acuerdo a la guia INSARAG.
III TRIMESTRE: 25% Informe del desarrollo del plan de trabajo de acuerdo a la guia INSARAG.
IV TRIMESTRE: 25% Informe del desarrollo del plan de trabajo de acuerdo a la guia INSARAG.</t>
  </si>
  <si>
    <t>Subdirección Operativa- Grupos Especializados-BRAE</t>
  </si>
  <si>
    <t>Subdirección Operativa- Grupos Especializados-MATPEL</t>
  </si>
  <si>
    <t>Subdirección Operativa- Grupos Especializados-FORESTALES</t>
  </si>
  <si>
    <t>Subdirección Operativa- Grupos Especializados-UARBO</t>
  </si>
  <si>
    <t>Subdirección Operativa- Grupos Especializados-SART</t>
  </si>
  <si>
    <t>Subdirección Operativa- Grupos Especializados-ETR</t>
  </si>
  <si>
    <t>Subdirección Operativa- Grupos Especializados-CCC</t>
  </si>
  <si>
    <t>Subdirección Operativa- Grupos Especializados-GOVE</t>
  </si>
  <si>
    <t>Atender las solicitudes de activación del Equipo Especializado de Investigación de Incendios</t>
  </si>
  <si>
    <t>(1) Informe de gestión del equipo de investigación e incendios.</t>
  </si>
  <si>
    <t>I TRIMESTRE: 25% Número de solicitudes de activación / Número solicitudes atendidas por el Equipo Especializado de Investigación de Incendios
II TRIMESTRE: 25% Número de solicitudes de activación / Número solicitudes atendidas por el Equipo Especializado de Investigación de Incendios
III TRIMESTRE: 25% Número de solicitudes de activación / Número solicitudes atendidas por el Equipo Especializado de Investigación de Incendios
IV TRIMESTRE: 25% Número de solicitudes de activación / Número solicitudes atendidas por el Equipo Especializado de Investigación de Incendios</t>
  </si>
  <si>
    <t>Subdirección de Gestión del Riesgo</t>
  </si>
  <si>
    <t>Conocimiento</t>
  </si>
  <si>
    <t>1.2 Fortalecer las capacidades de la ciudad para la reducción del riesgo de incendios</t>
  </si>
  <si>
    <t>Realizar la socialización de los escenarios de riesgo por jurisdicción</t>
  </si>
  <si>
    <t xml:space="preserve">Reporte de socializaciones realizadas
</t>
  </si>
  <si>
    <t>II TRIMESTRE:50% Informe de socialización
IV TRIMESTRE: 50%  Informe de socialización</t>
  </si>
  <si>
    <t>3.2 Fortalecer la capacidad institucional para la generación, procesamiento, reporte, difusión y uso de información estadística de calidad, mediante la consolidación de estrategias articuladas garantizando la toma de decisiones basadas en datos confiables y promoviendo el mejoramiento continuo de las operaciones estadísticas y el aprovechamiento de registros administrativos.</t>
  </si>
  <si>
    <t xml:space="preserve">Adelantar el modelo de propagación de incendios forestales de los cerros orientales </t>
  </si>
  <si>
    <t xml:space="preserve"> Documentos de análisis con generación de estrategias de prevención y atención de emergencias</t>
  </si>
  <si>
    <t>I Trimestre 25%: (Número de documentos de análisis con generación de estrategias de prevención y atención de emergencias realizados / Número de documentos de análisis con generación de estrategias de prevención y atención de emergencias programados)*100
II  Trimestre 25%: (Número de documentos de análisis con generación de estrategias de prevención y atención de emergencias realizados / Número de documentos de análisis con generación de estrategias de prevención y atención de emergencias programados)*100
III Trimestre 25%: (Número de documentos de análisis con generación de estrategias de prevención y atención de emergencias realizados / Número de documentos de análisis con generación de estrategias de prevención y atención de emergencias programados)*100
IV Trimestre 25%: (Número de documentos de análisis con generación de estrategias de prevención y atención de emergencias realizados / Número de documentos de análisis con generación de estrategias de prevención y atención de emergencias programados)*100</t>
  </si>
  <si>
    <t>Adelantar escenarios de riesgos misionales</t>
  </si>
  <si>
    <t>1. Actualización del escenario de riesgo de incendio estructural (Documento)
2. Construcción del escenario de materiales peligrosos (Documento)
3. Publicación del escenario de incendios forestales (Documento)</t>
  </si>
  <si>
    <t>I Trimestre: 10% Cronograma 
II Trimestre: 30% cumplimiento del cronograma
III Trimestre: 30% cumplimiento del cronograma
IV Trimestre: 30% cumplimiento del 100% del cronograma</t>
  </si>
  <si>
    <t>Realizar  inspecciones técnicas en seguridad humana y protección contra incendios</t>
  </si>
  <si>
    <t>Inspecciones realizadas</t>
  </si>
  <si>
    <t>I Trimestre: 25% (Número de solicitudes e inspecciones programadas) / (Número de solicitudes e inspecciones realizadas)*100
II Trimestre: 25% (Número de solicitudes e inspecciones programadas) / (Número de solicitudes e inspecciones realizadas)*100
III Trimestre: 25% (Número de solicitudes e inspecciones programadas) / (Número de solicitudes e inspecciones realizadas)*100
IVTrimestre: 25% (Número de solicitudes e inspecciones programadas) / (Número de solicitudes e inspecciones realizadas)*100</t>
  </si>
  <si>
    <t xml:space="preserve">Reducción </t>
  </si>
  <si>
    <t>Implementar las actividades de programas y campañas de prevención de incendios</t>
  </si>
  <si>
    <t xml:space="preserve">Actividades Implementadas y realizadas. </t>
  </si>
  <si>
    <t>I Trimestre: 10% Cronograma 
II Trimestre: 30% cumplimiento del cronograma
III Trimestre: 30% cumplimiento del cronograma
IV Trimestre: 30% cumplimiento de las actividades programadas</t>
  </si>
  <si>
    <t xml:space="preserve">3.1 Consolidar  el relacionamiento con la ciudadanía y grupos de interés con una gestión institucional abierta, con enfoque de género  y diferencial, soportada en la garantía de la participación ciudadana, el control social, la transparencia, acceso a la información pública y lucha conta la corrupción para  generar valor público </t>
  </si>
  <si>
    <t xml:space="preserve">Elaborar informes de medición de la percepción de la ciudadanía, en el marco de la Política Pública Distrital de Seguridad, Convivencia, Justicia y Construcción de Paz y Reconciliación 2023-2038. </t>
  </si>
  <si>
    <t>Informes de medición publicados.</t>
  </si>
  <si>
    <t>I Trimestre: 25% Informe trimestral de medición de la percepción de la ciudadanía corte IV 2025
II Trimestre: 25%Informe trimestral de medición de la percepción de la ciudadanía 2026
III Trimestre: 25% Informe trimestral de medición de la percepción de la ciudadanía 2026
IV Trimestre: 25% Informe trimestral de medición de la percepción de la ciudadanía 2026</t>
  </si>
  <si>
    <t>Subdirección de Gestión Corporativa</t>
  </si>
  <si>
    <t xml:space="preserve">Servicio a la Ciudadanía </t>
  </si>
  <si>
    <r>
      <rPr>
        <sz val="11"/>
        <color rgb="FF000000"/>
        <rFont val="Arial"/>
        <family val="2"/>
      </rPr>
      <t>Elaborar e implementar un cronograma de trabajo de los avances proyectados para el</t>
    </r>
    <r>
      <rPr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2026</t>
    </r>
    <r>
      <rPr>
        <sz val="11"/>
        <color rgb="FFFF0000"/>
        <rFont val="Arial"/>
        <family val="2"/>
      </rPr>
      <t xml:space="preserve"> </t>
    </r>
    <r>
      <rPr>
        <sz val="11"/>
        <color rgb="FF000000"/>
        <rFont val="Arial"/>
        <family val="2"/>
      </rPr>
      <t>respecto a adecuación de estaciones de Bomberos como una de las metas del proyecto de inversión 8173</t>
    </r>
  </si>
  <si>
    <t>Cumplimiento de la implementación del cronograma</t>
  </si>
  <si>
    <t>I TRIMESTRE: Informe de ejecución y avance Caobos Salazar B13 (0.11%)
II TRIMESTRE:  Informe de ejecucion y avance Caobos salazar B13 y contratacion de obra Ferias B7. (23,89%)
III TRIMESTRE: Informe de ejecucion y avance Caobos salazar B13 y Informe de ejecucion y avance Ferias B7. (13%)
IV TRIMESTRE: Informe de ejecucion y avance Caobos salazar B13 y Informe de ejecucion y avance Ferias B7; Ademas, Contratacion de obra La cabaña B19 y Contratacion de obra Chapinero B1. (63%)</t>
  </si>
  <si>
    <t xml:space="preserve">Gestión de Recursos </t>
  </si>
  <si>
    <r>
      <t xml:space="preserve">Elaborar e implementar un cronograma de trabajo para los avances proyectados en el </t>
    </r>
    <r>
      <rPr>
        <b/>
        <sz val="11"/>
        <color theme="1"/>
        <rFont val="Arial"/>
        <family val="2"/>
      </rPr>
      <t>2026</t>
    </r>
    <r>
      <rPr>
        <sz val="11"/>
        <color theme="1"/>
        <rFont val="Arial"/>
        <family val="2"/>
      </rPr>
      <t>, respecto a la realización de documentos de lineamientos técnicos para la construcción de estaciones de bomberos como una de las metas  Proyecto de Inversión 8173</t>
    </r>
  </si>
  <si>
    <t xml:space="preserve">Documentos técnicos </t>
  </si>
  <si>
    <t>I TRIMESTRE: Entrega documentos técnicos de ferias, y avances de La cabaña (52%)
II TRIMESTRE: Avances de La cabaña (33%)
III TRIMESTRE:Avances de La cabaña (10%)
IV TRIMESTRE: Entrega de documentos técnicos de La cabaña (5%)</t>
  </si>
  <si>
    <t xml:space="preserve">Elaborar e implementar un cronograma de trabajo de los avances proyectados para el 2026, donde se de cumplimiento a la meta de mantenimiento de las sedes correspondiente al proyecto 8126 y se tenga en cuenta el alcance estipulado en la ficha EBI. </t>
  </si>
  <si>
    <t>Cumplimiento del cronograma</t>
  </si>
  <si>
    <t>I TRIMESTRE: Contratacion de obra e interventoria Mantenimiento 2026 (10%)
II TRIMESTRE: Inicio de actividades contrato de manteniento 2026 (20%)
III TRIMESTRE: Informe de ejeucion y avance de mantenimiento 2026 (35%)
IV TRIMESTRE: Informe de ejeucion y avance de mantenimiento 2026 (35%)</t>
  </si>
  <si>
    <t>Implementar el Plan Institucional de Archivos (PINAR) en concordancia con los lineamientos y requisitos establecidos por el Modelo Integrado de Planeación y Gestión (MIPG)</t>
  </si>
  <si>
    <t>Dar cumplimiento a las actividades programadas en el PINAR</t>
  </si>
  <si>
    <t>I Trimestre: 25% Reporte de avances del periodo (Actas, fotografias,correos).
II Trimestre:25% Reporte de avances del periodo (Actas, fotografias,correos).
III Trimestre: 25% Reporte de avances del periodo (Actas, fotografias,correos).
IV Trimestre: 25% Reporte de avances del periodo (Actas, fotografias,correos).</t>
  </si>
  <si>
    <t>Implementar el Plan Institucional de Gestión Ambiental   ajustados a los requisitos del MIPG</t>
  </si>
  <si>
    <t>15.64%</t>
  </si>
  <si>
    <t>32.1%</t>
  </si>
  <si>
    <t>42.6%</t>
  </si>
  <si>
    <t>Cumplimiento al PIGA</t>
  </si>
  <si>
    <t>I TRIMESTRE: evidencias de cumplimiento de actividades (Actas, informes, correos, entre otros) (15,64%)
II TRIMESTRE: evidencias de cumplimiento de actividades (Actas, informes, correos, entre otros) (16,46%)
III TRIMESTRE:evidencias de cumplimiento de actividades (Actas, informes, correos, entre otros)(10,5%)
IV TRIMESTRE:evidencias de cumplimiento de actividades (Actas, informes, correos, entre otros)(57,4%)</t>
  </si>
  <si>
    <t>Definir e implementar una estrategia divulgativa de prevención de hechos de corrupción, que promueva la transparencia institucional.</t>
  </si>
  <si>
    <t xml:space="preserve">Estrategia definida y seguimientos realizados. </t>
  </si>
  <si>
    <t>I Trimestre:25% Estrategia  divulgativa de prevención de hechos de corrupción. (Documento word)
II Trimestre:25% Informes de seguimiento a la estrategia publicada.
III Trimestre:25%Informes de seguimiento a la estrategia publicada.
IV Trimestre:25% Informes de seguimiento a la estrategia publicada.</t>
  </si>
  <si>
    <t>Realizar la atención oportuna de las solicitudes de mantenimientos a los vehiculos que hacen parte del parque automotor</t>
  </si>
  <si>
    <t>Matriz de atenciones de solicitudes de mantenimientos</t>
  </si>
  <si>
    <t>I TRIMESTRE: número de solicitudes atendidas /número de solicitudes para mantenimiento del parque automotor 25%
II TRIMESTRE: número de solicitudes atendidas /número de solicitudes para mantenimiento del parque automotor 25%
III TRIMESTRE: número de solicitudes atendidas /número de solicitudes para mantenimiento del parque automotor 25% 
IV TRIMESTRE: número de solicitudes atendidas /número de solicitudes para mantenimiento del parque automotor 25%</t>
  </si>
  <si>
    <t>Subdirección Logística</t>
  </si>
  <si>
    <t>Realizar la atención oportuna de las solicitudes de mantenimientos a los equipos menores</t>
  </si>
  <si>
    <t>Matriz de atenciones de solicitudes de mantenimientos a los equipos menores</t>
  </si>
  <si>
    <t>I TRIMESTRE: número de solicitudes atendidas número de solicitudes para mantenimiento a equipos menores 25% 
II TRIMESTRE: número de solicitudes atendidas número de solicitudes para mantenimiento a equipos menores 25%
III TRIMESTRE: número de solicitudes atendidas número de solicitudes para mantenimiento a equipos menores 25%
IV TRIMESTRE: número de solicitudes atendidas número de solicitudes para mantenimiento a equipos menores 25%</t>
  </si>
  <si>
    <t xml:space="preserve">Realizar la atención oportuna de las solicitudes de  alimentación e hidratación. </t>
  </si>
  <si>
    <t>Matriz de atenciones de solicitudes de alimentación e hidratación.</t>
  </si>
  <si>
    <t>I TRIMESTRE: número de solicitudes atendidas/número de solicitudes de  alimentación e hidratación 25% 
II TRIMESTRE: número de solicitudes atendidas/número de solicitudes de  alimentación e hidratación 25%
III TRIMESTRE: número de solicitudes atendidas/número de solicitudes de  alimentación e hidratación 25%
IV TRIMESTRE: número de solicitudes atendidas/número de solicitudes de  alimentación e hidratación 25%</t>
  </si>
  <si>
    <t>Realizar seguimiento y control al cumplimiento del Plan Estratégico de Seguridad Vial - PESV  ajustados a los requisitos del MIPG</t>
  </si>
  <si>
    <t xml:space="preserve">Informe de seguimiento y control al PESV
</t>
  </si>
  <si>
    <t xml:space="preserve">I Trimestre: 25% Número de seguimientos realizados/ Número de seguimientos programados ( Actas, Informes, Seguimiento Indicadores, correos) 
II Trimestre:25% Número de seguimientos realizados/ Número de seguimientos programados ( Actas, Informes, Seguimiento Indicadores, correos) 
III Trimestre:25% Número de seguimientos realizados/ Número de seguimientos programados ( Actas, Informes, Seguimiento Indicadores, correos) 
IV Trimestre: 25% Número de seguimientos realizados/ Número de seguimientos programados ( Actas, Informes, Seguimiento Indicadores, correos) </t>
  </si>
  <si>
    <t>2.2  Impulsar el desarrollo integral del talento humano de la entidad con enfoque de género, a través de capacitación, bienestar,  seguridad y fortalecimiento de los valores del servidor público, para proyectar una gestión institucional que reconoce el valor del Ser Humano</t>
  </si>
  <si>
    <t>Aplicar el diagnóstico de la Gestión Estratégica del Talento Humano.</t>
  </si>
  <si>
    <t>Informe del Diagnóstico</t>
  </si>
  <si>
    <t>I TRIMESTRE: Selección de la herramienta » 10%
II TRIMESTRE: Aplicación de la herramienta » 20%
III TRIMESTRE: Análisis de los resultados » 30%
IV TRIMESTRE: Informe del resultado » 40%</t>
  </si>
  <si>
    <t>Subdirección de Gestión Humana</t>
  </si>
  <si>
    <t xml:space="preserve">Gestión del Talento Humano </t>
  </si>
  <si>
    <t>Generar el resultado de la herramienta del Plan Anual de Vacantes ajustados a los requisitos del MIPG</t>
  </si>
  <si>
    <t>Informe final de Reporte Trimestral de Vacantes</t>
  </si>
  <si>
    <t>I TRIMESTRE:  Reporte de vacantes » 25%
II TRIMESTRE:  Reporte de vacantes » 25%
III TRIMESTRE:  Reporte de vacantes » 25%
IV TRIMESTRE:  Reporte de vacantes » 25%</t>
  </si>
  <si>
    <t>Ejecutar el Plan de Previsión de Recursos Humanos   ajustados a los requisitos del MIPG</t>
  </si>
  <si>
    <t>Informe de Desarrollo del Plan de Previsión</t>
  </si>
  <si>
    <t>I TRIMESTRE: Informe trimestral de actividades » 25%
II TRIMESTRE: Informe trimestral de actividades » 25%
III TRIMESTRE: Informe trimestral de actividades » 25%
IV TRIMESTRE: Informe trimestral de actividades » 25%</t>
  </si>
  <si>
    <t>Ejecutar el Plan  Institucional de Capacitación ajustados a los requisitos del MIPG</t>
  </si>
  <si>
    <t>Relación de Capacitaciones realizadas durante la vigencia</t>
  </si>
  <si>
    <t>I TRIMESTRE: # Capacitaciones Realizadas / # Capacitaciones Programadas » 10%
II TRIMESTRE: # Capacitaciones Realizadas / # Capacitaciones Programadas » 15%
III TRIMESTRE:  # Capacitaciones Realizadas / # Capacitaciones Programadas » 35%
IV TRIMESTRE:  # Capacitaciones Realizadas / # Capacitaciones Programadas » 40%</t>
  </si>
  <si>
    <t>Ejecutar el Plan  de Incentivos Institucionales ajustados a los requisitos del MIPG</t>
  </si>
  <si>
    <t>Informes de las actividades realizadas</t>
  </si>
  <si>
    <t>I TRIMESTRE: número de actividades realizadas/ número de actividades planeadas. » 15%
II TRIMESTRE: número de actividades realizadas/ número de actividades planeadas. » 20%
III TRIMESTRE: número de actividades realizadas/ número de actividades planeadas. » 25%
IV TRIMESTRE: número de actividades realizadas/ número de actividades planeadas. » 40%</t>
  </si>
  <si>
    <t>Ejecutar el Plan  de Trabajo anual en Seguridad y Salud en el trabajo, dando cumplimiento a la política de SGSST (Decreto 1072 y Estándares Mínimos)</t>
  </si>
  <si>
    <t>Plan de trabajo ejecutado</t>
  </si>
  <si>
    <t>I TRIMESTRE: número de actividades realizadas/ número de actividades planeadas. » 10%
II TRIMESTRE: número de actividades realizadas/ número de actividades planeadas. » 20%
III TRIMESTRE: número de actividades realizadas/ número de actividades planeadas. » 30%
IV TRIMESTRE: número de actividades realizadas/ número de actividades planeadas. » 40%</t>
  </si>
  <si>
    <t>Desarrollar el Diagnóstico y formulación del rediseño institucional</t>
  </si>
  <si>
    <t>Informe de Implementación del Diagnóstico y Rediseño Institucional</t>
  </si>
  <si>
    <t>I TRIMESTRE: Expedición de Actos Administrativos » 15%
II TRIMESTRE: Actualización de Manual, Ajuste de Planta » 35%
III TRIMESTRE: Comunicación de Cambios » 10%
IV TRIMESTRE: Capacitación del Personal, Monitoreo de Cambios » 40%</t>
  </si>
  <si>
    <t>Desarrollar el Plan de Acción de Integridad</t>
  </si>
  <si>
    <t>Informe de Integridad</t>
  </si>
  <si>
    <t>I TRIMESTRE: Monitoreo del PTEP » 10%
II TRIMESTRE: Monitoreo del PTEP » 20%:
III TRIMESTRE: Monitoreo del PTEP » 30%
IV TRIMESTRE: Monitoreo del PTEP » 40%</t>
  </si>
  <si>
    <t>Implementar el Plan Estratégico establecido para el cumplimiento del producto en la “Política Pública de Mujeres y Equidad de Género –PPMyEG en la UAECOB” en sus cuatro componentes:
1. Fortalecimiento Institucional (1.FI)
2. Transformación Cultural (2.TC)
3. Capacitación y Sensibilización (3.CS)
4. Investigación en DDHH y Género (4.IG)</t>
  </si>
  <si>
    <t>1. Fortalecimiento Institucional
- Informe del resultado de Fortalecimiento Institucional y Normativo.
2. Transformación Cultural
- Informe de Impacto de la Estrategia Comunicativa "UAECOB con Género.
3. Capacitación y Sensibilización
- Reporte Estadístico del Programa de Formación Institucional.
4. Investigación en DDHH y Género
- Informe de Diagnóstico "Situación y Realidades de Género.</t>
  </si>
  <si>
    <t>I TRIMESTRE: 25% Cumplimiento de cada criterio por línea (#/4)
1.FI &gt; Acto administrativo de aprobación del protocolo y pieza comunicativa enviada a la entidad.
2. TC &gt; Informe de lanzamiento de campaña y registros de publicación en canales internos.
3. CS &gt; Documento del Programa de Formación 2026 aprobado y/o convenio interinstitucional debidamente suscrito.
4. IG &gt; Documento de definición técnica de la investigación y convenio de cooperación académica.
II TRIMESTRE:  25% Cumplimiento de cada criterio por línea (#/4)
1.FI &gt; Listados de asistencia que evidencien la capacitación del 100% del Comité y el 50% del personal objetivo. 
2. TC &gt; Memoria fotográfica de las acciones realizadas en el marco de las fechas conmemorativas programadas.
3. CS &gt; Registro de ejecución del primer ciclo de talleres.
4. IG &gt; Base de datos de información recolectada durante el trabajo de campo.
III TRIMESTRE:  25% Cumplimiento de cada criterio por línea (#/4)
1.FI &gt; Informe de participación en el espacio comunitario de derechos de las mujeres.
2. TC &gt; Registro de emisión de la campaña mediática en medios externos.
3. CS &gt; Registro del segundo ciclo de talleres específicos para contratistas.
4. IG &gt; Documento preliminar del informe de investigación revisado.
IV TRIMESTRE: 25% Cumplimiento de cada criterio por línea (#/4)
1.FI &gt; Informe final de gestión firmado y matriz de documentos institucionales con el 100% de ajustes de género aplicados.
2. TC &gt; Documento técnico de la Estrategia 2027 y reporte de resultados de la evaluación de impacto 2026.
3. CS &gt; Informe final consolidado de personas certificadas y resultados de aprendizaje.
4. IG &gt; Informe final publicado y actas/registros de la jornada de socialización institucional.</t>
  </si>
  <si>
    <t>Realizar la autoevaluación de los procesos académicos y administrativos de la Escuela de Formación Bomberil - Academia, sistematizarlo y formular el plan de mejoramiento</t>
  </si>
  <si>
    <t>Documento de sistematización del proceso de autoevaluación y formulación del plan de mejoramiento</t>
  </si>
  <si>
    <t>I TRIMESTRE: 1. Planeación de la autoevaluación » 10%
II TRIMESTRE: 2. Recolección de información » 20%
III TRIMESTRE: 3. Análisis y valoración de procesos, 4. Sistematización de hallazgos » 30%
IV TRIMESTRE: 5. Formulación del plan de mejoramiento, 6. Presentación y/o aprobación » 40%</t>
  </si>
  <si>
    <t>Aplicar una encuesta de Clima Laboral</t>
  </si>
  <si>
    <t>Informe de la Encuesta de Clima Laboral</t>
  </si>
  <si>
    <t>Desarrollar el Plan Estratégico de Talento Humano  ajustado a los requisitos del MIPG</t>
  </si>
  <si>
    <t>Informe de la implementación del Plan Estratégico de Talento Humano</t>
  </si>
  <si>
    <t>I TRIMESTRE: Informe Trimestral » 25%
II TRIMESTRE: Informe Trimestral » 25%:
III TRIMESTRE: Informe Trimestral » 25%
IV TRIMESTRE: Informe Trimestral » 25%</t>
  </si>
  <si>
    <t>Desarrollar el Plan Anual de Auditorias basado en riesgos para la vigencia (Evaluación y seguimiento, Liderazgo estratégico, Evaluación de la gestión del riesgo, Enfoque a la prevención)”.</t>
  </si>
  <si>
    <t>Plan anual de auditorias basado en riesgos ejecutado al 100%
Informes de auditoría
Informes de seguimiento
Informes de Ley
Actas de reunión
Capacitaciones
Certificados de rendición de informes
Seguimiento a informes de Gestión pertinentes
Respuestas a Entes de Control Externo</t>
  </si>
  <si>
    <t>I TRIMESTRE:  25% Actas de reunión, Informes de seguimiento
Informes de auditoria,Informes de Ley,Respuestas a Entes de Control (si aplica),Seguimiento a informes de gestión (si aplica)
Certificado de rendición de cuenta (si aplica)
II TRIMESTRE: 25% Actas de reunión, Informes de seguimiento
Informes de auditoria,Informes de Ley,Respuestas a Entes de Control (si aplica),Seguimiento a informes de gestión (si aplica)
Certificado de rendición de cuenta (si aplica)
III TRIMESTRE: 25% Actas de reunión, Informes de seguimiento
Informes de auditoria,Informes de Ley,Respuestas a Entes de Control (si aplica),Seguimiento a informes de gestión (si aplica)
Certificado de rendición de cuenta (si aplica)
IV TRIMESTRE: 25% Actas de reunión, Informes de seguimiento
Informes de auditoria,Informes de Ley,Respuestas a Entes de Control (si aplica),Seguimiento a informes de gestión (si aplica)
Certificado de rendición de cuenta (si aplica)</t>
  </si>
  <si>
    <t>Oficina de Control Interno</t>
  </si>
  <si>
    <t xml:space="preserve">Evaluación y Control </t>
  </si>
  <si>
    <t>Instruir el 98% los procesos disciplinarios a prescribir en el año 2026 de conformidad establecido en el articulo 33 de la ley 1952 del 2019, profiriendo las decisiones administrativas que correspondan.</t>
  </si>
  <si>
    <t xml:space="preserve">Decisiones emitidas
</t>
  </si>
  <si>
    <t>I Trimestre:  25% Número de procesos activos con riesgo de prescripción 2026 / el número de decisiones administrativas emitidas de los procesos con riesgos de prescripción 2026
II Trimestre: 25% Número de procesos activos con riesgo de prescripción 2026 / el número de decisiones administrativas emitidas de los procesos con riesgos de prescripción 2026
III Trimestre: 25% Número de procesos activos con riesgo de prescripción 2026 / el número de decisiones administrativas emitidas de los procesos con riesgos de prescripción 2026
IV Trimestre: 25%Número de procesos activos con riesgo de prescripción 2026 / el número de decisiones administrativas emitidas de los procesos con riesgos de prescripción 2026</t>
  </si>
  <si>
    <t>Oficina de Control Disciplinario Interno</t>
  </si>
  <si>
    <t>Desarrollar 30 sensibilizaciones presenciales o virtuales orientadas a la prevención de conductas disciplinarias y la gestión de conocimiento sobre deberes y prohibiciones de los servidores públicos. </t>
  </si>
  <si>
    <t xml:space="preserve">Sensibilización de orientación y prevención de conductas disciplinarias
</t>
  </si>
  <si>
    <t>I Trimestre: 20%  Realización de sensibilización dentro de la UAECOB /  Sensibilización programadas. (Total vigencia 30)
II Trimestre:30% Realización de sensibilización dentro de la UAECOB /  Sensibilización programadas. (Total vigencia 30)
III Trimestre: 30% Realización de sensibilización dentro de la UAECOB /  Sensibilización programadas. (Total vigencia 30)
IV Trimestre: 20% Realización de sensibilización dentro de la UAECOB /  Sensibilización programadas. (Total vigencia 30)</t>
  </si>
  <si>
    <t xml:space="preserve"> Implementar el plan de trabajo de la Politica de Gestión de la información estadistica de acuerdo a los lineamientos de la Secretaria Distrital de Planeación. </t>
  </si>
  <si>
    <t xml:space="preserve">Implementación del Plan de trabajo de la Politica de Gestión de la información estadistica </t>
  </si>
  <si>
    <t>I TRIMESTRE: Avance de implementación del plan de trabajo 10%
II TRIMESTRE: Avance de implementación del plan de trabajo 20%
III TRIMESTRE: Avance de implementación del plan de trabajo 20%
IV TRIMESTRE: Avance de implementación del plan de trabajo 50%</t>
  </si>
  <si>
    <t>Oficina Asesora de Planeación</t>
  </si>
  <si>
    <t>Gestión Estratégica</t>
  </si>
  <si>
    <t>Realizar formulación y seguimiento al cumplimiento del Plan Institucional de Participación Ciudadana 2026</t>
  </si>
  <si>
    <t>Formulación  del Plan Institucional de Participación Ciudadana 2026
Seguimiento al cumplimiento del Plan Institucional de Participación Ciudadana 2026</t>
  </si>
  <si>
    <t>I TRIMESTRE: Formulación  del Plan Institucional de Participación Ciudadana 2026 20%
II TRIMESTRE: Avance del seguimiento al cumplimiento del Plan Institucional de Participación Ciudadana 2026 30%
III TRIMESTRE: Avance del seguimiento al cumplimiento del Plan Institucional de Participación Ciudadana 2026 20%
IV TRIMESTRE: Avance del seguimiento al cumplimiento del Plan Institucional de Participación Ciudadana 2026 30%</t>
  </si>
  <si>
    <t>Actualizar la política y el mapa de riesgos institucional de acuerdo a los nuevos líneamientos de Función Pública</t>
  </si>
  <si>
    <t>Actualizar la política integral de riesgos
Mapa de riesgos institucional actualizado</t>
  </si>
  <si>
    <t>I TRIMESTRE: N/A
II TRIMESTRE: Actualizar la política integral de riesgos 30%
III TRIMESTRE: Mapa de riesgos institucional actualizado 30%
IV TRIMESTRE: Mapa de riesgos institucional actualizado 60%</t>
  </si>
  <si>
    <t>Suscribir Memorandos de Entendimiento (MoU) con aliados estratégicos priorizados.</t>
  </si>
  <si>
    <t>Informe anual de la gestión de memorandos subscritos, en proceso o proyectados para 2027</t>
  </si>
  <si>
    <t>"I TRIMESTRE: Documento en word con estado de tramite y avance de los memorandos negociados durante el trimestre correspondiente con soportes evidenciando el 25% de avance
II TRI MESTRE:Documento en word con estado de tramite y avance de los memorandos negociados durante el trimestre correspondiente con soportes evidenciando el 25% de avance
III TRIMESTRE:Documento en word con estado de tramite y avance de los memorandos negociados durante el trimestre correspondiente con soportes evidenciando el 25% de avance
IV TRIMESTRE:Documento en word con estado de tramite y avance de los memorandos negociados durante el trimestre correspondiente con soportes evidenciando el 25% de avance"</t>
  </si>
  <si>
    <t>Oficina Asesora de Planeación-Cooperación Internacional</t>
  </si>
  <si>
    <t>Coordinar y acompañar intercambios técnicos y acciones de cooperación internacional priorizadas.</t>
  </si>
  <si>
    <t>Informe anual de intercambios técnicos y acciones de cooperación internacional y su impacto en la entidad. Ya sean subscritas, en proceso o planificacion para 2027</t>
  </si>
  <si>
    <t>"I TRIMESTRE: Documento en word con estado de tramite y avance de los intercambios tecnicos durante el trimestre al igual que la planeación del proximo con soportes evidenciando el 25% de avance 
II TRIMESTRE: Documento en word con estado de tramite y avance de los intercambios tecnicos durante el trimestre al igual que la planeación del proximo con soportes evidenciando el 25% de avance 
III TRIMESTRE: Documento en word con estado de tramite y avance de los intercambios tecnicos durante el trimestre al igual que la planeación del proximo con soportes evidenciando el 25% de avance 
IV TRIMESTRE: Documento en word con estado de tramite y avance de los intercambios tecnicos durante el trimestre al igual que la planeación del proximo con soportes evidenciando el 25% de avance "</t>
  </si>
  <si>
    <t>Gestionar la participación institucional en escenarios estratégicos de visibilidad internacional.</t>
  </si>
  <si>
    <t>Informe de Participación de la UEACOB en espacios de visibilidad internacional con mapa de trabajo para 2027</t>
  </si>
  <si>
    <t>"I TRIMESTRE: Documento en word con documentando la participación de la entidad en espacios de visibilidad internacional durante el trimestre al igual que la planeación del proximo con soportes evidenciando el 25% de avance 
II TRIMESTRE: Documento en word con documentando la participación de la entidad en espacios de visibilidad internacional durante el trimestre al igual que la planeación del proximo con soportes evidenciando el 25% de avance 
III TRIMESTRE: Documento en word con documentando la participación de la entidad en espacios de visibilidad internacional durante el trimestre al igual que la planeación del proximo con soportes evidenciando el 25% de avance 
IV TRIMESTRE: Documento en word con documentando la participación de la entidad en espacios de visibilidad internacional durante el trimestre al igual que la planeación del proximo con soportes evidenciando el 25% de avance "</t>
  </si>
  <si>
    <t>Actualizar e implementar el plan de comunicaciones ajustados a los requisitos de los sistemas de gestión a implementar de acuerdo a los lineamientos del MIPG</t>
  </si>
  <si>
    <t xml:space="preserve">Ejecución de las actividades descritas en el Plan de Comunicaciones del Cuerpo Oficial Bomberos de Bogotá
</t>
  </si>
  <si>
    <t>I TRIMESTRE: Informe en word con el avance del Plan de Comunicaciones actualizado y/o formulado, evidenciando el 20 % de avance
II TRIMESTRE:  Informe en word con el avance de ejecución del Plan de Comunicaciones evidenciando el 25 % de avance adicional
III TRIMESTRE:  Informe en word con el avance de ejecución del Plan de Comunicaciones evidenciando el 25 % de avance adicional
IV TRIMESTRE:  Informe en word con el avance de ejecución del Plan de Comunicaciones evidenciando el 30 % de avance final</t>
  </si>
  <si>
    <t xml:space="preserve">Dirección - Oficina de Comunicaciones y Prensa </t>
  </si>
  <si>
    <t>Realizar Gestión del Conocimiento a través de producción de artículos y su publicación para la divulgación de buenas prácticas</t>
  </si>
  <si>
    <t>4 Articulos producidos y publicados</t>
  </si>
  <si>
    <t>I TRIMESTRE: 1 artículo jurídico publicado (Articulo aprobado, pantallazos de la publicación). 25%
II TRIMESTRE: 1 artículo jurídico publicado (Articulo aprobado, pantallazos de la publicación). 25%
III TRIMESTRE: 1 artículo jurídico publicado (Articulo aprobado, pantallazos de la publicación). 25%
IV TRIMESTRE: 1 artículo jurídico publicado (Articulo aprobado, pantallazos de la publicación). 25%</t>
  </si>
  <si>
    <t>Oficina Jurídica</t>
  </si>
  <si>
    <t xml:space="preserve">Gestión Jurídica </t>
  </si>
  <si>
    <t>Diseñar e implementar una herramientas tecnológica de apoyo a la gestión de la Defensa Judicial de la Entidad</t>
  </si>
  <si>
    <t>Herramienta Tecnológica Implementada</t>
  </si>
  <si>
    <t>II TRIMESTRE: Herramienta tecnológica diseñada 40% (Demo)
IV TRIMESTRE: Herramienta tecnológica implementada 60% (Enlaces y pantallazos de la herramienta funcionando)</t>
  </si>
  <si>
    <t>Diseñar, constituir e implementar la Escuela de Supervisores en la UAECOB</t>
  </si>
  <si>
    <t>Escuela de Supervisores de la UAECOB diseñada y constituida con 16 sesiones en el año</t>
  </si>
  <si>
    <t>I TRIMESTRE: Diseño de la Estrategia Escuela de Supervisores10%
II TRIMESTRE: Escuela de Supervisores diseñada e implementada con 4 sesiones 30%
III TRIMESTRE:  Escuela de Supervisores con 6 sesiones 30%
IV TRIMESTRE: Escuela de Supervisores de la UAECOB diseñada y constituida con 16 sesiones en el año 30%</t>
  </si>
  <si>
    <t>Construir un plan de contingencia en caso de que la entidad reciba (sufra) un ataque cibernético y/o fallas permanentes de conexión.</t>
  </si>
  <si>
    <t>Pruebas de DRP de Portal de Servicios, Directorio Activo, Pagina WEB, Opera+ y LOG+</t>
  </si>
  <si>
    <r>
      <t xml:space="preserve">I TRIMESTRE: (25%) Documentación de prueba DRP Portal de Servicios 
II TRIMESTRE: .(25%) Documentación de prueba DRP Directorio Activo y página WEB
III TRIMESTRE: (25%) Documentación de prueba DRP Opera + 
IV TRIMESTRE:  (25%) Documentación de prueba DRP Log + / Continuidad de Servicios de Backup y servicio DRP.
</t>
    </r>
    <r>
      <rPr>
        <b/>
        <sz val="11"/>
        <color theme="1"/>
        <rFont val="Arial"/>
        <family val="2"/>
      </rPr>
      <t>NOTA</t>
    </r>
    <r>
      <rPr>
        <sz val="11"/>
        <color theme="1"/>
        <rFont val="Arial"/>
        <family val="2"/>
      </rPr>
      <t>: Toda prueba DRP debe contemplar Newsletter, Minutograma, Paso a Paso de Restauración, Pruebas funcionales y acta de cierre.</t>
    </r>
  </si>
  <si>
    <t xml:space="preserve">Dirección- Tecnologías de la Información </t>
  </si>
  <si>
    <t>Proponer un plan de trabajo y el desarrollo de sus actividades al sistema de seguridad de la información, bajo la norma ISO27001-2022</t>
  </si>
  <si>
    <t>Repositorio del SGSI basado en la norma ISO 27001:2022 con evidencias y registros.
Informe de Auditoria Interna ISO 27001:20200 en IIQ de 2026.
Certificación de la UAE Cuerpo Oficial de Bomberos en IIIQ de 2026.</t>
  </si>
  <si>
    <t>I TRIMESTRE: (20%) Repositorio SGSI Requisitos ISO 27001 .
II TRIMESTRE: (30%) Repositorio SGSI Anexo A (93 controles)
III TRIMESTRE: (40%) Auditoria Interna y Certificación 27001 . 
IV TRIMESTRE:  (10%) Mantenimiento SGSI (indicadores)  - Tratamiento Riesgos (indicadores y valoración de controles), Comites SGSI.</t>
  </si>
  <si>
    <t>Implementar el Plan Estratégico de Tecnologías de Información y las Comunicaciones-PETI ajustados a los requisitos del MIPG</t>
  </si>
  <si>
    <t>*Implentación de las actividades programadas de las metas definidas para el desarrollo presupuestal durante la vigencia del 2025.
*Reporte de avance semestral de las implementaciones adquiridas por el area para el desarrollo  del PETI.</t>
  </si>
  <si>
    <t xml:space="preserve">I TRIMESTRE: (10%)  Informe de gestión- Documento
II TRIMESTRE:(20%) Avances procesos de contratación (Estudios previos, documentos contractuales, etc)
III TRIMESTRE:(25%)Continuidad avances procesos de contratación (Estudios previos, documentos contractuales, etc) y documentos avances de implementación (cronograma o informe)
IV TRIMESTRE: (45%) Implementación de herramientas(pruebas).
</t>
  </si>
  <si>
    <t>Implementar el Plan de Tratamiento de Riesgos de Seguridad y Privacidad de la Información ajustados a los requisitos del MIPG</t>
  </si>
  <si>
    <t>Actualización de riesgos Digitales: Revisión IQ de 2026.
Definición de Tratamiento de Riesgos: Resultado revisión IQ/2026
Implementación de contramedidas para tratamiento de riesgos durante año 2026.</t>
  </si>
  <si>
    <t>I TRIMESTRE: (40%) Matriz de Riesgos Digitales actualizada y plan de tratamiento de riesgos.
II TRIMESTRE: (20%) Informe ejecución contramedidas (mejora de controles existentes y/o nuevos controles)
III TRIMESTRE: (20%)nInforme ejecución contramedidas (mejora de controles existentes y/o nuevos controles).
IV TRIMESTRE:(20%) Informe ejecución contramedidas (mejora de controles existentes y/o nuevos controles)</t>
  </si>
  <si>
    <t>Implementar el Plan de Seguridad y Privacidad de la información ajustados a los requisitos del MIPG</t>
  </si>
  <si>
    <t>Actualización de Plan Estratégico de Seguridad de la Información tomando como base el PESI de 2025-2027.</t>
  </si>
  <si>
    <t>I TRIMESTRE: (30%) Actualización PESI en 2026
II TRIMESTRE: (20%) Informe de avance de Ejecución PESI
III TRIMESTRE: (25%) Informe de avance de Ejecución PESI
IV TRIMESTRE: (25%) Informe de avance de Ejecución PESI</t>
  </si>
  <si>
    <t>Proponer un plan de trabajo para la actualización de los activos de la información de la entidad.</t>
  </si>
  <si>
    <t>Realizar actualización de matrices de clasificación de activos de información de los procesos. Dos revisiones en el año.
Actualizar CMDB de acuerdo a adquisición de nuevos componentes tecnológicos de CI's (Items Configuration).</t>
  </si>
  <si>
    <t>I TRIMESTRE:25%  Procesos Misionales primera revisión. Acutalización CMDB.
II TRIMESTRE:25% Procesos de Apoyo primera revisión. Acutalización CMDB.
III TRIMESTRE:25% Procesos Misionales segunda revisión. Acutalización CMDB.
IV TRIMESTRE: 25% Procesos de Apoyo segunda revisión. Acutalización CMDB.</t>
  </si>
  <si>
    <t>Optimizar y renovar las soluciones  tecnológicos en los procesos que se requieran para el fortalecimiento institucional de la UAECOB .</t>
  </si>
  <si>
    <t>*Reporte de ejecución presupuestal asiganada a la Dirección -TIC. 
*Reporte de herramientas adquiridas e implementadas para el fortalecimiento de la UAECOB</t>
  </si>
  <si>
    <t>I Trimestre: (10%) Estudios previos, documentos contractuales.
II Trimestre:(25%) Adjudicación del proceso contactual-Documento
III Trimestre:(25%)  Implemementación- Acta de Inicio, 
IV Trimestre: (40%) Puesta en marcha- Pruebas(documentos o informe)</t>
  </si>
  <si>
    <t>1 de 2</t>
  </si>
  <si>
    <t>ODS</t>
  </si>
  <si>
    <t>PLAN DISTRITAL DE DESARROLLO</t>
  </si>
  <si>
    <t>PLAN ESTRATÉGICO INSTITUCIONAL</t>
  </si>
  <si>
    <t>PLAN DE ACCIÓN INSTITUCIONAL</t>
  </si>
  <si>
    <t>OBJETIVO DE DESARROLLO SOSTENIBLE</t>
  </si>
  <si>
    <t>OBJETIVO ESTRATEGICO</t>
  </si>
  <si>
    <t>ESTRATEGIA</t>
  </si>
  <si>
    <t>PROGRAMA</t>
  </si>
  <si>
    <t>METAS PDD</t>
  </si>
  <si>
    <t xml:space="preserve">INDICADOR META </t>
  </si>
  <si>
    <t>PROYECTO DE INVERSIÓN 2024-2027</t>
  </si>
  <si>
    <t>META PROYECTOS DE INVERSIÓN-PDD</t>
  </si>
  <si>
    <t xml:space="preserve">POLÍTICAS PÚBLICAS </t>
  </si>
  <si>
    <t xml:space="preserve">OBJETIVOS INSTITUCIONALES </t>
  </si>
  <si>
    <t>EJES ESTRUCTURALES -3P</t>
  </si>
  <si>
    <t>OBJETIVOS ESTRATÉGICOS</t>
  </si>
  <si>
    <t>INDICADOR OBJETIVOS ESTRATÉGICOS</t>
  </si>
  <si>
    <t>META 2025</t>
  </si>
  <si>
    <t>META 2026</t>
  </si>
  <si>
    <t>META 2027</t>
  </si>
  <si>
    <t>DEPENDENCIA RESPONSABLE</t>
  </si>
  <si>
    <t xml:space="preserve">POLÍTICAS MIPG </t>
  </si>
  <si>
    <t xml:space="preserve">PRODUCTO </t>
  </si>
  <si>
    <t>ODS 13- Adoptar medidas urgentes para combatir el cambio climático y sus efectos</t>
  </si>
  <si>
    <t>4. Bogotá ordena su territorio y avanza en su acción climática, justicia ambiental e integración regional</t>
  </si>
  <si>
    <t>Programa implementado para la respuesta en la atención a emergencias del Cuerpo Oficial de Bomberos de Bogotá, apalancado en redes de conocimiento y prevención del riesgo</t>
  </si>
  <si>
    <t>8173 3-Desarrollar un programa de renovación de vehículos de la Unidad Administrativa Cuerpo Oficial de Bomberos de Bogotá.</t>
  </si>
  <si>
    <t>N/A</t>
  </si>
  <si>
    <t>Objetivo institucional II. Garantizar el desarrollo integral del talento humano a través de la gestión del conocimiento, la innovación, su bienestar y seguridad.</t>
  </si>
  <si>
    <t>2-Potenciar</t>
  </si>
  <si>
    <t>Índice de modernización=Número de procesos modernizados/Número total de procesos evaluados x100</t>
  </si>
  <si>
    <t>7. Fortalecimiento organizacional y simplificación de procesos</t>
  </si>
  <si>
    <t>5. Bogotá confía en su gobierno</t>
  </si>
  <si>
    <t>Objetivo institucional I. Robustecer la capacidad técnica en la gestión integral del riesgo de incendios, el manejo de incidentes con materiales peligrosos y búsqueda y rescate, para ser efectivos en la prestación del servicio.</t>
  </si>
  <si>
    <t>1-Proteger</t>
  </si>
  <si>
    <t>Índice de Innovación= Número total de acciones planificadas/Número de acciones innovadoras implementadas  ×100</t>
  </si>
  <si>
    <t>18. Seguimiento y evaluación del desempeño institucional</t>
  </si>
  <si>
    <t>8173 2-Desarrollar un programa de renovación de equipos, herramientas, accesorios y elementos de protección personal en la UAECOB.</t>
  </si>
  <si>
    <t xml:space="preserve">Índice de capacidades=Número de capacitaciones y simulacros realizados/Número de capacitaciones y simulacros planificados x100
​
 </t>
  </si>
  <si>
    <t>8173 6-Implementar un sistema de monitoreo y seguimiento a incidentes y emergencias para Bogotá, incluyendo cerros orientales</t>
  </si>
  <si>
    <t>POLÍTICA PÚBLICA DISTRITAL DE SEGURIDAD, CONVIVENCIA Y JUSTICIA Y CONSTRUCCIÓN DE PAZ Y RECONCILIACIÓN: 5.1.5. Monitoreo implementado para el seguimiento a los riesgos y emergencias asociadas a  la misionalidad de la entidad y que puedan afectar la gobernabilidad</t>
  </si>
  <si>
    <t>1. Planeación Institucional</t>
  </si>
  <si>
    <t xml:space="preserve">Índice de Capacidades=Número de capacitaciones y recursos implementados/Número total de capacitaciones y recursos planificados x100
​
 </t>
  </si>
  <si>
    <t>8173 9-Implementar el 100% del programa de capacitación, formación y entrenamiento al personal uniformado de la Unidad Administrativa Cuerpo Oficial de Bomberos de Bogotá.</t>
  </si>
  <si>
    <t>4. Talento humano</t>
  </si>
  <si>
    <t>Objetivo Institucional III: Promover el relacionamiento con la ciudadanía y los grupos de interés y la articulación interinstitucional, basándose en la transparencia, la participación y el servicio con estándares de calidad, para generar valor público en el servicio de bomberos.</t>
  </si>
  <si>
    <t>3-Participar</t>
  </si>
  <si>
    <t>Índice de información estadística=Número de actividades ejecutadas para la generación, procesamiento, reporte, difusión y uso de la información estadística/Número total de actividades programadas para la generación, procesamiento, reporte, difusión y uso de la información estadisticax100</t>
  </si>
  <si>
    <t>8173 5-Realizar 3 Estrategias de Investigación, desarrollo e innovación en gestión del riesgo</t>
  </si>
  <si>
    <t>POLÍTICA PÚBLICA DISTRITAL DE SEGURIDAD, CONVIVENCIA Y JUSTICIA Y CONSTRUCCIÓN DE PAZ Y RECONCILIACIÓN:  5.1.1. Realizar investigaciones sobre el origen y causas de incendios y explosiones para la caracterización y análisis de escenarios de riesgos misionales</t>
  </si>
  <si>
    <t>POLÍTICA PÚBLICA DISTRITAL DE SEGURIDAD, CONVIVENCIA Y JUSTICIA Y CONSTRUCCIÓN DE PAZ Y RECONCILIACIÓN: 5.1.2. Documentos formulados y socializados que definen escenarios de riesgo  por incendio estructural</t>
  </si>
  <si>
    <t>8173 1-Implementación 6 estrategias de reducción del riesgo de incendios,  incidentes con materiales peligrosos y rescate en todas sus modalidades en la ciudad de Bogotá</t>
  </si>
  <si>
    <t>Política de Salud Ambiental: Acciones para la prevención y mitigación del riesgo de incidentes forestales (connatos, quemas e incendios)</t>
  </si>
  <si>
    <t>POLÍTICA PÚBLICA DISTRITAL DE SEGURIDAD, CONVIVENCIA Y JUSTICIA Y CONSTRUCCIÓN DE PAZ Y RECONCILIACIÓN: 5.1.3. Plan educativo ejecutado para la prevención de los riesgos, particularmente de incendios estructurales</t>
  </si>
  <si>
    <t>POLÍTICA PÚBLICA DISTRITAL DE SEGURIDAD, CONVIVENCIA Y JUSTICIA Y CONSTRUCCIÓN DE PAZ Y RECONCILIACIÓN: 5.1.6. Plan ejecutado para las inspecciones técnicas en seguridad humana y protección contra incendios</t>
  </si>
  <si>
    <t>9. Participación ciudadana en la gestión pública</t>
  </si>
  <si>
    <t>ODS 16-Promover sociedades justas, pacificas e inclusivas</t>
  </si>
  <si>
    <t>Porcentaje de avance en la implementación de un plan para el fortalecimiento de las capacidades institucionales de la UAECOB.</t>
  </si>
  <si>
    <t>8126 9-Fortalecer el 100% de la gestión administrativa de las áreas de apoyo al cumplimiento de la misionalidad de la UAECOB</t>
  </si>
  <si>
    <t xml:space="preserve">POLÍTICA PÚBLICA DISTRITAL DE SEGURIDAD, CONVIVENCIA Y JUSTICIA Y CONSTRUCCIÓN DE PAZ Y RECONCILIACIÓN: 5.1.7. “Percepción de la ciudadanía en términos de confianza, oportunidad, corresponsabilidad y prestación del servicio” - Percepción ciudadana de la prestación del servicio por parte del  UAE - Cuerpo Oficial de Bomberos </t>
  </si>
  <si>
    <t>8. Servicio al ciudadano</t>
  </si>
  <si>
    <t>8173 7-Adecuar 4 Sedes de la UAECOB</t>
  </si>
  <si>
    <t>8173 10-Realizar 2 documentos de lineamientos técnicos para la construcción de estaciones de bomberos</t>
  </si>
  <si>
    <t>8126 8-Implementar el 100% del programa de mantenimiento a las sedes de Bomberos de Bogotá</t>
  </si>
  <si>
    <t>16. Gestión documental</t>
  </si>
  <si>
    <t>8126 2-Formular y ejecutar el 100% de las actividades asociadas al modelo de relacionamiento con la ciudadanía (servicio a la ciudadanía, transparencia acceso a la información y lucha contra la corrupción, Rendición de cuentas y racionalización de trámites); participación y  colaboración ciudadana y, medidas de integridad y anticorrupción.</t>
  </si>
  <si>
    <t>6. Transparencia, acceso a la información pública y lucha contra la corrupción</t>
  </si>
  <si>
    <t xml:space="preserve">8173 4-Desarrollar 3 estrategias para el fortalecimiento de la logística en la atención de emergencias. </t>
  </si>
  <si>
    <t>índice de desarrollo integral= Número de Iniciativas implementadas/Número total de iniciativas planificadas x100</t>
  </si>
  <si>
    <t>Número de mecanismos de participación implementados/Número de mecanismos planificados x100</t>
  </si>
  <si>
    <t>5. Integridad</t>
  </si>
  <si>
    <t>Política de la Mujer y Equidad de Género: 1.2.8 Estrategia integral de acciones con enfoques de género y diferencial en la Unidad Administrativa Especial Cuerpo Oficial de Bomberos de Bogotá (UAE)</t>
  </si>
  <si>
    <t>19. Control interno</t>
  </si>
  <si>
    <t>8126 1-Implementar el 100% de las actividades de seguimiento y control de los requisitos y directrices de las políticas del Modelo integrado de Planeación y Gestión - MIPG</t>
  </si>
  <si>
    <t>17. Gestión de la información estadística</t>
  </si>
  <si>
    <t xml:space="preserve">ODS 17- Alianzas para lograr los objetivos </t>
  </si>
  <si>
    <t>15. Gestión del conocimiento y la innovación</t>
  </si>
  <si>
    <t>13. Defensa jurídica</t>
  </si>
  <si>
    <t xml:space="preserve">3. Compras y Contratación Pública </t>
  </si>
  <si>
    <t>8126 7-Actualizar e implementar el 100% del Plan Anual de Seguridad y Privacidad de la Información.</t>
  </si>
  <si>
    <t>12. Seguridad digital</t>
  </si>
  <si>
    <t>8126 6-Formular e Implementar 1 Plan Estratégico de Tecnologías de la Información y Transformación Digital de la UAECOB.</t>
  </si>
  <si>
    <t>8126 5-Desarrollar el 100% de las acciones asociadas al fortalecimiento de la infraestructura tecnológica y de comunicaciones de la UAECOB</t>
  </si>
  <si>
    <t>11. Gobierno digital</t>
  </si>
  <si>
    <t>8126 4-Administrar, soportar y mantener el 100% del servicio de Herramientas de Colaboración y sistemas de información.</t>
  </si>
  <si>
    <t>OBJETIVOS  ESTRATÉGICOS</t>
  </si>
  <si>
    <t>NUMERO DE METAS PDD</t>
  </si>
  <si>
    <t>INDICADOR META</t>
  </si>
  <si>
    <t>PROYECTO DE INVERSIÓN</t>
  </si>
  <si>
    <t>NOMBRE PRO</t>
  </si>
  <si>
    <t xml:space="preserve">META DE INVERSIÓN </t>
  </si>
  <si>
    <t xml:space="preserve"> POLÍTICAS PÚBLICAS </t>
  </si>
  <si>
    <t>OBJETIVOS INSTITUCIONALES</t>
  </si>
  <si>
    <t>EJES ESTRUCTURALES</t>
  </si>
  <si>
    <t>META</t>
  </si>
  <si>
    <t>POLITICAS MIPG</t>
  </si>
  <si>
    <t>PROCESO</t>
  </si>
  <si>
    <t>ODS 3 - Salud y bienestar</t>
  </si>
  <si>
    <t>Estrategia 2:  Bogotá protege el ambiente y se compromete  con la acción climática.</t>
  </si>
  <si>
    <t xml:space="preserve">Programa 25: Aumento de la resiliencia al cambio climático y reducción de la vulnerabilidad </t>
  </si>
  <si>
    <t>Implementar un programa para mejorar la respuesta en la atención a emergencias del Cuerpo Oficial de Bomberos de Bogotá, apalancada en redes de conocimiento, prevención del riesgo y cobertura en la ciudad y su entorno.</t>
  </si>
  <si>
    <t>META1</t>
  </si>
  <si>
    <t>8173: Modernización de las capacidades del Cuerpo Oficial de Bomberos Bogotá D.C.</t>
  </si>
  <si>
    <t>PROYEC8173</t>
  </si>
  <si>
    <t>ODS 4- Educación de calidad</t>
  </si>
  <si>
    <t>Estrategia 1: Bogotá se fortalece con un gobierno abierto, cercano, eficiente, transparente e íntegro.</t>
  </si>
  <si>
    <t>Programa 33: Fortalecimiento institucional para un gobierno confiable.</t>
  </si>
  <si>
    <t>Desarrollar un plan para el fortalecimiento de las capacidades institucionales de la UAECOB.</t>
  </si>
  <si>
    <t>META2</t>
  </si>
  <si>
    <t xml:space="preserve">8126: Fortalecimiento institucional de la UAECOB para un gobierno confiable Bogotá D.C </t>
  </si>
  <si>
    <t>PROYEC8126</t>
  </si>
  <si>
    <t>2. Gestión presupuestal y eficiencia del gasto público</t>
  </si>
  <si>
    <t>ODS 5 - Igualdad de género</t>
  </si>
  <si>
    <t>8126 3-Implementar el 100% de los sistemas y modelos de gestión que defina la UAECOB en el marco del MIPG</t>
  </si>
  <si>
    <t xml:space="preserve">Gestión Tecnologías de la Información y las Comunicaciones </t>
  </si>
  <si>
    <t xml:space="preserve">0DS 11- Ciudades y comunidades sostenibles </t>
  </si>
  <si>
    <t>POLÍTICA PÚBLICA DISTRITAL DE SEGURIDAD, CONVIVENCIA Y JUSTICIA Y CONSTRUCCIÓN DE PAZ Y RECONCILIACIÓN: 5.1.4. Plan implementado para el fortalecimiento institucional para la atención de emergencias</t>
  </si>
  <si>
    <t>Subdirección Operativa- Grupos Especializados</t>
  </si>
  <si>
    <t xml:space="preserve">POLÍTICA PÚBLICA DISTRITAL DE SEGURIDAD, CONVIVENCIA Y JUSTICIA Y CONSTRUCCIÓN DE PAZ Y RECONCILIACIÓN: 5.1.8. Ejecución del plan de Preparativos para la Respuesta de la UAE - COB para la atención de las emergencias generadas por un sismo de gran magnitud  Fortalecimiento de la capacidad de respuesta en la atención de emergencias por parte de la UAE - Cuerpo Oficial de Bomberos. </t>
  </si>
  <si>
    <t>8126 10-Formular e Implementar una estrategia de comunicaciones en lo relacionado con la divulgación de estrategias, programas, proyectos y servicios a los grupos de interés, de la UAECOB</t>
  </si>
  <si>
    <t xml:space="preserve">Política de Salud Ambiental: Construir (1) estación forestal de bomberos sujeta al proyecto del sendero ambiental en los cerros orientales. </t>
  </si>
  <si>
    <t>10. Racionalización de trámites</t>
  </si>
  <si>
    <t>Política de Salud ambiental: Crear (1) Escuela de Formación y Capacitación de Bomberos</t>
  </si>
  <si>
    <t>Subdirección Operativa- Grupos Especializados-INVG. INCENDIOS</t>
  </si>
  <si>
    <t>Política de Salud Ambiental: Renovar en un 50% la dotación de Equipos de Protección Personal del Cuerpo de Bomberos de Bogotá Fase 1: Trajes Estructurales Fase 2: Equipo Autocontenido Fase 3: Trajes Especializados.</t>
  </si>
  <si>
    <t>Política de Ruralidad</t>
  </si>
  <si>
    <t>14. Mejora normativa</t>
  </si>
  <si>
    <t>8173 8-Construir 1 sede de bomberos de la UAECOB</t>
  </si>
  <si>
    <t>Dirección</t>
  </si>
  <si>
    <t xml:space="preserve">8173 11- Gestionar el 100% de las necesidades de bienes y servicios a la infraestructura en funcionamiento. </t>
  </si>
  <si>
    <t>Todas las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</si>
</sst>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&quot;00&quot;#"/>
    <numFmt numFmtId="166" formatCode="_-&quot;$&quot;\ * #,##0_-;\-&quot;$&quot;\ * #,##0_-;_-&quot;$&quot;\ * &quot;-&quot;??_-;_-@_-"/>
    <numFmt numFmtId="167" formatCode="&quot;0&quot;#"/>
    <numFmt numFmtId="168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1"/>
      <name val="Arial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856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 style="thin">
        <color theme="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theme="0"/>
      </bottom>
      <diagonal/>
    </border>
    <border>
      <left style="medium">
        <color rgb="FFC00000"/>
      </left>
      <right/>
      <top style="thin">
        <color theme="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thin">
        <color rgb="FFC00000"/>
      </top>
      <bottom style="thin">
        <color theme="0"/>
      </bottom>
      <diagonal/>
    </border>
    <border>
      <left style="medium">
        <color rgb="FFC00000"/>
      </left>
      <right style="medium">
        <color rgb="FFC00000"/>
      </right>
      <top style="thin">
        <color theme="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/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rgb="FFC00000"/>
      </left>
      <right/>
      <top/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thin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thin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thin">
        <color rgb="FFC00000"/>
      </top>
      <bottom style="thin">
        <color theme="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6" fillId="0" borderId="0" xfId="0" applyFont="1"/>
    <xf numFmtId="0" fontId="7" fillId="7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10" borderId="3" xfId="0" applyFill="1" applyBorder="1"/>
    <xf numFmtId="0" fontId="12" fillId="11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2" fillId="11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10" borderId="3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10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12" fillId="11" borderId="8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 wrapText="1"/>
    </xf>
    <xf numFmtId="165" fontId="0" fillId="2" borderId="30" xfId="0" applyNumberForma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14" fontId="3" fillId="2" borderId="30" xfId="0" applyNumberFormat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8" fontId="14" fillId="0" borderId="2" xfId="0" applyNumberFormat="1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4" fontId="14" fillId="0" borderId="2" xfId="0" applyNumberFormat="1" applyFont="1" applyBorder="1" applyAlignment="1">
      <alignment horizontal="center" vertical="center" wrapText="1"/>
    </xf>
    <xf numFmtId="168" fontId="14" fillId="2" borderId="2" xfId="0" applyNumberFormat="1" applyFont="1" applyFill="1" applyBorder="1" applyAlignment="1">
      <alignment horizontal="center" vertical="center"/>
    </xf>
    <xf numFmtId="9" fontId="15" fillId="2" borderId="2" xfId="0" applyNumberFormat="1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168" fontId="14" fillId="0" borderId="17" xfId="0" applyNumberFormat="1" applyFont="1" applyBorder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0" fillId="0" borderId="9" xfId="0" applyBorder="1" applyAlignment="1">
      <alignment wrapText="1"/>
    </xf>
    <xf numFmtId="0" fontId="6" fillId="2" borderId="2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 wrapText="1"/>
    </xf>
    <xf numFmtId="165" fontId="6" fillId="2" borderId="30" xfId="0" applyNumberFormat="1" applyFont="1" applyFill="1" applyBorder="1" applyAlignment="1">
      <alignment horizontal="left" vertical="center" wrapText="1"/>
    </xf>
    <xf numFmtId="165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14" fontId="9" fillId="2" borderId="30" xfId="0" applyNumberFormat="1" applyFont="1" applyFill="1" applyBorder="1" applyAlignment="1">
      <alignment horizontal="left" vertical="center" wrapText="1"/>
    </xf>
    <xf numFmtId="14" fontId="9" fillId="2" borderId="0" xfId="0" applyNumberFormat="1" applyFont="1" applyFill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left" vertical="center"/>
    </xf>
    <xf numFmtId="166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4" fontId="6" fillId="8" borderId="2" xfId="0" applyNumberFormat="1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9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9" fontId="6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6" fillId="2" borderId="17" xfId="0" applyNumberFormat="1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left" vertical="center" wrapText="1"/>
    </xf>
    <xf numFmtId="9" fontId="6" fillId="2" borderId="1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justify" vertical="center"/>
    </xf>
    <xf numFmtId="0" fontId="19" fillId="2" borderId="28" xfId="0" applyFont="1" applyFill="1" applyBorder="1" applyAlignment="1">
      <alignment horizontal="center" vertical="center"/>
    </xf>
    <xf numFmtId="14" fontId="2" fillId="2" borderId="28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center" vertical="center"/>
    </xf>
    <xf numFmtId="167" fontId="6" fillId="13" borderId="2" xfId="0" applyNumberFormat="1" applyFont="1" applyFill="1" applyBorder="1" applyAlignment="1">
      <alignment horizontal="center" vertical="center"/>
    </xf>
    <xf numFmtId="14" fontId="6" fillId="13" borderId="2" xfId="0" applyNumberFormat="1" applyFont="1" applyFill="1" applyBorder="1" applyAlignment="1">
      <alignment horizontal="center" vertical="center" wrapText="1"/>
    </xf>
    <xf numFmtId="9" fontId="8" fillId="13" borderId="2" xfId="0" applyNumberFormat="1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168" fontId="6" fillId="13" borderId="2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vertical="center"/>
    </xf>
    <xf numFmtId="0" fontId="14" fillId="13" borderId="2" xfId="0" applyFont="1" applyFill="1" applyBorder="1" applyAlignment="1">
      <alignment wrapText="1"/>
    </xf>
    <xf numFmtId="0" fontId="14" fillId="13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center" vertical="center"/>
    </xf>
    <xf numFmtId="168" fontId="14" fillId="13" borderId="2" xfId="0" applyNumberFormat="1" applyFont="1" applyFill="1" applyBorder="1" applyAlignment="1">
      <alignment horizontal="center" vertical="center"/>
    </xf>
    <xf numFmtId="9" fontId="15" fillId="13" borderId="2" xfId="0" applyNumberFormat="1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10" fontId="8" fillId="13" borderId="2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left" vertical="center" wrapText="1"/>
    </xf>
    <xf numFmtId="9" fontId="8" fillId="13" borderId="2" xfId="1" applyFont="1" applyFill="1" applyBorder="1" applyAlignment="1">
      <alignment horizontal="center" vertical="center" wrapText="1"/>
    </xf>
    <xf numFmtId="14" fontId="6" fillId="13" borderId="2" xfId="0" applyNumberFormat="1" applyFont="1" applyFill="1" applyBorder="1" applyAlignment="1">
      <alignment horizontal="center" vertical="center"/>
    </xf>
    <xf numFmtId="9" fontId="11" fillId="13" borderId="2" xfId="0" applyNumberFormat="1" applyFont="1" applyFill="1" applyBorder="1" applyAlignment="1">
      <alignment horizontal="center" vertical="center"/>
    </xf>
    <xf numFmtId="0" fontId="6" fillId="13" borderId="2" xfId="0" quotePrefix="1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wrapText="1"/>
    </xf>
    <xf numFmtId="14" fontId="14" fillId="13" borderId="2" xfId="0" applyNumberFormat="1" applyFont="1" applyFill="1" applyBorder="1" applyAlignment="1">
      <alignment horizontal="center" vertical="center" wrapText="1"/>
    </xf>
    <xf numFmtId="14" fontId="6" fillId="13" borderId="2" xfId="0" applyNumberFormat="1" applyFont="1" applyFill="1" applyBorder="1" applyAlignment="1">
      <alignment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4" fontId="8" fillId="2" borderId="28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2">
    <dxf>
      <alignment horizontal="center" vertical="bottom" textRotation="0" wrapText="1" indent="0" justifyLastLine="0" shrinkToFit="0" readingOrder="0"/>
    </dxf>
    <dxf>
      <border outline="0">
        <right style="thin">
          <color theme="4" tint="0.39997558519241921"/>
        </right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685801</xdr:colOff>
      <xdr:row>0</xdr:row>
      <xdr:rowOff>187325</xdr:rowOff>
    </xdr:from>
    <xdr:to>
      <xdr:col>1</xdr:col>
      <xdr:colOff>1657350</xdr:colOff>
      <xdr:row>3</xdr:row>
      <xdr:rowOff>247650</xdr:rowOff>
    </xdr:to>
    <xdr:pic>
      <xdr:nvPicPr>
        <xdr:cNvPr id="5" name="image1.jpeg" descr="Logo alcaldia mayor de bogota " title="Logo alcaldia mayor de bogota ">
          <a:extLst>
            <a:ext uri="{FF2B5EF4-FFF2-40B4-BE49-F238E27FC236}">
              <a16:creationId xmlns:a16="http://schemas.microsoft.com/office/drawing/2014/main" id="{C8E8459C-ACE1-4329-A211-AF200326B2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1" y="187325"/>
          <a:ext cx="971549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923926</xdr:colOff>
      <xdr:row>0</xdr:row>
      <xdr:rowOff>0</xdr:rowOff>
    </xdr:from>
    <xdr:to>
      <xdr:col>0</xdr:col>
      <xdr:colOff>1876425</xdr:colOff>
      <xdr:row>3</xdr:row>
      <xdr:rowOff>142875</xdr:rowOff>
    </xdr:to>
    <xdr:pic>
      <xdr:nvPicPr>
        <xdr:cNvPr id="3" name="image1.jpeg" descr="Logo alcaldia mayor de bogota " title="Logo alcaldia mayor de bogota ">
          <a:extLst>
            <a:ext uri="{FF2B5EF4-FFF2-40B4-BE49-F238E27FC236}">
              <a16:creationId xmlns:a16="http://schemas.microsoft.com/office/drawing/2014/main" id="{33627ADE-216E-45DF-B25E-49B37E1077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6" y="0"/>
          <a:ext cx="952499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8087FB-3D2B-4596-825B-ECF76D33ADEB}" name="Tabla1" displayName="Tabla1" ref="A2:A9" totalsRowShown="0" headerRowDxfId="31" dataDxfId="30">
  <autoFilter ref="A2:A9" xr:uid="{ACD4C5EC-FE24-4E5F-BE3C-290D28167A0D}"/>
  <tableColumns count="1">
    <tableColumn id="1" xr3:uid="{4C8B80F9-78A8-4878-8DF1-0EA28FCE2912}" name="OBJETIVO DE DESARROLLO SOSTENIBLE" dataDxfId="2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99117D-F852-41DF-AF8E-67E8C18A90C2}" name="Tabla18" displayName="Tabla18" ref="Y2:Y21" totalsRowShown="0" headerRowDxfId="6" dataDxfId="5">
  <autoFilter ref="Y2:Y21" xr:uid="{3B5C6ECE-97DD-4244-B0EC-C62C9C73452C}"/>
  <tableColumns count="1">
    <tableColumn id="1" xr3:uid="{C23F1F6C-617A-40ED-908E-AF930EBF341B}" name="POLITICAS MIPG" dataDxf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744D0-A8E4-4CAD-9D76-463C41917A1D}" name="Tabla2" displayName="Tabla2" ref="C2:G4" totalsRowShown="0" headerRowDxfId="3" tableBorderDxfId="2">
  <autoFilter ref="C2:G4" xr:uid="{5E0744D0-A8E4-4CAD-9D76-463C41917A1D}"/>
  <tableColumns count="5">
    <tableColumn id="1" xr3:uid="{A1F09104-AA53-41A3-AB1C-884B1A8ED433}" name="OBJETIVOS  ESTRATÉGICOS"/>
    <tableColumn id="2" xr3:uid="{F9DDD938-8D61-4108-BC38-C01B4112D3D7}" name="ESTRATEGIA"/>
    <tableColumn id="3" xr3:uid="{930701B5-9674-46A7-8E38-6D6EE12093DA}" name="PROGRAMA"/>
    <tableColumn id="4" xr3:uid="{7580EC80-509B-4449-BDA5-9138E0F6F401}" name="METAS PDD" dataDxfId="1"/>
    <tableColumn id="5" xr3:uid="{9D7B6C0C-94A0-4B18-BBFA-2A2697C47350}" name="NUMERO DE METAS PD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93B19FE-E96C-4BB1-804D-0F68B55C612D}" name="Tabla10" displayName="Tabla10" ref="M2:M17" totalsRowShown="0" headerRowDxfId="28" dataDxfId="27">
  <autoFilter ref="M2:M17" xr:uid="{8161187E-0E9F-47FA-A2D7-83C1F555DC66}"/>
  <tableColumns count="1">
    <tableColumn id="1" xr3:uid="{32C25460-6022-4C7E-9AC4-DAAACE2E4E8B}" name=" POLÍTICAS PÚBLICAS 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ADFF813-3BC8-413D-8690-464A270180E7}" name="Tabla11" displayName="Tabla11" ref="O2:O5" totalsRowShown="0" headerRowDxfId="25" dataDxfId="24">
  <autoFilter ref="O2:O5" xr:uid="{316058C5-DD87-4C53-9B65-AF022157E0E8}"/>
  <tableColumns count="1">
    <tableColumn id="1" xr3:uid="{43354955-B885-4D04-9C88-A2CDC8EBC9E7}" name="OBJETIVOS INSTITUCIONALES" dataDxfId="2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2FC5A2-F08B-49A1-AEC5-9E7346ADD32F}" name="Tabla12" displayName="Tabla12" ref="P2:P5" totalsRowShown="0" headerRowDxfId="22">
  <autoFilter ref="P2:P5" xr:uid="{760D0A33-8E1B-4E22-B815-D40A6081FF27}"/>
  <tableColumns count="1">
    <tableColumn id="1" xr3:uid="{385CDCEB-F273-4ECE-9187-1C915FA8C9E0}" name="EJES ESTRUCTURAL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B7318C-D002-4519-B03B-63BEAA285301}" name="Tabla13" displayName="Tabla13" ref="Q2:Q9" totalsRowShown="0" headerRowDxfId="21" dataDxfId="20">
  <autoFilter ref="Q2:Q9" xr:uid="{586C0A84-6D59-402A-8712-F9BB4D67EA74}"/>
  <tableColumns count="1">
    <tableColumn id="1" xr3:uid="{E9D0F07C-B14B-41AF-A8A6-31C3350B9511}" name="OBJETIVOS ESTRATÉGICOS" data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AB3AA06-F65E-4337-9517-1155AB6EF055}" name="Tabla14" displayName="Tabla14" ref="S2:S9" totalsRowShown="0" headerRowDxfId="18" dataDxfId="17">
  <autoFilter ref="S2:S9" xr:uid="{7A04282E-882B-42B1-9B15-06F36AFB14E6}"/>
  <tableColumns count="1">
    <tableColumn id="1" xr3:uid="{EB3CAF6E-A70E-4A0F-BCCB-DF5D1E843F2A}" name="INDICADOR OBJETIVOS ESTRATÉGICOS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B88305C-8C1D-4770-915B-FDC8FEEC28A5}" name="Tabla15" displayName="Tabla15" ref="U2:U5" totalsRowShown="0" headerRowDxfId="15" dataDxfId="14">
  <autoFilter ref="U2:U5" xr:uid="{2606A6D6-506F-438A-8A3C-BADCB3497143}"/>
  <tableColumns count="1">
    <tableColumn id="1" xr3:uid="{984E625C-42D9-4C28-93D6-8E11344F28DA}" name="META" dataDxfId="1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259BE55-E5D4-4759-8622-49E3A8393C38}" name="Tabla16" displayName="Tabla16" ref="W2:W27" totalsRowShown="0" headerRowDxfId="12" dataDxfId="11">
  <autoFilter ref="W2:W27" xr:uid="{77831123-ED8A-42E8-B687-9A341DE4ED24}"/>
  <tableColumns count="1">
    <tableColumn id="1" xr3:uid="{1ED8C7DB-5A54-4EAA-91D5-E08EC2BDFEC5}" name="DEPENDENCIA RESPONSABLE" dataDxfId="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441D25B-992B-4D0F-BCC8-9CEE4409FED1}" name="Tabla17" displayName="Tabla17" ref="AA2:AA12" totalsRowShown="0" headerRowDxfId="9" dataDxfId="8">
  <autoFilter ref="AA2:AA12" xr:uid="{D6103A51-C85A-4401-BC38-436AF98F62B3}"/>
  <tableColumns count="1">
    <tableColumn id="1" xr3:uid="{C7772B52-E4DE-4BD9-967E-E42C03155BC1}" name="PROCESO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F6A8-3FDF-43DF-AE39-4D12058BBF28}">
  <dimension ref="A1:P82"/>
  <sheetViews>
    <sheetView topLeftCell="B1" zoomScale="85" zoomScaleNormal="85" workbookViewId="0">
      <selection activeCell="B2" sqref="B2"/>
    </sheetView>
  </sheetViews>
  <sheetFormatPr defaultColWidth="11.42578125" defaultRowHeight="15"/>
  <cols>
    <col min="1" max="1" width="4.140625" style="20" hidden="1" customWidth="1"/>
    <col min="2" max="2" width="36.28515625" style="1" customWidth="1"/>
    <col min="3" max="3" width="27.85546875" style="1" customWidth="1"/>
    <col min="4" max="4" width="14.85546875" style="21" customWidth="1"/>
    <col min="5" max="5" width="54.7109375" style="1" customWidth="1"/>
    <col min="6" max="6" width="20" style="20" customWidth="1"/>
    <col min="7" max="7" width="28" style="20" customWidth="1"/>
    <col min="8" max="11" width="19" style="1" customWidth="1"/>
    <col min="12" max="12" width="13.7109375" style="1" customWidth="1"/>
    <col min="13" max="13" width="63.85546875" style="1" customWidth="1"/>
    <col min="14" max="14" width="70.140625" style="61" customWidth="1"/>
    <col min="15" max="15" width="37.7109375" style="1" customWidth="1"/>
    <col min="16" max="16" width="32.7109375" style="60" customWidth="1"/>
    <col min="17" max="16384" width="11.42578125" style="1"/>
  </cols>
  <sheetData>
    <row r="1" spans="1:16" ht="15.75" thickBot="1">
      <c r="B1" s="49"/>
      <c r="C1" s="51" t="s">
        <v>0</v>
      </c>
      <c r="D1" s="188" t="s">
        <v>1</v>
      </c>
      <c r="E1" s="188"/>
      <c r="F1" s="188"/>
      <c r="G1" s="58" t="s">
        <v>2</v>
      </c>
      <c r="H1" s="53" t="s">
        <v>3</v>
      </c>
    </row>
    <row r="2" spans="1:16" ht="28.5" customHeight="1" thickBot="1">
      <c r="B2" s="50"/>
      <c r="C2" s="52"/>
      <c r="D2" s="188"/>
      <c r="E2" s="188"/>
      <c r="F2" s="188"/>
      <c r="G2" s="59" t="s">
        <v>4</v>
      </c>
      <c r="H2" s="54">
        <v>3</v>
      </c>
    </row>
    <row r="3" spans="1:16" ht="15.75" thickBot="1">
      <c r="B3" s="50"/>
      <c r="C3" s="76" t="s">
        <v>5</v>
      </c>
      <c r="D3" s="188" t="s">
        <v>6</v>
      </c>
      <c r="E3" s="188"/>
      <c r="F3" s="189"/>
      <c r="G3" s="78" t="s">
        <v>7</v>
      </c>
      <c r="H3" s="56">
        <v>45897</v>
      </c>
    </row>
    <row r="4" spans="1:16" ht="44.25" customHeight="1" thickBot="1">
      <c r="B4" s="48"/>
      <c r="C4" s="77"/>
      <c r="D4" s="190"/>
      <c r="E4" s="190"/>
      <c r="F4" s="191"/>
      <c r="G4" s="79" t="s">
        <v>8</v>
      </c>
      <c r="H4" s="55" t="s">
        <v>9</v>
      </c>
    </row>
    <row r="5" spans="1:16" ht="15.75" thickBot="1">
      <c r="B5" s="45"/>
      <c r="C5" s="45"/>
      <c r="D5" s="45"/>
      <c r="E5" s="45"/>
      <c r="F5" s="46"/>
      <c r="G5" s="46"/>
      <c r="H5" s="45"/>
    </row>
    <row r="6" spans="1:16" ht="30.75" thickBot="1">
      <c r="B6" s="57" t="s">
        <v>10</v>
      </c>
      <c r="C6" s="151">
        <v>46051</v>
      </c>
      <c r="D6" s="149" t="s">
        <v>11</v>
      </c>
      <c r="E6" s="150">
        <v>1</v>
      </c>
      <c r="F6" s="46"/>
      <c r="G6" s="46"/>
      <c r="H6" s="45"/>
    </row>
    <row r="7" spans="1:16" ht="15.75" thickBot="1">
      <c r="B7" s="80"/>
      <c r="C7" s="81"/>
      <c r="D7" s="80"/>
      <c r="E7" s="45"/>
      <c r="F7" s="46"/>
      <c r="G7" s="46"/>
      <c r="H7" s="45"/>
    </row>
    <row r="8" spans="1:16" ht="23.25">
      <c r="A8" s="185" t="s">
        <v>12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7"/>
    </row>
    <row r="9" spans="1:16" ht="86.25" customHeight="1">
      <c r="A9" s="8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20</v>
      </c>
      <c r="I9" s="2" t="s">
        <v>21</v>
      </c>
      <c r="J9" s="2" t="s">
        <v>22</v>
      </c>
      <c r="K9" s="2" t="s">
        <v>23</v>
      </c>
      <c r="L9" s="2" t="s">
        <v>24</v>
      </c>
      <c r="M9" s="2" t="s">
        <v>25</v>
      </c>
      <c r="N9" s="2" t="s">
        <v>26</v>
      </c>
      <c r="O9" s="2" t="s">
        <v>27</v>
      </c>
      <c r="P9" s="83" t="s">
        <v>28</v>
      </c>
    </row>
    <row r="10" spans="1:16" s="10" customFormat="1" ht="128.25">
      <c r="A10" s="84" t="str">
        <f>MID(B10,1,1)&amp;MID(B10,3,1)</f>
        <v>21</v>
      </c>
      <c r="B10" s="152" t="s">
        <v>29</v>
      </c>
      <c r="C10" s="153" t="str">
        <f>IF(D10&lt;10,"26"&amp;A10&amp;"0"&amp;D10,"26"&amp;A10&amp;D10)</f>
        <v>262101</v>
      </c>
      <c r="D10" s="154">
        <v>1</v>
      </c>
      <c r="E10" s="152" t="s">
        <v>30</v>
      </c>
      <c r="F10" s="155">
        <v>46113</v>
      </c>
      <c r="G10" s="155">
        <v>46387</v>
      </c>
      <c r="H10" s="156">
        <v>0</v>
      </c>
      <c r="I10" s="156">
        <v>0.1</v>
      </c>
      <c r="J10" s="156">
        <v>0.4</v>
      </c>
      <c r="K10" s="156">
        <v>1</v>
      </c>
      <c r="L10" s="156">
        <v>1</v>
      </c>
      <c r="M10" s="152" t="s">
        <v>31</v>
      </c>
      <c r="N10" s="152" t="s">
        <v>32</v>
      </c>
      <c r="O10" s="179" t="s">
        <v>33</v>
      </c>
      <c r="P10" s="157" t="s">
        <v>34</v>
      </c>
    </row>
    <row r="11" spans="1:16" ht="99.75">
      <c r="A11" s="84" t="str">
        <f t="shared" ref="A11:A51" si="0">MID(B11,1,1)&amp;MID(B11,3,1)</f>
        <v>11</v>
      </c>
      <c r="B11" s="3" t="s">
        <v>35</v>
      </c>
      <c r="C11" s="4" t="str">
        <f t="shared" ref="C11:C50" si="1">IF(D11&lt;10,"26"&amp;A11&amp;"0"&amp;D11,"26"&amp;A11&amp;D11)</f>
        <v>261102</v>
      </c>
      <c r="D11" s="5">
        <v>2</v>
      </c>
      <c r="E11" s="11" t="s">
        <v>36</v>
      </c>
      <c r="F11" s="6">
        <v>46023</v>
      </c>
      <c r="G11" s="6">
        <v>46387</v>
      </c>
      <c r="H11" s="7">
        <v>0.1</v>
      </c>
      <c r="I11" s="7">
        <v>0.4</v>
      </c>
      <c r="J11" s="7">
        <v>0.7</v>
      </c>
      <c r="K11" s="7">
        <v>1</v>
      </c>
      <c r="L11" s="7">
        <v>1</v>
      </c>
      <c r="M11" s="11" t="s">
        <v>37</v>
      </c>
      <c r="N11" s="8" t="s">
        <v>38</v>
      </c>
      <c r="O11" s="180" t="s">
        <v>33</v>
      </c>
      <c r="P11" s="85" t="s">
        <v>34</v>
      </c>
    </row>
    <row r="12" spans="1:16" ht="228">
      <c r="A12" s="84" t="str">
        <f t="shared" si="0"/>
        <v>13</v>
      </c>
      <c r="B12" s="152" t="s">
        <v>39</v>
      </c>
      <c r="C12" s="153" t="str">
        <f t="shared" si="1"/>
        <v>261303</v>
      </c>
      <c r="D12" s="154">
        <v>3</v>
      </c>
      <c r="E12" s="152" t="s">
        <v>40</v>
      </c>
      <c r="F12" s="158">
        <v>46023</v>
      </c>
      <c r="G12" s="158">
        <v>46387</v>
      </c>
      <c r="H12" s="156">
        <v>0.25</v>
      </c>
      <c r="I12" s="156">
        <v>0.5</v>
      </c>
      <c r="J12" s="156">
        <v>0.75</v>
      </c>
      <c r="K12" s="156">
        <v>1</v>
      </c>
      <c r="L12" s="156">
        <v>1</v>
      </c>
      <c r="M12" s="152" t="s">
        <v>41</v>
      </c>
      <c r="N12" s="152" t="s">
        <v>42</v>
      </c>
      <c r="O12" s="179" t="s">
        <v>33</v>
      </c>
      <c r="P12" s="157" t="s">
        <v>34</v>
      </c>
    </row>
    <row r="13" spans="1:16" ht="114">
      <c r="A13" s="84" t="str">
        <f t="shared" si="0"/>
        <v>13</v>
      </c>
      <c r="B13" s="3" t="s">
        <v>39</v>
      </c>
      <c r="C13" s="4" t="str">
        <f t="shared" si="1"/>
        <v>261304</v>
      </c>
      <c r="D13" s="5">
        <v>4</v>
      </c>
      <c r="E13" s="3" t="s">
        <v>43</v>
      </c>
      <c r="F13" s="6">
        <v>46023</v>
      </c>
      <c r="G13" s="6">
        <v>46387</v>
      </c>
      <c r="H13" s="7">
        <v>0.25</v>
      </c>
      <c r="I13" s="7">
        <v>0.5</v>
      </c>
      <c r="J13" s="7">
        <v>0.75</v>
      </c>
      <c r="K13" s="7">
        <v>1</v>
      </c>
      <c r="L13" s="7">
        <v>1</v>
      </c>
      <c r="M13" s="3" t="s">
        <v>44</v>
      </c>
      <c r="N13" s="8" t="s">
        <v>45</v>
      </c>
      <c r="O13" s="180" t="s">
        <v>33</v>
      </c>
      <c r="P13" s="85" t="s">
        <v>34</v>
      </c>
    </row>
    <row r="14" spans="1:16" ht="85.5">
      <c r="A14" s="84" t="str">
        <f t="shared" si="0"/>
        <v>13</v>
      </c>
      <c r="B14" s="152" t="s">
        <v>39</v>
      </c>
      <c r="C14" s="153" t="str">
        <f t="shared" si="1"/>
        <v>261305</v>
      </c>
      <c r="D14" s="154">
        <v>5</v>
      </c>
      <c r="E14" s="159" t="s">
        <v>46</v>
      </c>
      <c r="F14" s="158">
        <v>46113</v>
      </c>
      <c r="G14" s="158">
        <v>46387</v>
      </c>
      <c r="H14" s="156">
        <v>0</v>
      </c>
      <c r="I14" s="156">
        <v>0.5</v>
      </c>
      <c r="J14" s="156">
        <v>0</v>
      </c>
      <c r="K14" s="156">
        <v>1</v>
      </c>
      <c r="L14" s="156">
        <v>1</v>
      </c>
      <c r="M14" s="152" t="s">
        <v>47</v>
      </c>
      <c r="N14" s="152" t="s">
        <v>48</v>
      </c>
      <c r="O14" s="179" t="s">
        <v>33</v>
      </c>
      <c r="P14" s="157" t="s">
        <v>34</v>
      </c>
    </row>
    <row r="15" spans="1:16" ht="71.25">
      <c r="A15" s="84" t="str">
        <f t="shared" si="0"/>
        <v>11</v>
      </c>
      <c r="B15" s="3" t="s">
        <v>35</v>
      </c>
      <c r="C15" s="4" t="str">
        <f t="shared" si="1"/>
        <v>261106</v>
      </c>
      <c r="D15" s="5">
        <v>6</v>
      </c>
      <c r="E15" s="11" t="s">
        <v>49</v>
      </c>
      <c r="F15" s="6">
        <v>46113</v>
      </c>
      <c r="G15" s="6">
        <v>46387</v>
      </c>
      <c r="H15" s="7">
        <v>0</v>
      </c>
      <c r="I15" s="7">
        <v>0.5</v>
      </c>
      <c r="J15" s="7">
        <v>0</v>
      </c>
      <c r="K15" s="7">
        <v>1</v>
      </c>
      <c r="L15" s="7">
        <v>1</v>
      </c>
      <c r="M15" s="11" t="s">
        <v>50</v>
      </c>
      <c r="N15" s="8" t="s">
        <v>51</v>
      </c>
      <c r="O15" s="180" t="s">
        <v>52</v>
      </c>
      <c r="P15" s="85" t="s">
        <v>34</v>
      </c>
    </row>
    <row r="16" spans="1:16" ht="71.25">
      <c r="A16" s="84" t="str">
        <f>MID(B16,1,1)&amp;MID(B16,3,1)</f>
        <v>13</v>
      </c>
      <c r="B16" s="152" t="s">
        <v>39</v>
      </c>
      <c r="C16" s="153" t="str">
        <f t="shared" si="1"/>
        <v>261307</v>
      </c>
      <c r="D16" s="154">
        <v>7</v>
      </c>
      <c r="E16" s="159" t="s">
        <v>53</v>
      </c>
      <c r="F16" s="158">
        <v>46113</v>
      </c>
      <c r="G16" s="158">
        <v>46387</v>
      </c>
      <c r="H16" s="156">
        <v>0.2</v>
      </c>
      <c r="I16" s="156">
        <v>0.6</v>
      </c>
      <c r="J16" s="156">
        <v>0</v>
      </c>
      <c r="K16" s="156">
        <v>1</v>
      </c>
      <c r="L16" s="156">
        <v>1</v>
      </c>
      <c r="M16" s="159" t="s">
        <v>54</v>
      </c>
      <c r="N16" s="152" t="s">
        <v>55</v>
      </c>
      <c r="O16" s="179" t="s">
        <v>52</v>
      </c>
      <c r="P16" s="157" t="s">
        <v>34</v>
      </c>
    </row>
    <row r="17" spans="1:16" ht="128.25">
      <c r="A17" s="84" t="str">
        <f>MID(B17,1,1)&amp;MID(B17,3,1)</f>
        <v>21</v>
      </c>
      <c r="B17" s="3" t="s">
        <v>29</v>
      </c>
      <c r="C17" s="4" t="str">
        <f t="shared" si="1"/>
        <v>262108</v>
      </c>
      <c r="D17" s="5">
        <v>8</v>
      </c>
      <c r="E17" s="3" t="s">
        <v>56</v>
      </c>
      <c r="F17" s="6">
        <v>46023</v>
      </c>
      <c r="G17" s="6">
        <v>46387</v>
      </c>
      <c r="H17" s="7">
        <v>0.25</v>
      </c>
      <c r="I17" s="7">
        <v>0.5</v>
      </c>
      <c r="J17" s="7">
        <v>0.75</v>
      </c>
      <c r="K17" s="7">
        <v>1</v>
      </c>
      <c r="L17" s="7">
        <v>1</v>
      </c>
      <c r="M17" s="3" t="s">
        <v>57</v>
      </c>
      <c r="N17" s="8" t="s">
        <v>58</v>
      </c>
      <c r="O17" s="180" t="s">
        <v>52</v>
      </c>
      <c r="P17" s="85" t="s">
        <v>34</v>
      </c>
    </row>
    <row r="18" spans="1:16" ht="71.25">
      <c r="A18" s="84" t="str">
        <f t="shared" si="0"/>
        <v>11</v>
      </c>
      <c r="B18" s="152" t="s">
        <v>35</v>
      </c>
      <c r="C18" s="153" t="str">
        <f t="shared" si="1"/>
        <v>261109</v>
      </c>
      <c r="D18" s="154">
        <v>9</v>
      </c>
      <c r="E18" s="159" t="s">
        <v>49</v>
      </c>
      <c r="F18" s="158">
        <v>46113</v>
      </c>
      <c r="G18" s="158">
        <v>46387</v>
      </c>
      <c r="H18" s="156">
        <v>0</v>
      </c>
      <c r="I18" s="156">
        <v>0.5</v>
      </c>
      <c r="J18" s="156">
        <v>0</v>
      </c>
      <c r="K18" s="156">
        <v>1</v>
      </c>
      <c r="L18" s="156">
        <v>1</v>
      </c>
      <c r="M18" s="159" t="s">
        <v>50</v>
      </c>
      <c r="N18" s="152" t="s">
        <v>51</v>
      </c>
      <c r="O18" s="179" t="s">
        <v>59</v>
      </c>
      <c r="P18" s="157" t="s">
        <v>34</v>
      </c>
    </row>
    <row r="19" spans="1:16" ht="71.25">
      <c r="A19" s="84" t="str">
        <f t="shared" si="0"/>
        <v>13</v>
      </c>
      <c r="B19" s="3" t="s">
        <v>39</v>
      </c>
      <c r="C19" s="4" t="str">
        <f t="shared" si="1"/>
        <v>261310</v>
      </c>
      <c r="D19" s="5">
        <v>10</v>
      </c>
      <c r="E19" s="11" t="s">
        <v>53</v>
      </c>
      <c r="F19" s="6">
        <v>46113</v>
      </c>
      <c r="G19" s="6">
        <v>46387</v>
      </c>
      <c r="H19" s="7">
        <v>0.2</v>
      </c>
      <c r="I19" s="7">
        <v>0.6</v>
      </c>
      <c r="J19" s="7">
        <v>0</v>
      </c>
      <c r="K19" s="7">
        <v>1</v>
      </c>
      <c r="L19" s="7">
        <v>1</v>
      </c>
      <c r="M19" s="11" t="s">
        <v>54</v>
      </c>
      <c r="N19" s="3" t="s">
        <v>55</v>
      </c>
      <c r="O19" s="180" t="s">
        <v>59</v>
      </c>
      <c r="P19" s="85" t="s">
        <v>34</v>
      </c>
    </row>
    <row r="20" spans="1:16" ht="71.25">
      <c r="A20" s="84" t="str">
        <f t="shared" si="0"/>
        <v>11</v>
      </c>
      <c r="B20" s="152" t="s">
        <v>35</v>
      </c>
      <c r="C20" s="153" t="str">
        <f t="shared" si="1"/>
        <v>261111</v>
      </c>
      <c r="D20" s="154">
        <v>11</v>
      </c>
      <c r="E20" s="159" t="s">
        <v>49</v>
      </c>
      <c r="F20" s="158">
        <v>46113</v>
      </c>
      <c r="G20" s="158">
        <v>46387</v>
      </c>
      <c r="H20" s="156">
        <v>0</v>
      </c>
      <c r="I20" s="156">
        <v>0.5</v>
      </c>
      <c r="J20" s="156">
        <v>0</v>
      </c>
      <c r="K20" s="156">
        <v>1</v>
      </c>
      <c r="L20" s="156">
        <v>1</v>
      </c>
      <c r="M20" s="159" t="s">
        <v>50</v>
      </c>
      <c r="N20" s="152" t="s">
        <v>51</v>
      </c>
      <c r="O20" s="179" t="s">
        <v>60</v>
      </c>
      <c r="P20" s="157" t="s">
        <v>34</v>
      </c>
    </row>
    <row r="21" spans="1:16" ht="71.25">
      <c r="A21" s="84" t="str">
        <f t="shared" si="0"/>
        <v>13</v>
      </c>
      <c r="B21" s="3" t="s">
        <v>39</v>
      </c>
      <c r="C21" s="4" t="str">
        <f t="shared" si="1"/>
        <v>261312</v>
      </c>
      <c r="D21" s="5">
        <v>12</v>
      </c>
      <c r="E21" s="11" t="s">
        <v>53</v>
      </c>
      <c r="F21" s="6">
        <v>46113</v>
      </c>
      <c r="G21" s="6">
        <v>46387</v>
      </c>
      <c r="H21" s="7">
        <v>0.2</v>
      </c>
      <c r="I21" s="7">
        <v>0.6</v>
      </c>
      <c r="J21" s="7">
        <v>0</v>
      </c>
      <c r="K21" s="7">
        <v>1</v>
      </c>
      <c r="L21" s="7">
        <v>1</v>
      </c>
      <c r="M21" s="11" t="s">
        <v>54</v>
      </c>
      <c r="N21" s="3" t="s">
        <v>55</v>
      </c>
      <c r="O21" s="180" t="s">
        <v>60</v>
      </c>
      <c r="P21" s="85" t="s">
        <v>34</v>
      </c>
    </row>
    <row r="22" spans="1:16" ht="71.25">
      <c r="A22" s="84" t="str">
        <f t="shared" si="0"/>
        <v>11</v>
      </c>
      <c r="B22" s="152" t="s">
        <v>35</v>
      </c>
      <c r="C22" s="153" t="str">
        <f t="shared" si="1"/>
        <v>261113</v>
      </c>
      <c r="D22" s="154">
        <v>13</v>
      </c>
      <c r="E22" s="159" t="s">
        <v>49</v>
      </c>
      <c r="F22" s="158">
        <v>46113</v>
      </c>
      <c r="G22" s="158">
        <v>46387</v>
      </c>
      <c r="H22" s="156">
        <v>0</v>
      </c>
      <c r="I22" s="156">
        <v>0.5</v>
      </c>
      <c r="J22" s="156">
        <v>0</v>
      </c>
      <c r="K22" s="156">
        <v>1</v>
      </c>
      <c r="L22" s="156">
        <v>1</v>
      </c>
      <c r="M22" s="159" t="s">
        <v>50</v>
      </c>
      <c r="N22" s="152" t="s">
        <v>51</v>
      </c>
      <c r="O22" s="179" t="s">
        <v>61</v>
      </c>
      <c r="P22" s="157" t="s">
        <v>34</v>
      </c>
    </row>
    <row r="23" spans="1:16" ht="71.25">
      <c r="A23" s="84" t="str">
        <f t="shared" si="0"/>
        <v>13</v>
      </c>
      <c r="B23" s="3" t="s">
        <v>39</v>
      </c>
      <c r="C23" s="4" t="str">
        <f t="shared" si="1"/>
        <v>261314</v>
      </c>
      <c r="D23" s="5">
        <v>14</v>
      </c>
      <c r="E23" s="11" t="s">
        <v>53</v>
      </c>
      <c r="F23" s="6">
        <v>46113</v>
      </c>
      <c r="G23" s="6">
        <v>46387</v>
      </c>
      <c r="H23" s="7">
        <v>0.2</v>
      </c>
      <c r="I23" s="7">
        <v>0.6</v>
      </c>
      <c r="J23" s="7">
        <v>0</v>
      </c>
      <c r="K23" s="7">
        <v>1</v>
      </c>
      <c r="L23" s="7">
        <v>1</v>
      </c>
      <c r="M23" s="11" t="s">
        <v>54</v>
      </c>
      <c r="N23" s="3" t="s">
        <v>55</v>
      </c>
      <c r="O23" s="180" t="s">
        <v>61</v>
      </c>
      <c r="P23" s="85" t="s">
        <v>34</v>
      </c>
    </row>
    <row r="24" spans="1:16" ht="71.25">
      <c r="A24" s="84" t="str">
        <f t="shared" si="0"/>
        <v>11</v>
      </c>
      <c r="B24" s="152" t="s">
        <v>35</v>
      </c>
      <c r="C24" s="153" t="str">
        <f t="shared" si="1"/>
        <v>261115</v>
      </c>
      <c r="D24" s="154">
        <v>15</v>
      </c>
      <c r="E24" s="159" t="s">
        <v>49</v>
      </c>
      <c r="F24" s="158">
        <v>46113</v>
      </c>
      <c r="G24" s="158">
        <v>46387</v>
      </c>
      <c r="H24" s="156">
        <v>0</v>
      </c>
      <c r="I24" s="156">
        <v>0.5</v>
      </c>
      <c r="J24" s="156">
        <v>0</v>
      </c>
      <c r="K24" s="156">
        <v>1</v>
      </c>
      <c r="L24" s="156">
        <v>1</v>
      </c>
      <c r="M24" s="159" t="s">
        <v>50</v>
      </c>
      <c r="N24" s="152" t="s">
        <v>51</v>
      </c>
      <c r="O24" s="179" t="s">
        <v>62</v>
      </c>
      <c r="P24" s="157" t="s">
        <v>34</v>
      </c>
    </row>
    <row r="25" spans="1:16" ht="71.25">
      <c r="A25" s="84" t="str">
        <f t="shared" si="0"/>
        <v>13</v>
      </c>
      <c r="B25" s="3" t="s">
        <v>39</v>
      </c>
      <c r="C25" s="4" t="str">
        <f t="shared" si="1"/>
        <v>261316</v>
      </c>
      <c r="D25" s="5">
        <v>16</v>
      </c>
      <c r="E25" s="11" t="s">
        <v>53</v>
      </c>
      <c r="F25" s="6">
        <v>46113</v>
      </c>
      <c r="G25" s="6">
        <v>46387</v>
      </c>
      <c r="H25" s="7">
        <v>0.2</v>
      </c>
      <c r="I25" s="7">
        <v>0.6</v>
      </c>
      <c r="J25" s="7">
        <v>0</v>
      </c>
      <c r="K25" s="7">
        <v>1</v>
      </c>
      <c r="L25" s="7">
        <v>1</v>
      </c>
      <c r="M25" s="11" t="s">
        <v>54</v>
      </c>
      <c r="N25" s="3" t="s">
        <v>55</v>
      </c>
      <c r="O25" s="180" t="s">
        <v>62</v>
      </c>
      <c r="P25" s="85" t="s">
        <v>34</v>
      </c>
    </row>
    <row r="26" spans="1:16" ht="71.25">
      <c r="A26" s="84" t="str">
        <f t="shared" si="0"/>
        <v>11</v>
      </c>
      <c r="B26" s="152" t="s">
        <v>35</v>
      </c>
      <c r="C26" s="153" t="str">
        <f t="shared" si="1"/>
        <v>261117</v>
      </c>
      <c r="D26" s="154">
        <v>17</v>
      </c>
      <c r="E26" s="159" t="s">
        <v>49</v>
      </c>
      <c r="F26" s="158">
        <v>46113</v>
      </c>
      <c r="G26" s="158">
        <v>46387</v>
      </c>
      <c r="H26" s="156">
        <v>0</v>
      </c>
      <c r="I26" s="156">
        <v>0.5</v>
      </c>
      <c r="J26" s="156">
        <v>0</v>
      </c>
      <c r="K26" s="156">
        <v>1</v>
      </c>
      <c r="L26" s="156">
        <v>1</v>
      </c>
      <c r="M26" s="159" t="s">
        <v>50</v>
      </c>
      <c r="N26" s="152" t="s">
        <v>51</v>
      </c>
      <c r="O26" s="179" t="s">
        <v>63</v>
      </c>
      <c r="P26" s="157" t="s">
        <v>34</v>
      </c>
    </row>
    <row r="27" spans="1:16" ht="71.25">
      <c r="A27" s="84" t="str">
        <f t="shared" si="0"/>
        <v>13</v>
      </c>
      <c r="B27" s="3" t="s">
        <v>39</v>
      </c>
      <c r="C27" s="4" t="str">
        <f t="shared" si="1"/>
        <v>261318</v>
      </c>
      <c r="D27" s="5">
        <v>18</v>
      </c>
      <c r="E27" s="11" t="s">
        <v>53</v>
      </c>
      <c r="F27" s="6">
        <v>46113</v>
      </c>
      <c r="G27" s="6">
        <v>46387</v>
      </c>
      <c r="H27" s="7">
        <v>0.2</v>
      </c>
      <c r="I27" s="7">
        <v>0.6</v>
      </c>
      <c r="J27" s="7">
        <v>0</v>
      </c>
      <c r="K27" s="7">
        <v>1</v>
      </c>
      <c r="L27" s="7">
        <v>1</v>
      </c>
      <c r="M27" s="11" t="s">
        <v>54</v>
      </c>
      <c r="N27" s="3" t="s">
        <v>55</v>
      </c>
      <c r="O27" s="180" t="s">
        <v>63</v>
      </c>
      <c r="P27" s="85" t="s">
        <v>34</v>
      </c>
    </row>
    <row r="28" spans="1:16" ht="71.25">
      <c r="A28" s="84" t="str">
        <f t="shared" si="0"/>
        <v>11</v>
      </c>
      <c r="B28" s="152" t="s">
        <v>35</v>
      </c>
      <c r="C28" s="153" t="str">
        <f t="shared" si="1"/>
        <v>261119</v>
      </c>
      <c r="D28" s="154">
        <v>19</v>
      </c>
      <c r="E28" s="159" t="s">
        <v>49</v>
      </c>
      <c r="F28" s="158">
        <v>46113</v>
      </c>
      <c r="G28" s="158">
        <v>46387</v>
      </c>
      <c r="H28" s="156">
        <v>0</v>
      </c>
      <c r="I28" s="156">
        <v>0.5</v>
      </c>
      <c r="J28" s="156">
        <v>0</v>
      </c>
      <c r="K28" s="156">
        <v>1</v>
      </c>
      <c r="L28" s="156">
        <v>1</v>
      </c>
      <c r="M28" s="159" t="s">
        <v>50</v>
      </c>
      <c r="N28" s="152" t="s">
        <v>51</v>
      </c>
      <c r="O28" s="179" t="s">
        <v>64</v>
      </c>
      <c r="P28" s="157" t="s">
        <v>34</v>
      </c>
    </row>
    <row r="29" spans="1:16" ht="71.25">
      <c r="A29" s="84" t="str">
        <f t="shared" si="0"/>
        <v>13</v>
      </c>
      <c r="B29" s="3" t="s">
        <v>39</v>
      </c>
      <c r="C29" s="4" t="str">
        <f t="shared" si="1"/>
        <v>261320</v>
      </c>
      <c r="D29" s="5">
        <v>20</v>
      </c>
      <c r="E29" s="11" t="s">
        <v>53</v>
      </c>
      <c r="F29" s="6">
        <v>46113</v>
      </c>
      <c r="G29" s="6">
        <v>46387</v>
      </c>
      <c r="H29" s="7">
        <v>0.2</v>
      </c>
      <c r="I29" s="7">
        <v>0.6</v>
      </c>
      <c r="J29" s="7">
        <v>0</v>
      </c>
      <c r="K29" s="7">
        <v>1</v>
      </c>
      <c r="L29" s="7">
        <v>1</v>
      </c>
      <c r="M29" s="11" t="s">
        <v>54</v>
      </c>
      <c r="N29" s="3" t="s">
        <v>55</v>
      </c>
      <c r="O29" s="180" t="s">
        <v>64</v>
      </c>
      <c r="P29" s="85" t="s">
        <v>34</v>
      </c>
    </row>
    <row r="30" spans="1:16" ht="71.25">
      <c r="A30" s="84" t="str">
        <f t="shared" si="0"/>
        <v>11</v>
      </c>
      <c r="B30" s="152" t="s">
        <v>35</v>
      </c>
      <c r="C30" s="153" t="str">
        <f t="shared" si="1"/>
        <v>261121</v>
      </c>
      <c r="D30" s="154">
        <v>21</v>
      </c>
      <c r="E30" s="152" t="s">
        <v>49</v>
      </c>
      <c r="F30" s="158">
        <v>46113</v>
      </c>
      <c r="G30" s="158">
        <v>46387</v>
      </c>
      <c r="H30" s="156">
        <v>0</v>
      </c>
      <c r="I30" s="156">
        <v>0.5</v>
      </c>
      <c r="J30" s="156">
        <v>0</v>
      </c>
      <c r="K30" s="156">
        <v>1</v>
      </c>
      <c r="L30" s="156">
        <v>1</v>
      </c>
      <c r="M30" s="159" t="s">
        <v>50</v>
      </c>
      <c r="N30" s="152" t="s">
        <v>51</v>
      </c>
      <c r="O30" s="179" t="s">
        <v>65</v>
      </c>
      <c r="P30" s="157" t="s">
        <v>34</v>
      </c>
    </row>
    <row r="31" spans="1:16" ht="71.25">
      <c r="A31" s="84" t="str">
        <f t="shared" si="0"/>
        <v>11</v>
      </c>
      <c r="B31" s="3" t="s">
        <v>35</v>
      </c>
      <c r="C31" s="4" t="str">
        <f t="shared" si="1"/>
        <v>261122</v>
      </c>
      <c r="D31" s="5">
        <v>22</v>
      </c>
      <c r="E31" s="11" t="s">
        <v>49</v>
      </c>
      <c r="F31" s="6">
        <v>46113</v>
      </c>
      <c r="G31" s="6">
        <v>46387</v>
      </c>
      <c r="H31" s="7">
        <v>0</v>
      </c>
      <c r="I31" s="7">
        <v>0.5</v>
      </c>
      <c r="J31" s="7">
        <v>0</v>
      </c>
      <c r="K31" s="7">
        <v>1</v>
      </c>
      <c r="L31" s="7">
        <v>1</v>
      </c>
      <c r="M31" s="11" t="s">
        <v>50</v>
      </c>
      <c r="N31" s="8" t="s">
        <v>51</v>
      </c>
      <c r="O31" s="180" t="s">
        <v>66</v>
      </c>
      <c r="P31" s="85" t="s">
        <v>34</v>
      </c>
    </row>
    <row r="32" spans="1:16" ht="71.25">
      <c r="A32" s="84" t="str">
        <f t="shared" si="0"/>
        <v>13</v>
      </c>
      <c r="B32" s="152" t="s">
        <v>39</v>
      </c>
      <c r="C32" s="153" t="str">
        <f t="shared" si="1"/>
        <v>261323</v>
      </c>
      <c r="D32" s="154">
        <v>23</v>
      </c>
      <c r="E32" s="159" t="s">
        <v>53</v>
      </c>
      <c r="F32" s="158">
        <v>46113</v>
      </c>
      <c r="G32" s="158">
        <v>46387</v>
      </c>
      <c r="H32" s="156">
        <v>0.2</v>
      </c>
      <c r="I32" s="156">
        <v>0.6</v>
      </c>
      <c r="J32" s="156">
        <v>0</v>
      </c>
      <c r="K32" s="156">
        <v>1</v>
      </c>
      <c r="L32" s="156">
        <v>1</v>
      </c>
      <c r="M32" s="159" t="s">
        <v>54</v>
      </c>
      <c r="N32" s="152" t="s">
        <v>55</v>
      </c>
      <c r="O32" s="179" t="s">
        <v>66</v>
      </c>
      <c r="P32" s="157" t="s">
        <v>34</v>
      </c>
    </row>
    <row r="33" spans="1:16" ht="171">
      <c r="A33" s="84" t="str">
        <f t="shared" si="0"/>
        <v>13</v>
      </c>
      <c r="B33" s="3" t="s">
        <v>39</v>
      </c>
      <c r="C33" s="4" t="str">
        <f t="shared" si="1"/>
        <v>261324</v>
      </c>
      <c r="D33" s="5">
        <v>24</v>
      </c>
      <c r="E33" s="11" t="s">
        <v>67</v>
      </c>
      <c r="F33" s="6">
        <v>46023</v>
      </c>
      <c r="G33" s="6">
        <v>46387</v>
      </c>
      <c r="H33" s="7">
        <v>0.25</v>
      </c>
      <c r="I33" s="7">
        <v>0.5</v>
      </c>
      <c r="J33" s="7">
        <v>0.75</v>
      </c>
      <c r="K33" s="7">
        <v>1</v>
      </c>
      <c r="L33" s="7">
        <v>1</v>
      </c>
      <c r="M33" s="13" t="s">
        <v>68</v>
      </c>
      <c r="N33" s="8" t="s">
        <v>69</v>
      </c>
      <c r="O33" s="180" t="s">
        <v>70</v>
      </c>
      <c r="P33" s="85" t="s">
        <v>71</v>
      </c>
    </row>
    <row r="34" spans="1:16" ht="42.75">
      <c r="A34" s="84" t="str">
        <f t="shared" si="0"/>
        <v>12</v>
      </c>
      <c r="B34" s="152" t="s">
        <v>72</v>
      </c>
      <c r="C34" s="153" t="str">
        <f t="shared" si="1"/>
        <v>261225</v>
      </c>
      <c r="D34" s="154">
        <v>25</v>
      </c>
      <c r="E34" s="159" t="s">
        <v>73</v>
      </c>
      <c r="F34" s="158">
        <v>46113</v>
      </c>
      <c r="G34" s="158">
        <v>46387</v>
      </c>
      <c r="H34" s="156">
        <v>0</v>
      </c>
      <c r="I34" s="156">
        <v>0.5</v>
      </c>
      <c r="J34" s="156">
        <v>0</v>
      </c>
      <c r="K34" s="156">
        <v>1</v>
      </c>
      <c r="L34" s="156">
        <v>1</v>
      </c>
      <c r="M34" s="160" t="s">
        <v>74</v>
      </c>
      <c r="N34" s="152" t="s">
        <v>75</v>
      </c>
      <c r="O34" s="179" t="s">
        <v>70</v>
      </c>
      <c r="P34" s="157" t="s">
        <v>71</v>
      </c>
    </row>
    <row r="35" spans="1:16" ht="228">
      <c r="A35" s="84" t="str">
        <f>MID(B35,1,1)&amp;MID(B35,3,1)</f>
        <v>32</v>
      </c>
      <c r="B35" s="3" t="s">
        <v>76</v>
      </c>
      <c r="C35" s="4" t="str">
        <f>IF(D35&lt;10,"26"&amp;A35&amp;"0"&amp;D35,"26"&amp;A35&amp;D35)</f>
        <v>263226</v>
      </c>
      <c r="D35" s="5">
        <v>26</v>
      </c>
      <c r="E35" s="8" t="s">
        <v>77</v>
      </c>
      <c r="F35" s="6">
        <v>46023</v>
      </c>
      <c r="G35" s="6">
        <v>46387</v>
      </c>
      <c r="H35" s="7">
        <v>0.25</v>
      </c>
      <c r="I35" s="7">
        <v>0.5</v>
      </c>
      <c r="J35" s="7">
        <v>0.75</v>
      </c>
      <c r="K35" s="7">
        <v>1</v>
      </c>
      <c r="L35" s="7">
        <v>1</v>
      </c>
      <c r="M35" s="15" t="s">
        <v>78</v>
      </c>
      <c r="N35" s="8" t="s">
        <v>79</v>
      </c>
      <c r="O35" s="180" t="s">
        <v>70</v>
      </c>
      <c r="P35" s="85" t="s">
        <v>71</v>
      </c>
    </row>
    <row r="36" spans="1:16" ht="71.25">
      <c r="A36" s="84" t="str">
        <f>MID(B36,1,1)&amp;MID(B36,3,1)</f>
        <v>12</v>
      </c>
      <c r="B36" s="152" t="s">
        <v>72</v>
      </c>
      <c r="C36" s="153" t="str">
        <f>IF(D36&lt;10,"26"&amp;A36&amp;"0"&amp;D36,"26"&amp;A36&amp;D36)</f>
        <v>261227</v>
      </c>
      <c r="D36" s="154">
        <v>27</v>
      </c>
      <c r="E36" s="161" t="s">
        <v>80</v>
      </c>
      <c r="F36" s="158">
        <v>46023</v>
      </c>
      <c r="G36" s="158">
        <v>46387</v>
      </c>
      <c r="H36" s="156">
        <v>0.1</v>
      </c>
      <c r="I36" s="156">
        <v>0.4</v>
      </c>
      <c r="J36" s="156">
        <v>0.7</v>
      </c>
      <c r="K36" s="156">
        <v>1</v>
      </c>
      <c r="L36" s="156">
        <v>1</v>
      </c>
      <c r="M36" s="162" t="s">
        <v>81</v>
      </c>
      <c r="N36" s="163" t="s">
        <v>82</v>
      </c>
      <c r="O36" s="179" t="s">
        <v>70</v>
      </c>
      <c r="P36" s="157" t="s">
        <v>71</v>
      </c>
    </row>
    <row r="37" spans="1:16" ht="114">
      <c r="A37" s="84" t="str">
        <f>MID(B37,1,1)&amp;MID(B37,3,1)</f>
        <v>11</v>
      </c>
      <c r="B37" s="3" t="s">
        <v>35</v>
      </c>
      <c r="C37" s="4" t="str">
        <f>IF(D37&lt;10,"26"&amp;A37&amp;"0"&amp;D37,"26"&amp;A37&amp;D37)</f>
        <v>261128</v>
      </c>
      <c r="D37" s="5">
        <v>28</v>
      </c>
      <c r="E37" s="12" t="s">
        <v>83</v>
      </c>
      <c r="F37" s="14">
        <v>46023</v>
      </c>
      <c r="G37" s="6">
        <v>46387</v>
      </c>
      <c r="H37" s="7">
        <v>0.25</v>
      </c>
      <c r="I37" s="7">
        <v>0.5</v>
      </c>
      <c r="J37" s="7">
        <v>0.75</v>
      </c>
      <c r="K37" s="7">
        <v>1</v>
      </c>
      <c r="L37" s="7">
        <v>1</v>
      </c>
      <c r="M37" s="13" t="s">
        <v>84</v>
      </c>
      <c r="N37" s="62" t="s">
        <v>85</v>
      </c>
      <c r="O37" s="180" t="s">
        <v>70</v>
      </c>
      <c r="P37" s="85" t="s">
        <v>86</v>
      </c>
    </row>
    <row r="38" spans="1:16" s="70" customFormat="1" ht="57">
      <c r="A38" s="86" t="str">
        <f>MID(B38,1,1)&amp;MID(B38,3,1)</f>
        <v>12</v>
      </c>
      <c r="B38" s="163" t="s">
        <v>72</v>
      </c>
      <c r="C38" s="164" t="str">
        <f>IF(D38&lt;10,"26"&amp;A38&amp;"0"&amp;D38,"26"&amp;A38&amp;D38)</f>
        <v>261229</v>
      </c>
      <c r="D38" s="154">
        <v>29</v>
      </c>
      <c r="E38" s="163" t="s">
        <v>87</v>
      </c>
      <c r="F38" s="165">
        <v>46023</v>
      </c>
      <c r="G38" s="165">
        <v>46387</v>
      </c>
      <c r="H38" s="166">
        <v>0.1</v>
      </c>
      <c r="I38" s="166">
        <v>0.4</v>
      </c>
      <c r="J38" s="166">
        <v>0.7</v>
      </c>
      <c r="K38" s="166">
        <v>1</v>
      </c>
      <c r="L38" s="166">
        <v>1</v>
      </c>
      <c r="M38" s="160" t="s">
        <v>88</v>
      </c>
      <c r="N38" s="163" t="s">
        <v>89</v>
      </c>
      <c r="O38" s="179" t="s">
        <v>70</v>
      </c>
      <c r="P38" s="167" t="s">
        <v>86</v>
      </c>
    </row>
    <row r="39" spans="1:16" ht="142.5">
      <c r="A39" s="84" t="str">
        <f t="shared" si="0"/>
        <v>31</v>
      </c>
      <c r="B39" s="3" t="s">
        <v>90</v>
      </c>
      <c r="C39" s="4" t="str">
        <f t="shared" si="1"/>
        <v>263130</v>
      </c>
      <c r="D39" s="5">
        <v>30</v>
      </c>
      <c r="E39" s="8" t="s">
        <v>91</v>
      </c>
      <c r="F39" s="6">
        <v>46023</v>
      </c>
      <c r="G39" s="6">
        <v>46387</v>
      </c>
      <c r="H39" s="7">
        <v>0.25</v>
      </c>
      <c r="I39" s="7">
        <v>0.5</v>
      </c>
      <c r="J39" s="7">
        <v>0.75</v>
      </c>
      <c r="K39" s="7">
        <v>1</v>
      </c>
      <c r="L39" s="7">
        <v>1</v>
      </c>
      <c r="M39" s="15" t="s">
        <v>92</v>
      </c>
      <c r="N39" s="8" t="s">
        <v>93</v>
      </c>
      <c r="O39" s="180" t="s">
        <v>94</v>
      </c>
      <c r="P39" s="85" t="s">
        <v>95</v>
      </c>
    </row>
    <row r="40" spans="1:16" ht="128.25">
      <c r="A40" s="84" t="str">
        <f t="shared" si="0"/>
        <v>21</v>
      </c>
      <c r="B40" s="152" t="s">
        <v>29</v>
      </c>
      <c r="C40" s="153" t="str">
        <f t="shared" si="1"/>
        <v>262131</v>
      </c>
      <c r="D40" s="154">
        <v>31</v>
      </c>
      <c r="E40" s="152" t="s">
        <v>96</v>
      </c>
      <c r="F40" s="158">
        <v>46023</v>
      </c>
      <c r="G40" s="158">
        <v>46387</v>
      </c>
      <c r="H40" s="168">
        <v>1.1000000000000001E-3</v>
      </c>
      <c r="I40" s="156">
        <f>+H40+0.24</f>
        <v>0.24109999999999998</v>
      </c>
      <c r="J40" s="156">
        <f>+I40+0.13</f>
        <v>0.37109999999999999</v>
      </c>
      <c r="K40" s="156">
        <v>1</v>
      </c>
      <c r="L40" s="156">
        <v>1</v>
      </c>
      <c r="M40" s="169" t="s">
        <v>97</v>
      </c>
      <c r="N40" s="152" t="s">
        <v>98</v>
      </c>
      <c r="O40" s="179" t="s">
        <v>94</v>
      </c>
      <c r="P40" s="157" t="s">
        <v>99</v>
      </c>
    </row>
    <row r="41" spans="1:16" ht="128.25">
      <c r="A41" s="84" t="str">
        <f t="shared" si="0"/>
        <v>21</v>
      </c>
      <c r="B41" s="3" t="s">
        <v>29</v>
      </c>
      <c r="C41" s="4" t="str">
        <f t="shared" si="1"/>
        <v>262132</v>
      </c>
      <c r="D41" s="5">
        <v>32</v>
      </c>
      <c r="E41" s="3" t="s">
        <v>100</v>
      </c>
      <c r="F41" s="6">
        <v>46023</v>
      </c>
      <c r="G41" s="6">
        <v>46387</v>
      </c>
      <c r="H41" s="7">
        <v>0.52</v>
      </c>
      <c r="I41" s="7">
        <f>+H41+33%</f>
        <v>0.85000000000000009</v>
      </c>
      <c r="J41" s="7">
        <f>+I41+0.1</f>
        <v>0.95000000000000007</v>
      </c>
      <c r="K41" s="7">
        <v>1</v>
      </c>
      <c r="L41" s="7">
        <v>1</v>
      </c>
      <c r="M41" s="15" t="s">
        <v>101</v>
      </c>
      <c r="N41" s="8" t="s">
        <v>102</v>
      </c>
      <c r="O41" s="180" t="s">
        <v>94</v>
      </c>
      <c r="P41" s="85" t="s">
        <v>99</v>
      </c>
    </row>
    <row r="42" spans="1:16" ht="128.25">
      <c r="A42" s="84" t="str">
        <f t="shared" si="0"/>
        <v>21</v>
      </c>
      <c r="B42" s="152" t="s">
        <v>29</v>
      </c>
      <c r="C42" s="153" t="str">
        <f t="shared" si="1"/>
        <v>262133</v>
      </c>
      <c r="D42" s="154">
        <v>33</v>
      </c>
      <c r="E42" s="152" t="s">
        <v>103</v>
      </c>
      <c r="F42" s="158">
        <v>46023</v>
      </c>
      <c r="G42" s="158">
        <v>46387</v>
      </c>
      <c r="H42" s="156">
        <v>0.1</v>
      </c>
      <c r="I42" s="156">
        <v>0.3</v>
      </c>
      <c r="J42" s="156">
        <v>0.65</v>
      </c>
      <c r="K42" s="156">
        <v>1</v>
      </c>
      <c r="L42" s="156">
        <v>1</v>
      </c>
      <c r="M42" s="169" t="s">
        <v>104</v>
      </c>
      <c r="N42" s="152" t="s">
        <v>105</v>
      </c>
      <c r="O42" s="179" t="s">
        <v>94</v>
      </c>
      <c r="P42" s="157" t="s">
        <v>99</v>
      </c>
    </row>
    <row r="43" spans="1:16" ht="128.25">
      <c r="A43" s="84" t="str">
        <f t="shared" si="0"/>
        <v>21</v>
      </c>
      <c r="B43" s="3" t="s">
        <v>29</v>
      </c>
      <c r="C43" s="4" t="str">
        <f t="shared" si="1"/>
        <v>262134</v>
      </c>
      <c r="D43" s="5">
        <v>34</v>
      </c>
      <c r="E43" s="8" t="s">
        <v>106</v>
      </c>
      <c r="F43" s="6">
        <v>46023</v>
      </c>
      <c r="G43" s="6">
        <v>46387</v>
      </c>
      <c r="H43" s="7">
        <v>0.25</v>
      </c>
      <c r="I43" s="7">
        <v>0.5</v>
      </c>
      <c r="J43" s="7">
        <v>0.75</v>
      </c>
      <c r="K43" s="7">
        <v>1</v>
      </c>
      <c r="L43" s="7">
        <v>1</v>
      </c>
      <c r="M43" s="15" t="s">
        <v>107</v>
      </c>
      <c r="N43" s="8" t="s">
        <v>108</v>
      </c>
      <c r="O43" s="180" t="s">
        <v>94</v>
      </c>
      <c r="P43" s="85" t="s">
        <v>99</v>
      </c>
    </row>
    <row r="44" spans="1:16" ht="128.25">
      <c r="A44" s="84" t="str">
        <f t="shared" si="0"/>
        <v>21</v>
      </c>
      <c r="B44" s="152" t="s">
        <v>29</v>
      </c>
      <c r="C44" s="153" t="str">
        <f t="shared" si="1"/>
        <v>262135</v>
      </c>
      <c r="D44" s="154">
        <v>35</v>
      </c>
      <c r="E44" s="152" t="s">
        <v>109</v>
      </c>
      <c r="F44" s="158">
        <v>46023</v>
      </c>
      <c r="G44" s="158">
        <v>46387</v>
      </c>
      <c r="H44" s="156" t="s">
        <v>110</v>
      </c>
      <c r="I44" s="156" t="s">
        <v>111</v>
      </c>
      <c r="J44" s="156" t="s">
        <v>112</v>
      </c>
      <c r="K44" s="156">
        <v>1</v>
      </c>
      <c r="L44" s="156">
        <v>1</v>
      </c>
      <c r="M44" s="169" t="s">
        <v>113</v>
      </c>
      <c r="N44" s="152" t="s">
        <v>114</v>
      </c>
      <c r="O44" s="179" t="s">
        <v>94</v>
      </c>
      <c r="P44" s="157" t="s">
        <v>99</v>
      </c>
    </row>
    <row r="45" spans="1:16" ht="142.5">
      <c r="A45" s="84" t="str">
        <f t="shared" si="0"/>
        <v>31</v>
      </c>
      <c r="B45" s="3" t="s">
        <v>90</v>
      </c>
      <c r="C45" s="4" t="str">
        <f t="shared" si="1"/>
        <v>263136</v>
      </c>
      <c r="D45" s="5">
        <v>36</v>
      </c>
      <c r="E45" s="8" t="s">
        <v>115</v>
      </c>
      <c r="F45" s="6">
        <v>46023</v>
      </c>
      <c r="G45" s="6">
        <v>46387</v>
      </c>
      <c r="H45" s="7">
        <v>0.25</v>
      </c>
      <c r="I45" s="7">
        <v>0.5</v>
      </c>
      <c r="J45" s="7">
        <v>0.75</v>
      </c>
      <c r="K45" s="7">
        <v>1</v>
      </c>
      <c r="L45" s="7">
        <v>1</v>
      </c>
      <c r="M45" s="4" t="s">
        <v>116</v>
      </c>
      <c r="N45" s="8" t="s">
        <v>117</v>
      </c>
      <c r="O45" s="180" t="s">
        <v>94</v>
      </c>
      <c r="P45" s="85" t="s">
        <v>95</v>
      </c>
    </row>
    <row r="46" spans="1:16" ht="114">
      <c r="A46" s="84" t="str">
        <f t="shared" si="0"/>
        <v>13</v>
      </c>
      <c r="B46" s="152" t="s">
        <v>39</v>
      </c>
      <c r="C46" s="153" t="str">
        <f t="shared" si="1"/>
        <v>261337</v>
      </c>
      <c r="D46" s="154">
        <v>37</v>
      </c>
      <c r="E46" s="170" t="s">
        <v>118</v>
      </c>
      <c r="F46" s="158">
        <v>46023</v>
      </c>
      <c r="G46" s="155">
        <v>46387</v>
      </c>
      <c r="H46" s="171">
        <v>0.25</v>
      </c>
      <c r="I46" s="171">
        <v>0.5</v>
      </c>
      <c r="J46" s="171">
        <v>0.75</v>
      </c>
      <c r="K46" s="171">
        <v>1</v>
      </c>
      <c r="L46" s="156">
        <v>1</v>
      </c>
      <c r="M46" s="169" t="s">
        <v>119</v>
      </c>
      <c r="N46" s="152" t="s">
        <v>120</v>
      </c>
      <c r="O46" s="179" t="s">
        <v>121</v>
      </c>
      <c r="P46" s="157" t="s">
        <v>99</v>
      </c>
    </row>
    <row r="47" spans="1:16" ht="114">
      <c r="A47" s="84" t="str">
        <f t="shared" si="0"/>
        <v>13</v>
      </c>
      <c r="B47" s="3" t="s">
        <v>39</v>
      </c>
      <c r="C47" s="4" t="str">
        <f t="shared" si="1"/>
        <v>261338</v>
      </c>
      <c r="D47" s="5">
        <v>38</v>
      </c>
      <c r="E47" s="12" t="s">
        <v>122</v>
      </c>
      <c r="F47" s="6">
        <v>46023</v>
      </c>
      <c r="G47" s="16">
        <v>46387</v>
      </c>
      <c r="H47" s="17">
        <v>0.25</v>
      </c>
      <c r="I47" s="17">
        <v>0.5</v>
      </c>
      <c r="J47" s="17">
        <v>0.75</v>
      </c>
      <c r="K47" s="17">
        <v>1</v>
      </c>
      <c r="L47" s="7">
        <v>1</v>
      </c>
      <c r="M47" s="13" t="s">
        <v>123</v>
      </c>
      <c r="N47" s="8" t="s">
        <v>124</v>
      </c>
      <c r="O47" s="180" t="s">
        <v>121</v>
      </c>
      <c r="P47" s="85" t="s">
        <v>99</v>
      </c>
    </row>
    <row r="48" spans="1:16" ht="114">
      <c r="A48" s="84" t="str">
        <f t="shared" si="0"/>
        <v>13</v>
      </c>
      <c r="B48" s="152" t="s">
        <v>39</v>
      </c>
      <c r="C48" s="153" t="str">
        <f t="shared" si="1"/>
        <v>261339</v>
      </c>
      <c r="D48" s="154">
        <v>39</v>
      </c>
      <c r="E48" s="170" t="s">
        <v>125</v>
      </c>
      <c r="F48" s="158">
        <v>46023</v>
      </c>
      <c r="G48" s="155">
        <v>46387</v>
      </c>
      <c r="H48" s="171">
        <v>0.25</v>
      </c>
      <c r="I48" s="171">
        <v>0.5</v>
      </c>
      <c r="J48" s="171">
        <v>0.75</v>
      </c>
      <c r="K48" s="171">
        <v>1</v>
      </c>
      <c r="L48" s="156">
        <v>1</v>
      </c>
      <c r="M48" s="169" t="s">
        <v>126</v>
      </c>
      <c r="N48" s="152" t="s">
        <v>127</v>
      </c>
      <c r="O48" s="179" t="s">
        <v>121</v>
      </c>
      <c r="P48" s="157" t="s">
        <v>99</v>
      </c>
    </row>
    <row r="49" spans="1:16" ht="171">
      <c r="A49" s="84" t="str">
        <f t="shared" si="0"/>
        <v>21</v>
      </c>
      <c r="B49" s="3" t="s">
        <v>29</v>
      </c>
      <c r="C49" s="4" t="str">
        <f t="shared" si="1"/>
        <v>262140</v>
      </c>
      <c r="D49" s="5">
        <v>40</v>
      </c>
      <c r="E49" s="3" t="s">
        <v>128</v>
      </c>
      <c r="F49" s="14">
        <v>46023</v>
      </c>
      <c r="G49" s="14">
        <v>46387</v>
      </c>
      <c r="H49" s="18">
        <v>0.25</v>
      </c>
      <c r="I49" s="18">
        <v>0.5</v>
      </c>
      <c r="J49" s="18">
        <v>0.75</v>
      </c>
      <c r="K49" s="18">
        <v>1</v>
      </c>
      <c r="L49" s="7">
        <v>1</v>
      </c>
      <c r="M49" s="13" t="s">
        <v>129</v>
      </c>
      <c r="N49" s="8" t="s">
        <v>130</v>
      </c>
      <c r="O49" s="180" t="s">
        <v>121</v>
      </c>
      <c r="P49" s="85" t="s">
        <v>99</v>
      </c>
    </row>
    <row r="50" spans="1:16" ht="114">
      <c r="A50" s="84" t="str">
        <f t="shared" si="0"/>
        <v>22</v>
      </c>
      <c r="B50" s="152" t="s">
        <v>131</v>
      </c>
      <c r="C50" s="153" t="str">
        <f t="shared" si="1"/>
        <v>262241</v>
      </c>
      <c r="D50" s="154">
        <v>41</v>
      </c>
      <c r="E50" s="152" t="s">
        <v>132</v>
      </c>
      <c r="F50" s="172">
        <v>46023</v>
      </c>
      <c r="G50" s="172">
        <v>46387</v>
      </c>
      <c r="H50" s="173">
        <v>0.1</v>
      </c>
      <c r="I50" s="173">
        <v>0.3</v>
      </c>
      <c r="J50" s="173">
        <v>0.6</v>
      </c>
      <c r="K50" s="173">
        <v>1</v>
      </c>
      <c r="L50" s="156">
        <v>1</v>
      </c>
      <c r="M50" s="169" t="s">
        <v>133</v>
      </c>
      <c r="N50" s="152" t="s">
        <v>134</v>
      </c>
      <c r="O50" s="179" t="s">
        <v>135</v>
      </c>
      <c r="P50" s="157" t="s">
        <v>136</v>
      </c>
    </row>
    <row r="51" spans="1:16" ht="128.25">
      <c r="A51" s="84" t="str">
        <f t="shared" si="0"/>
        <v>21</v>
      </c>
      <c r="B51" s="3" t="s">
        <v>29</v>
      </c>
      <c r="C51" s="4" t="str">
        <f t="shared" ref="C51:C77" si="2">IF(D51&lt;10,"26"&amp;A51&amp;"0"&amp;D51,"26"&amp;A51&amp;D51)</f>
        <v>262142</v>
      </c>
      <c r="D51" s="5">
        <v>42</v>
      </c>
      <c r="E51" s="3" t="s">
        <v>137</v>
      </c>
      <c r="F51" s="14">
        <v>46023</v>
      </c>
      <c r="G51" s="14">
        <v>46387</v>
      </c>
      <c r="H51" s="18">
        <v>0.25</v>
      </c>
      <c r="I51" s="18">
        <v>0.5</v>
      </c>
      <c r="J51" s="18">
        <v>0.75</v>
      </c>
      <c r="K51" s="18">
        <v>1</v>
      </c>
      <c r="L51" s="7">
        <v>1</v>
      </c>
      <c r="M51" s="13" t="s">
        <v>138</v>
      </c>
      <c r="N51" s="8" t="s">
        <v>139</v>
      </c>
      <c r="O51" s="180" t="s">
        <v>135</v>
      </c>
      <c r="P51" s="85" t="s">
        <v>136</v>
      </c>
    </row>
    <row r="52" spans="1:16" ht="128.25">
      <c r="A52" s="84" t="str">
        <f t="shared" ref="A52:A77" si="3">MID(B52,1,1)&amp;MID(B52,3,1)</f>
        <v>21</v>
      </c>
      <c r="B52" s="152" t="s">
        <v>29</v>
      </c>
      <c r="C52" s="153" t="str">
        <f t="shared" si="2"/>
        <v>262143</v>
      </c>
      <c r="D52" s="154">
        <v>43</v>
      </c>
      <c r="E52" s="152" t="s">
        <v>140</v>
      </c>
      <c r="F52" s="172">
        <v>46023</v>
      </c>
      <c r="G52" s="172">
        <v>46387</v>
      </c>
      <c r="H52" s="173">
        <v>0.25</v>
      </c>
      <c r="I52" s="173">
        <v>0.5</v>
      </c>
      <c r="J52" s="173">
        <v>0.75</v>
      </c>
      <c r="K52" s="173">
        <v>1</v>
      </c>
      <c r="L52" s="156">
        <v>1</v>
      </c>
      <c r="M52" s="169" t="s">
        <v>141</v>
      </c>
      <c r="N52" s="152" t="s">
        <v>142</v>
      </c>
      <c r="O52" s="179" t="s">
        <v>135</v>
      </c>
      <c r="P52" s="157" t="s">
        <v>136</v>
      </c>
    </row>
    <row r="53" spans="1:16" ht="114">
      <c r="A53" s="84" t="str">
        <f t="shared" si="3"/>
        <v>22</v>
      </c>
      <c r="B53" s="3" t="s">
        <v>131</v>
      </c>
      <c r="C53" s="4" t="str">
        <f t="shared" si="2"/>
        <v>262244</v>
      </c>
      <c r="D53" s="5">
        <v>44</v>
      </c>
      <c r="E53" s="3" t="s">
        <v>143</v>
      </c>
      <c r="F53" s="14">
        <v>46023</v>
      </c>
      <c r="G53" s="14">
        <v>46387</v>
      </c>
      <c r="H53" s="18">
        <v>0.1</v>
      </c>
      <c r="I53" s="18">
        <v>0.25</v>
      </c>
      <c r="J53" s="18">
        <v>0.6</v>
      </c>
      <c r="K53" s="18">
        <v>1</v>
      </c>
      <c r="L53" s="7">
        <v>1</v>
      </c>
      <c r="M53" s="13" t="s">
        <v>144</v>
      </c>
      <c r="N53" s="8" t="s">
        <v>145</v>
      </c>
      <c r="O53" s="180" t="s">
        <v>135</v>
      </c>
      <c r="P53" s="85" t="s">
        <v>136</v>
      </c>
    </row>
    <row r="54" spans="1:16" ht="114">
      <c r="A54" s="84" t="str">
        <f t="shared" si="3"/>
        <v>22</v>
      </c>
      <c r="B54" s="152" t="s">
        <v>131</v>
      </c>
      <c r="C54" s="153" t="str">
        <f t="shared" si="2"/>
        <v>262245</v>
      </c>
      <c r="D54" s="154">
        <v>45</v>
      </c>
      <c r="E54" s="152" t="s">
        <v>146</v>
      </c>
      <c r="F54" s="172">
        <v>46023</v>
      </c>
      <c r="G54" s="172">
        <v>46387</v>
      </c>
      <c r="H54" s="173">
        <v>0.15</v>
      </c>
      <c r="I54" s="173">
        <v>0.35</v>
      </c>
      <c r="J54" s="173">
        <v>0.6</v>
      </c>
      <c r="K54" s="173">
        <v>1</v>
      </c>
      <c r="L54" s="156">
        <v>1</v>
      </c>
      <c r="M54" s="169" t="s">
        <v>147</v>
      </c>
      <c r="N54" s="152" t="s">
        <v>148</v>
      </c>
      <c r="O54" s="179" t="s">
        <v>135</v>
      </c>
      <c r="P54" s="157" t="s">
        <v>136</v>
      </c>
    </row>
    <row r="55" spans="1:16" ht="114">
      <c r="A55" s="84" t="str">
        <f t="shared" si="3"/>
        <v>22</v>
      </c>
      <c r="B55" s="3" t="s">
        <v>131</v>
      </c>
      <c r="C55" s="4" t="str">
        <f t="shared" si="2"/>
        <v>262246</v>
      </c>
      <c r="D55" s="5">
        <v>46</v>
      </c>
      <c r="E55" s="3" t="s">
        <v>149</v>
      </c>
      <c r="F55" s="14">
        <v>46023</v>
      </c>
      <c r="G55" s="14">
        <v>46387</v>
      </c>
      <c r="H55" s="18">
        <v>0.1</v>
      </c>
      <c r="I55" s="18">
        <v>0.3</v>
      </c>
      <c r="J55" s="18">
        <v>0.6</v>
      </c>
      <c r="K55" s="18">
        <v>1</v>
      </c>
      <c r="L55" s="7">
        <v>1</v>
      </c>
      <c r="M55" s="13" t="s">
        <v>150</v>
      </c>
      <c r="N55" s="8" t="s">
        <v>151</v>
      </c>
      <c r="O55" s="180" t="s">
        <v>135</v>
      </c>
      <c r="P55" s="85" t="s">
        <v>136</v>
      </c>
    </row>
    <row r="56" spans="1:16" ht="128.25">
      <c r="A56" s="84" t="str">
        <f t="shared" si="3"/>
        <v>21</v>
      </c>
      <c r="B56" s="152" t="s">
        <v>29</v>
      </c>
      <c r="C56" s="153" t="str">
        <f t="shared" si="2"/>
        <v>262147</v>
      </c>
      <c r="D56" s="154">
        <v>47</v>
      </c>
      <c r="E56" s="152" t="s">
        <v>152</v>
      </c>
      <c r="F56" s="172">
        <v>46023</v>
      </c>
      <c r="G56" s="172">
        <v>46387</v>
      </c>
      <c r="H56" s="173">
        <v>0.15</v>
      </c>
      <c r="I56" s="173">
        <v>0.5</v>
      </c>
      <c r="J56" s="173">
        <v>0.6</v>
      </c>
      <c r="K56" s="173">
        <v>1</v>
      </c>
      <c r="L56" s="156">
        <v>1</v>
      </c>
      <c r="M56" s="169" t="s">
        <v>153</v>
      </c>
      <c r="N56" s="152" t="s">
        <v>154</v>
      </c>
      <c r="O56" s="179" t="s">
        <v>135</v>
      </c>
      <c r="P56" s="157" t="s">
        <v>136</v>
      </c>
    </row>
    <row r="57" spans="1:16" ht="114">
      <c r="A57" s="84" t="str">
        <f t="shared" si="3"/>
        <v>22</v>
      </c>
      <c r="B57" s="3" t="s">
        <v>131</v>
      </c>
      <c r="C57" s="4" t="str">
        <f t="shared" si="2"/>
        <v>262248</v>
      </c>
      <c r="D57" s="5">
        <v>48</v>
      </c>
      <c r="E57" s="3" t="s">
        <v>155</v>
      </c>
      <c r="F57" s="14">
        <v>46023</v>
      </c>
      <c r="G57" s="14">
        <v>46387</v>
      </c>
      <c r="H57" s="18">
        <v>0.1</v>
      </c>
      <c r="I57" s="18">
        <v>0.3</v>
      </c>
      <c r="J57" s="18">
        <v>0.6</v>
      </c>
      <c r="K57" s="18">
        <v>1</v>
      </c>
      <c r="L57" s="7">
        <v>1</v>
      </c>
      <c r="M57" s="3" t="s">
        <v>156</v>
      </c>
      <c r="N57" s="8" t="s">
        <v>157</v>
      </c>
      <c r="O57" s="180" t="s">
        <v>135</v>
      </c>
      <c r="P57" s="85" t="s">
        <v>136</v>
      </c>
    </row>
    <row r="58" spans="1:16" ht="409.5">
      <c r="A58" s="84" t="str">
        <f t="shared" si="3"/>
        <v>22</v>
      </c>
      <c r="B58" s="152" t="s">
        <v>131</v>
      </c>
      <c r="C58" s="153" t="str">
        <f t="shared" si="2"/>
        <v>262249</v>
      </c>
      <c r="D58" s="154">
        <v>49</v>
      </c>
      <c r="E58" s="152" t="s">
        <v>158</v>
      </c>
      <c r="F58" s="172">
        <v>46023</v>
      </c>
      <c r="G58" s="172">
        <v>46387</v>
      </c>
      <c r="H58" s="173">
        <v>0.25</v>
      </c>
      <c r="I58" s="173">
        <v>0.5</v>
      </c>
      <c r="J58" s="173">
        <v>0.75</v>
      </c>
      <c r="K58" s="173">
        <v>1</v>
      </c>
      <c r="L58" s="156">
        <v>1</v>
      </c>
      <c r="M58" s="169" t="s">
        <v>159</v>
      </c>
      <c r="N58" s="152" t="s">
        <v>160</v>
      </c>
      <c r="O58" s="179" t="s">
        <v>135</v>
      </c>
      <c r="P58" s="157" t="s">
        <v>136</v>
      </c>
    </row>
    <row r="59" spans="1:16" ht="128.25">
      <c r="A59" s="84" t="str">
        <f t="shared" si="3"/>
        <v>21</v>
      </c>
      <c r="B59" s="3" t="s">
        <v>29</v>
      </c>
      <c r="C59" s="4" t="str">
        <f t="shared" si="2"/>
        <v>262150</v>
      </c>
      <c r="D59" s="5">
        <v>50</v>
      </c>
      <c r="E59" s="3" t="s">
        <v>161</v>
      </c>
      <c r="F59" s="14">
        <v>46023</v>
      </c>
      <c r="G59" s="14">
        <v>46387</v>
      </c>
      <c r="H59" s="18">
        <v>0.1</v>
      </c>
      <c r="I59" s="18">
        <v>0.3</v>
      </c>
      <c r="J59" s="18">
        <v>0.6</v>
      </c>
      <c r="K59" s="18">
        <v>1</v>
      </c>
      <c r="L59" s="7">
        <v>1</v>
      </c>
      <c r="M59" s="63" t="s">
        <v>162</v>
      </c>
      <c r="N59" s="8" t="s">
        <v>163</v>
      </c>
      <c r="O59" s="180" t="s">
        <v>135</v>
      </c>
      <c r="P59" s="85" t="s">
        <v>136</v>
      </c>
    </row>
    <row r="60" spans="1:16" ht="128.25">
      <c r="A60" s="84" t="str">
        <f t="shared" si="3"/>
        <v>21</v>
      </c>
      <c r="B60" s="152" t="s">
        <v>29</v>
      </c>
      <c r="C60" s="153" t="str">
        <f t="shared" si="2"/>
        <v>262151</v>
      </c>
      <c r="D60" s="154">
        <v>51</v>
      </c>
      <c r="E60" s="152" t="s">
        <v>164</v>
      </c>
      <c r="F60" s="172">
        <v>46023</v>
      </c>
      <c r="G60" s="172">
        <v>46387</v>
      </c>
      <c r="H60" s="173">
        <v>0.1</v>
      </c>
      <c r="I60" s="173">
        <v>0.3</v>
      </c>
      <c r="J60" s="173">
        <v>0.6</v>
      </c>
      <c r="K60" s="173">
        <v>1</v>
      </c>
      <c r="L60" s="156">
        <v>1</v>
      </c>
      <c r="M60" s="169" t="s">
        <v>165</v>
      </c>
      <c r="N60" s="152" t="s">
        <v>134</v>
      </c>
      <c r="O60" s="179" t="s">
        <v>135</v>
      </c>
      <c r="P60" s="157" t="s">
        <v>136</v>
      </c>
    </row>
    <row r="61" spans="1:16" ht="114">
      <c r="A61" s="84" t="str">
        <f t="shared" si="3"/>
        <v>22</v>
      </c>
      <c r="B61" s="3" t="s">
        <v>131</v>
      </c>
      <c r="C61" s="4" t="str">
        <f t="shared" si="2"/>
        <v>262252</v>
      </c>
      <c r="D61" s="5">
        <v>52</v>
      </c>
      <c r="E61" s="3" t="s">
        <v>166</v>
      </c>
      <c r="F61" s="14">
        <v>46023</v>
      </c>
      <c r="G61" s="14">
        <v>46387</v>
      </c>
      <c r="H61" s="18">
        <v>0.25</v>
      </c>
      <c r="I61" s="18">
        <v>0.5</v>
      </c>
      <c r="J61" s="18">
        <v>0.75</v>
      </c>
      <c r="K61" s="18">
        <v>1</v>
      </c>
      <c r="L61" s="7">
        <v>1</v>
      </c>
      <c r="M61" s="63" t="s">
        <v>167</v>
      </c>
      <c r="N61" s="8" t="s">
        <v>168</v>
      </c>
      <c r="O61" s="180" t="s">
        <v>135</v>
      </c>
      <c r="P61" s="85" t="s">
        <v>136</v>
      </c>
    </row>
    <row r="62" spans="1:16" ht="228">
      <c r="A62" s="84" t="str">
        <f t="shared" si="3"/>
        <v>21</v>
      </c>
      <c r="B62" s="152" t="s">
        <v>29</v>
      </c>
      <c r="C62" s="153" t="str">
        <f t="shared" si="2"/>
        <v>262153</v>
      </c>
      <c r="D62" s="154">
        <v>53</v>
      </c>
      <c r="E62" s="152" t="s">
        <v>169</v>
      </c>
      <c r="F62" s="158">
        <v>46023</v>
      </c>
      <c r="G62" s="158">
        <v>46387</v>
      </c>
      <c r="H62" s="156">
        <v>0.25</v>
      </c>
      <c r="I62" s="156">
        <v>0.5</v>
      </c>
      <c r="J62" s="156">
        <v>0.75</v>
      </c>
      <c r="K62" s="156">
        <v>1</v>
      </c>
      <c r="L62" s="156">
        <v>1</v>
      </c>
      <c r="M62" s="174" t="s">
        <v>170</v>
      </c>
      <c r="N62" s="152" t="s">
        <v>171</v>
      </c>
      <c r="O62" s="179" t="s">
        <v>172</v>
      </c>
      <c r="P62" s="157" t="s">
        <v>173</v>
      </c>
    </row>
    <row r="63" spans="1:16" ht="171">
      <c r="A63" s="84" t="str">
        <f t="shared" si="3"/>
        <v>21</v>
      </c>
      <c r="B63" s="3" t="s">
        <v>29</v>
      </c>
      <c r="C63" s="4" t="str">
        <f t="shared" si="2"/>
        <v>262154</v>
      </c>
      <c r="D63" s="5">
        <v>54</v>
      </c>
      <c r="E63" s="8" t="s">
        <v>174</v>
      </c>
      <c r="F63" s="6">
        <v>46023</v>
      </c>
      <c r="G63" s="6">
        <v>46387</v>
      </c>
      <c r="H63" s="7">
        <v>0.25</v>
      </c>
      <c r="I63" s="7">
        <v>0.5</v>
      </c>
      <c r="J63" s="7">
        <v>0.75</v>
      </c>
      <c r="K63" s="7">
        <v>1</v>
      </c>
      <c r="L63" s="7">
        <v>1</v>
      </c>
      <c r="M63" s="63" t="s">
        <v>175</v>
      </c>
      <c r="N63" s="8" t="s">
        <v>176</v>
      </c>
      <c r="O63" s="180" t="s">
        <v>177</v>
      </c>
      <c r="P63" s="85" t="s">
        <v>173</v>
      </c>
    </row>
    <row r="64" spans="1:16" ht="114">
      <c r="A64" s="84" t="str">
        <f t="shared" si="3"/>
        <v>22</v>
      </c>
      <c r="B64" s="152" t="s">
        <v>131</v>
      </c>
      <c r="C64" s="153" t="str">
        <f t="shared" si="2"/>
        <v>262255</v>
      </c>
      <c r="D64" s="154">
        <v>55</v>
      </c>
      <c r="E64" s="152" t="s">
        <v>178</v>
      </c>
      <c r="F64" s="158">
        <v>46023</v>
      </c>
      <c r="G64" s="158">
        <v>46387</v>
      </c>
      <c r="H64" s="156">
        <v>0.2</v>
      </c>
      <c r="I64" s="156">
        <v>0.5</v>
      </c>
      <c r="J64" s="156">
        <v>0.8</v>
      </c>
      <c r="K64" s="156">
        <v>1</v>
      </c>
      <c r="L64" s="156">
        <v>1</v>
      </c>
      <c r="M64" s="169" t="s">
        <v>179</v>
      </c>
      <c r="N64" s="152" t="s">
        <v>180</v>
      </c>
      <c r="O64" s="179" t="s">
        <v>177</v>
      </c>
      <c r="P64" s="157" t="s">
        <v>173</v>
      </c>
    </row>
    <row r="65" spans="1:16" ht="171">
      <c r="A65" s="84" t="str">
        <f t="shared" si="3"/>
        <v>32</v>
      </c>
      <c r="B65" s="3" t="s">
        <v>76</v>
      </c>
      <c r="C65" s="4" t="str">
        <f t="shared" si="2"/>
        <v>263256</v>
      </c>
      <c r="D65" s="5">
        <v>56</v>
      </c>
      <c r="E65" s="12" t="s">
        <v>181</v>
      </c>
      <c r="F65" s="14">
        <v>46054</v>
      </c>
      <c r="G65" s="6">
        <v>46387</v>
      </c>
      <c r="H65" s="7">
        <v>0.1</v>
      </c>
      <c r="I65" s="7">
        <v>0.3</v>
      </c>
      <c r="J65" s="7">
        <v>0.5</v>
      </c>
      <c r="K65" s="7">
        <v>1</v>
      </c>
      <c r="L65" s="7">
        <v>1</v>
      </c>
      <c r="M65" s="3" t="s">
        <v>182</v>
      </c>
      <c r="N65" s="8" t="s">
        <v>183</v>
      </c>
      <c r="O65" s="180" t="s">
        <v>184</v>
      </c>
      <c r="P65" s="85" t="s">
        <v>185</v>
      </c>
    </row>
    <row r="66" spans="1:16" ht="142.5">
      <c r="A66" s="84" t="str">
        <f t="shared" si="3"/>
        <v>31</v>
      </c>
      <c r="B66" s="152" t="s">
        <v>90</v>
      </c>
      <c r="C66" s="153" t="str">
        <f t="shared" si="2"/>
        <v>263157</v>
      </c>
      <c r="D66" s="154">
        <v>57</v>
      </c>
      <c r="E66" s="152" t="s">
        <v>186</v>
      </c>
      <c r="F66" s="172">
        <v>46023</v>
      </c>
      <c r="G66" s="158">
        <v>46387</v>
      </c>
      <c r="H66" s="156">
        <v>0.2</v>
      </c>
      <c r="I66" s="156">
        <v>0.5</v>
      </c>
      <c r="J66" s="156">
        <v>0.7</v>
      </c>
      <c r="K66" s="156">
        <v>1</v>
      </c>
      <c r="L66" s="156">
        <v>1</v>
      </c>
      <c r="M66" s="152" t="s">
        <v>187</v>
      </c>
      <c r="N66" s="152" t="s">
        <v>188</v>
      </c>
      <c r="O66" s="179" t="s">
        <v>184</v>
      </c>
      <c r="P66" s="157" t="s">
        <v>185</v>
      </c>
    </row>
    <row r="67" spans="1:16" ht="128.25">
      <c r="A67" s="84" t="str">
        <f t="shared" si="3"/>
        <v>21</v>
      </c>
      <c r="B67" s="3" t="s">
        <v>29</v>
      </c>
      <c r="C67" s="4" t="str">
        <f t="shared" si="2"/>
        <v>262158</v>
      </c>
      <c r="D67" s="5">
        <v>58</v>
      </c>
      <c r="E67" s="3" t="s">
        <v>189</v>
      </c>
      <c r="F67" s="14">
        <v>46113</v>
      </c>
      <c r="G67" s="6">
        <v>46387</v>
      </c>
      <c r="H67" s="7">
        <v>0</v>
      </c>
      <c r="I67" s="7">
        <v>0.3</v>
      </c>
      <c r="J67" s="7">
        <v>0.3</v>
      </c>
      <c r="K67" s="7">
        <v>0.4</v>
      </c>
      <c r="L67" s="7">
        <v>1</v>
      </c>
      <c r="M67" s="3" t="s">
        <v>190</v>
      </c>
      <c r="N67" s="8" t="s">
        <v>191</v>
      </c>
      <c r="O67" s="180" t="s">
        <v>184</v>
      </c>
      <c r="P67" s="85" t="s">
        <v>185</v>
      </c>
    </row>
    <row r="68" spans="1:16" ht="171">
      <c r="A68" s="84" t="str">
        <f t="shared" si="3"/>
        <v>32</v>
      </c>
      <c r="B68" s="152" t="s">
        <v>76</v>
      </c>
      <c r="C68" s="153" t="str">
        <f t="shared" si="2"/>
        <v>263259</v>
      </c>
      <c r="D68" s="154">
        <v>59</v>
      </c>
      <c r="E68" s="152" t="s">
        <v>192</v>
      </c>
      <c r="F68" s="165">
        <v>46023</v>
      </c>
      <c r="G68" s="165">
        <v>46387</v>
      </c>
      <c r="H68" s="166">
        <v>0.25</v>
      </c>
      <c r="I68" s="166">
        <v>0.5</v>
      </c>
      <c r="J68" s="166">
        <v>0.75</v>
      </c>
      <c r="K68" s="166">
        <v>1</v>
      </c>
      <c r="L68" s="166">
        <v>1</v>
      </c>
      <c r="M68" s="175" t="s">
        <v>193</v>
      </c>
      <c r="N68" s="163" t="s">
        <v>194</v>
      </c>
      <c r="O68" s="179" t="s">
        <v>195</v>
      </c>
      <c r="P68" s="157" t="s">
        <v>185</v>
      </c>
    </row>
    <row r="69" spans="1:16" ht="171">
      <c r="A69" s="84" t="str">
        <f t="shared" si="3"/>
        <v>32</v>
      </c>
      <c r="B69" s="3" t="s">
        <v>76</v>
      </c>
      <c r="C69" s="4" t="str">
        <f t="shared" si="2"/>
        <v>263260</v>
      </c>
      <c r="D69" s="5">
        <v>60</v>
      </c>
      <c r="E69" s="3" t="s">
        <v>196</v>
      </c>
      <c r="F69" s="73">
        <v>46023</v>
      </c>
      <c r="G69" s="66">
        <v>46387</v>
      </c>
      <c r="H69" s="74">
        <v>0.25</v>
      </c>
      <c r="I69" s="74">
        <v>0.5</v>
      </c>
      <c r="J69" s="74">
        <v>0.75</v>
      </c>
      <c r="K69" s="74">
        <v>1</v>
      </c>
      <c r="L69" s="74">
        <v>1</v>
      </c>
      <c r="M69" s="75" t="s">
        <v>197</v>
      </c>
      <c r="N69" s="64" t="s">
        <v>198</v>
      </c>
      <c r="O69" s="180" t="s">
        <v>195</v>
      </c>
      <c r="P69" s="85" t="s">
        <v>185</v>
      </c>
    </row>
    <row r="70" spans="1:16" ht="228">
      <c r="A70" s="84" t="str">
        <f t="shared" si="3"/>
        <v>32</v>
      </c>
      <c r="B70" s="152" t="s">
        <v>76</v>
      </c>
      <c r="C70" s="153" t="str">
        <f t="shared" si="2"/>
        <v>263261</v>
      </c>
      <c r="D70" s="154">
        <v>61</v>
      </c>
      <c r="E70" s="152" t="s">
        <v>199</v>
      </c>
      <c r="F70" s="165">
        <v>46023</v>
      </c>
      <c r="G70" s="165">
        <v>46387</v>
      </c>
      <c r="H70" s="166">
        <v>0.25</v>
      </c>
      <c r="I70" s="166">
        <v>0.5</v>
      </c>
      <c r="J70" s="166">
        <v>0.75</v>
      </c>
      <c r="K70" s="166">
        <v>1</v>
      </c>
      <c r="L70" s="166">
        <v>1</v>
      </c>
      <c r="M70" s="175" t="s">
        <v>200</v>
      </c>
      <c r="N70" s="176" t="s">
        <v>201</v>
      </c>
      <c r="O70" s="179" t="s">
        <v>195</v>
      </c>
      <c r="P70" s="157" t="s">
        <v>185</v>
      </c>
    </row>
    <row r="71" spans="1:16" ht="142.5">
      <c r="A71" s="84" t="str">
        <f t="shared" si="3"/>
        <v>31</v>
      </c>
      <c r="B71" s="3" t="s">
        <v>90</v>
      </c>
      <c r="C71" s="4" t="str">
        <f t="shared" si="2"/>
        <v>263162</v>
      </c>
      <c r="D71" s="5">
        <v>62</v>
      </c>
      <c r="E71" s="3" t="s">
        <v>202</v>
      </c>
      <c r="F71" s="66">
        <v>46023</v>
      </c>
      <c r="G71" s="66">
        <v>46387</v>
      </c>
      <c r="H71" s="148">
        <v>0.2</v>
      </c>
      <c r="I71" s="148">
        <v>0.45</v>
      </c>
      <c r="J71" s="148">
        <v>0.7</v>
      </c>
      <c r="K71" s="148">
        <v>1</v>
      </c>
      <c r="L71" s="67">
        <v>1</v>
      </c>
      <c r="M71" s="64" t="s">
        <v>203</v>
      </c>
      <c r="N71" s="65" t="s">
        <v>204</v>
      </c>
      <c r="O71" s="180" t="s">
        <v>205</v>
      </c>
      <c r="P71" s="85" t="s">
        <v>185</v>
      </c>
    </row>
    <row r="72" spans="1:16" ht="128.25">
      <c r="A72" s="84" t="str">
        <f t="shared" si="3"/>
        <v>21</v>
      </c>
      <c r="B72" s="152" t="s">
        <v>29</v>
      </c>
      <c r="C72" s="153" t="str">
        <f t="shared" si="2"/>
        <v>262163</v>
      </c>
      <c r="D72" s="154">
        <v>63</v>
      </c>
      <c r="E72" s="152" t="s">
        <v>206</v>
      </c>
      <c r="F72" s="177">
        <v>46023</v>
      </c>
      <c r="G72" s="177">
        <v>46387</v>
      </c>
      <c r="H72" s="166">
        <v>0.25</v>
      </c>
      <c r="I72" s="166">
        <v>0.5</v>
      </c>
      <c r="J72" s="166">
        <v>0.75</v>
      </c>
      <c r="K72" s="166">
        <v>1</v>
      </c>
      <c r="L72" s="166">
        <v>1</v>
      </c>
      <c r="M72" s="163" t="s">
        <v>207</v>
      </c>
      <c r="N72" s="163" t="s">
        <v>208</v>
      </c>
      <c r="O72" s="179" t="s">
        <v>209</v>
      </c>
      <c r="P72" s="157" t="s">
        <v>210</v>
      </c>
    </row>
    <row r="73" spans="1:16" ht="128.25">
      <c r="A73" s="84" t="str">
        <f t="shared" si="3"/>
        <v>21</v>
      </c>
      <c r="B73" s="3" t="s">
        <v>29</v>
      </c>
      <c r="C73" s="4" t="str">
        <f t="shared" si="2"/>
        <v>262164</v>
      </c>
      <c r="D73" s="5">
        <v>64</v>
      </c>
      <c r="E73" s="19" t="s">
        <v>211</v>
      </c>
      <c r="F73" s="72">
        <v>46023</v>
      </c>
      <c r="G73" s="72">
        <v>46387</v>
      </c>
      <c r="H73" s="67">
        <v>0</v>
      </c>
      <c r="I73" s="67">
        <v>0.4</v>
      </c>
      <c r="J73" s="67">
        <v>0</v>
      </c>
      <c r="K73" s="67">
        <v>1</v>
      </c>
      <c r="L73" s="67">
        <v>1</v>
      </c>
      <c r="M73" s="8" t="s">
        <v>212</v>
      </c>
      <c r="N73" s="8" t="s">
        <v>213</v>
      </c>
      <c r="O73" s="180" t="s">
        <v>209</v>
      </c>
      <c r="P73" s="85" t="s">
        <v>210</v>
      </c>
    </row>
    <row r="74" spans="1:16" ht="128.25">
      <c r="A74" s="84" t="str">
        <f t="shared" si="3"/>
        <v>21</v>
      </c>
      <c r="B74" s="152" t="s">
        <v>29</v>
      </c>
      <c r="C74" s="153" t="str">
        <f t="shared" si="2"/>
        <v>262165</v>
      </c>
      <c r="D74" s="154">
        <v>65</v>
      </c>
      <c r="E74" s="178" t="s">
        <v>214</v>
      </c>
      <c r="F74" s="177">
        <v>46023</v>
      </c>
      <c r="G74" s="177">
        <v>46387</v>
      </c>
      <c r="H74" s="166">
        <v>0.1</v>
      </c>
      <c r="I74" s="166">
        <v>0.4</v>
      </c>
      <c r="J74" s="166">
        <v>0.7</v>
      </c>
      <c r="K74" s="166">
        <v>1</v>
      </c>
      <c r="L74" s="166">
        <v>1</v>
      </c>
      <c r="M74" s="163" t="s">
        <v>215</v>
      </c>
      <c r="N74" s="152" t="s">
        <v>216</v>
      </c>
      <c r="O74" s="179" t="s">
        <v>209</v>
      </c>
      <c r="P74" s="157" t="s">
        <v>210</v>
      </c>
    </row>
    <row r="75" spans="1:16" ht="143.25">
      <c r="A75" s="84" t="str">
        <f t="shared" si="3"/>
        <v>21</v>
      </c>
      <c r="B75" s="3" t="s">
        <v>29</v>
      </c>
      <c r="C75" s="4" t="str">
        <f t="shared" si="2"/>
        <v>262166</v>
      </c>
      <c r="D75" s="5">
        <v>66</v>
      </c>
      <c r="E75" s="3" t="s">
        <v>217</v>
      </c>
      <c r="F75" s="66">
        <v>46023</v>
      </c>
      <c r="G75" s="66">
        <v>46387</v>
      </c>
      <c r="H75" s="67">
        <v>0.25</v>
      </c>
      <c r="I75" s="67">
        <v>0.5</v>
      </c>
      <c r="J75" s="67">
        <v>0.75</v>
      </c>
      <c r="K75" s="67">
        <v>1</v>
      </c>
      <c r="L75" s="67">
        <f t="shared" ref="L75:L81" si="4">K75</f>
        <v>1</v>
      </c>
      <c r="M75" s="64" t="s">
        <v>218</v>
      </c>
      <c r="N75" s="65" t="s">
        <v>219</v>
      </c>
      <c r="O75" s="180" t="s">
        <v>220</v>
      </c>
      <c r="P75" s="85" t="s">
        <v>185</v>
      </c>
    </row>
    <row r="76" spans="1:16" ht="128.25">
      <c r="A76" s="84" t="str">
        <f t="shared" si="3"/>
        <v>21</v>
      </c>
      <c r="B76" s="152" t="s">
        <v>29</v>
      </c>
      <c r="C76" s="153" t="str">
        <f t="shared" si="2"/>
        <v>262167</v>
      </c>
      <c r="D76" s="154">
        <v>67</v>
      </c>
      <c r="E76" s="152" t="s">
        <v>221</v>
      </c>
      <c r="F76" s="165">
        <v>46023</v>
      </c>
      <c r="G76" s="165">
        <v>46387</v>
      </c>
      <c r="H76" s="166">
        <v>0.2</v>
      </c>
      <c r="I76" s="166">
        <v>0.5</v>
      </c>
      <c r="J76" s="166">
        <v>0.9</v>
      </c>
      <c r="K76" s="166">
        <v>1</v>
      </c>
      <c r="L76" s="166">
        <f t="shared" si="4"/>
        <v>1</v>
      </c>
      <c r="M76" s="163" t="s">
        <v>222</v>
      </c>
      <c r="N76" s="163" t="s">
        <v>223</v>
      </c>
      <c r="O76" s="179" t="s">
        <v>220</v>
      </c>
      <c r="P76" s="157" t="s">
        <v>185</v>
      </c>
    </row>
    <row r="77" spans="1:16" ht="128.25">
      <c r="A77" s="84" t="str">
        <f t="shared" si="3"/>
        <v>21</v>
      </c>
      <c r="B77" s="3" t="s">
        <v>29</v>
      </c>
      <c r="C77" s="4" t="str">
        <f t="shared" si="2"/>
        <v>262168</v>
      </c>
      <c r="D77" s="5">
        <v>68</v>
      </c>
      <c r="E77" s="64" t="s">
        <v>224</v>
      </c>
      <c r="F77" s="66">
        <v>46023</v>
      </c>
      <c r="G77" s="66">
        <v>46387</v>
      </c>
      <c r="H77" s="67">
        <v>0.1</v>
      </c>
      <c r="I77" s="67">
        <v>0.3</v>
      </c>
      <c r="J77" s="67">
        <v>0.55000000000000004</v>
      </c>
      <c r="K77" s="67">
        <v>1</v>
      </c>
      <c r="L77" s="67">
        <f t="shared" si="4"/>
        <v>1</v>
      </c>
      <c r="M77" s="65" t="s">
        <v>225</v>
      </c>
      <c r="N77" s="65" t="s">
        <v>226</v>
      </c>
      <c r="O77" s="180" t="s">
        <v>220</v>
      </c>
      <c r="P77" s="85" t="s">
        <v>185</v>
      </c>
    </row>
    <row r="78" spans="1:16" ht="128.25">
      <c r="A78" s="86" t="str">
        <f>MID(B78,1,1)&amp;MID(B78,3,1)</f>
        <v>21</v>
      </c>
      <c r="B78" s="163" t="s">
        <v>29</v>
      </c>
      <c r="C78" s="164" t="str">
        <f>IF(D78&lt;10,"26"&amp;A78&amp;"0"&amp;D78,"26"&amp;A78&amp;D78)</f>
        <v>262169</v>
      </c>
      <c r="D78" s="154">
        <v>69</v>
      </c>
      <c r="E78" s="163" t="s">
        <v>227</v>
      </c>
      <c r="F78" s="165">
        <v>46023</v>
      </c>
      <c r="G78" s="165">
        <v>46387</v>
      </c>
      <c r="H78" s="166">
        <v>0.4</v>
      </c>
      <c r="I78" s="166">
        <v>0.6</v>
      </c>
      <c r="J78" s="166">
        <v>0.8</v>
      </c>
      <c r="K78" s="166">
        <v>1</v>
      </c>
      <c r="L78" s="166">
        <f t="shared" si="4"/>
        <v>1</v>
      </c>
      <c r="M78" s="163" t="s">
        <v>228</v>
      </c>
      <c r="N78" s="163" t="s">
        <v>229</v>
      </c>
      <c r="O78" s="179" t="s">
        <v>220</v>
      </c>
      <c r="P78" s="167" t="s">
        <v>185</v>
      </c>
    </row>
    <row r="79" spans="1:16" ht="128.25">
      <c r="A79" s="86" t="str">
        <f>MID(B79,1,1)&amp;MID(B79,3,1)</f>
        <v>21</v>
      </c>
      <c r="B79" s="64" t="s">
        <v>29</v>
      </c>
      <c r="C79" s="68" t="str">
        <f>IF(D79&lt;10,"26"&amp;A79&amp;"0"&amp;D79,"26"&amp;A79&amp;D79)</f>
        <v>262170</v>
      </c>
      <c r="D79" s="5">
        <v>70</v>
      </c>
      <c r="E79" s="65" t="s">
        <v>230</v>
      </c>
      <c r="F79" s="66">
        <v>46023</v>
      </c>
      <c r="G79" s="66">
        <v>46387</v>
      </c>
      <c r="H79" s="67">
        <v>0.3</v>
      </c>
      <c r="I79" s="67">
        <v>0.5</v>
      </c>
      <c r="J79" s="67">
        <v>0.75</v>
      </c>
      <c r="K79" s="67">
        <v>1</v>
      </c>
      <c r="L79" s="67">
        <f t="shared" si="4"/>
        <v>1</v>
      </c>
      <c r="M79" s="65" t="s">
        <v>231</v>
      </c>
      <c r="N79" s="65" t="s">
        <v>232</v>
      </c>
      <c r="O79" s="180" t="s">
        <v>220</v>
      </c>
      <c r="P79" s="87" t="s">
        <v>185</v>
      </c>
    </row>
    <row r="80" spans="1:16" ht="128.25">
      <c r="A80" s="86" t="str">
        <f>MID(B80,1,1)&amp;MID(B80,3,1)</f>
        <v>21</v>
      </c>
      <c r="B80" s="163" t="s">
        <v>29</v>
      </c>
      <c r="C80" s="164" t="str">
        <f>IF(D80&lt;10,"26"&amp;A80&amp;"0"&amp;D80,"26"&amp;A80&amp;D80)</f>
        <v>262171</v>
      </c>
      <c r="D80" s="154">
        <v>71</v>
      </c>
      <c r="E80" s="163" t="s">
        <v>233</v>
      </c>
      <c r="F80" s="165">
        <v>46023</v>
      </c>
      <c r="G80" s="165">
        <v>46387</v>
      </c>
      <c r="H80" s="166">
        <v>0.25</v>
      </c>
      <c r="I80" s="166">
        <v>0.5</v>
      </c>
      <c r="J80" s="166">
        <v>0.75</v>
      </c>
      <c r="K80" s="166">
        <v>1</v>
      </c>
      <c r="L80" s="166">
        <f t="shared" si="4"/>
        <v>1</v>
      </c>
      <c r="M80" s="163" t="s">
        <v>234</v>
      </c>
      <c r="N80" s="163" t="s">
        <v>235</v>
      </c>
      <c r="O80" s="179" t="s">
        <v>220</v>
      </c>
      <c r="P80" s="167" t="s">
        <v>185</v>
      </c>
    </row>
    <row r="81" spans="1:16" ht="129" thickBot="1">
      <c r="A81" s="88" t="str">
        <f>MID(B81,1,1)&amp;MID(B81,3,1)</f>
        <v>21</v>
      </c>
      <c r="B81" s="89" t="s">
        <v>29</v>
      </c>
      <c r="C81" s="90" t="str">
        <f>IF(D81&lt;10,"26"&amp;A81&amp;"0"&amp;D81,"26"&amp;A81&amp;D81)</f>
        <v>262172</v>
      </c>
      <c r="D81" s="91">
        <v>72</v>
      </c>
      <c r="E81" s="89" t="s">
        <v>236</v>
      </c>
      <c r="F81" s="92">
        <v>46023</v>
      </c>
      <c r="G81" s="92">
        <v>46387</v>
      </c>
      <c r="H81" s="93">
        <v>0.1</v>
      </c>
      <c r="I81" s="93">
        <v>0.35</v>
      </c>
      <c r="J81" s="93">
        <v>0.6</v>
      </c>
      <c r="K81" s="93">
        <v>1</v>
      </c>
      <c r="L81" s="93">
        <f t="shared" si="4"/>
        <v>1</v>
      </c>
      <c r="M81" s="89" t="s">
        <v>237</v>
      </c>
      <c r="N81" s="94" t="s">
        <v>238</v>
      </c>
      <c r="O81" s="181" t="s">
        <v>220</v>
      </c>
      <c r="P81" s="95" t="s">
        <v>185</v>
      </c>
    </row>
    <row r="82" spans="1:16">
      <c r="F82" s="71"/>
      <c r="G82" s="71"/>
      <c r="H82" s="70"/>
      <c r="I82" s="70"/>
      <c r="J82" s="70"/>
      <c r="K82" s="70"/>
      <c r="L82" s="70"/>
      <c r="M82" s="70"/>
      <c r="N82" s="69"/>
    </row>
  </sheetData>
  <sheetProtection algorithmName="SHA-512" hashValue="vfCeGP5mTKB9gEtXj79otArcn9dCme4OhIs4zT67zKhFSNV5jlBVUg+7Tf35l/gT1f+n/rm4ySusgPt1WVAQHA==" saltValue="NJVHUdgc+HUzQiXCnwSynQ==" spinCount="100000" sheet="1" objects="1" scenarios="1" autoFilter="0"/>
  <autoFilter ref="A9:P81" xr:uid="{AAD1F6A8-3FDF-43DF-AE39-4D12058BBF28}"/>
  <mergeCells count="3">
    <mergeCell ref="A8:P8"/>
    <mergeCell ref="D1:F2"/>
    <mergeCell ref="D3:F4"/>
  </mergeCells>
  <dataValidations count="1">
    <dataValidation allowBlank="1" showInputMessage="1" showErrorMessage="1" promptTitle="Indique: " prompt="La meta que dará cumplimiento para este trimestre" sqref="H9:K9 H46:K48" xr:uid="{1303FF10-0A94-4679-BFF0-6D76DE35749A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FC2069-CD08-4B5C-BF51-1E076D4A9F61}">
          <x14:formula1>
            <xm:f>'LISTAS DESPLEGABLES'!$Q$3:$Q$9</xm:f>
          </x14:formula1>
          <xm:sqref>B10:B81</xm:sqref>
        </x14:dataValidation>
        <x14:dataValidation type="list" allowBlank="1" showInputMessage="1" showErrorMessage="1" xr:uid="{BAD423CE-02CD-4B7B-AA7B-08390B83E091}">
          <x14:formula1>
            <xm:f>'LISTAS DESPLEGABLES'!$W$3:$W$27</xm:f>
          </x14:formula1>
          <xm:sqref>O10:O81</xm:sqref>
        </x14:dataValidation>
        <x14:dataValidation type="list" allowBlank="1" showInputMessage="1" showErrorMessage="1" xr:uid="{51D8F6C4-3C5B-4ABE-A20C-C82C7AB5A6BB}">
          <x14:formula1>
            <xm:f>'LISTAS DESPLEGABLES'!$AA$3:$AA$12</xm:f>
          </x14:formula1>
          <xm:sqref>P10:P81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6717-A7CB-4F93-8D47-4DCCA56DF221}">
  <dimension ref="A1:Z150"/>
  <sheetViews>
    <sheetView tabSelected="1" workbookViewId="0">
      <selection activeCell="A3" sqref="A3"/>
    </sheetView>
  </sheetViews>
  <sheetFormatPr defaultColWidth="11.42578125" defaultRowHeight="14.25"/>
  <cols>
    <col min="1" max="1" width="41.42578125" style="141" customWidth="1"/>
    <col min="2" max="2" width="37.7109375" style="110" customWidth="1"/>
    <col min="3" max="3" width="31" style="110" customWidth="1"/>
    <col min="4" max="4" width="25" style="110" customWidth="1"/>
    <col min="5" max="5" width="32.7109375" style="110" customWidth="1"/>
    <col min="6" max="6" width="32" style="110" customWidth="1"/>
    <col min="7" max="8" width="40.140625" style="110" customWidth="1"/>
    <col min="9" max="9" width="46.5703125" style="110" customWidth="1"/>
    <col min="10" max="10" width="37.85546875" style="110" customWidth="1"/>
    <col min="11" max="11" width="24.7109375" style="110" customWidth="1"/>
    <col min="12" max="13" width="35.85546875" style="110" customWidth="1"/>
    <col min="14" max="16" width="14.5703125" style="110" customWidth="1"/>
    <col min="17" max="18" width="30.7109375" style="110" customWidth="1"/>
    <col min="19" max="19" width="56.28515625" style="110" customWidth="1"/>
    <col min="20" max="20" width="42" style="110" customWidth="1"/>
    <col min="21" max="21" width="29.5703125" style="110" customWidth="1"/>
    <col min="22" max="22" width="29.5703125" style="111" customWidth="1"/>
    <col min="23" max="23" width="28.5703125" style="110" customWidth="1"/>
    <col min="24" max="24" width="11.42578125" style="110"/>
    <col min="25" max="25" width="19.28515625" style="110" bestFit="1" customWidth="1"/>
    <col min="26" max="26" width="21.42578125" style="110" customWidth="1"/>
    <col min="27" max="16384" width="11.42578125" style="110"/>
  </cols>
  <sheetData>
    <row r="1" spans="1:26" s="103" customFormat="1" ht="15.75" thickBot="1">
      <c r="A1" s="98"/>
      <c r="B1" s="99" t="s">
        <v>0</v>
      </c>
      <c r="C1" s="192" t="s">
        <v>1</v>
      </c>
      <c r="D1" s="193"/>
      <c r="E1" s="194"/>
      <c r="F1" s="100" t="s">
        <v>2</v>
      </c>
      <c r="G1" s="101" t="s">
        <v>3</v>
      </c>
      <c r="H1" s="102"/>
      <c r="I1" s="102"/>
      <c r="L1" s="104"/>
    </row>
    <row r="2" spans="1:26" ht="15.75" thickBot="1">
      <c r="A2" s="105"/>
      <c r="B2" s="106"/>
      <c r="C2" s="195"/>
      <c r="D2" s="196"/>
      <c r="E2" s="197"/>
      <c r="F2" s="107" t="s">
        <v>4</v>
      </c>
      <c r="G2" s="108">
        <v>3</v>
      </c>
      <c r="H2" s="109"/>
      <c r="I2" s="109"/>
      <c r="L2" s="111"/>
      <c r="V2" s="110"/>
    </row>
    <row r="3" spans="1:26" ht="15.75" thickBot="1">
      <c r="A3" s="105"/>
      <c r="B3" s="112" t="s">
        <v>5</v>
      </c>
      <c r="C3" s="192" t="s">
        <v>6</v>
      </c>
      <c r="D3" s="193"/>
      <c r="E3" s="194"/>
      <c r="F3" s="107" t="s">
        <v>7</v>
      </c>
      <c r="G3" s="113">
        <v>45897</v>
      </c>
      <c r="H3" s="114"/>
      <c r="I3" s="114"/>
      <c r="L3" s="111"/>
      <c r="V3" s="110"/>
    </row>
    <row r="4" spans="1:26" ht="27.75" customHeight="1" thickBot="1">
      <c r="A4" s="115"/>
      <c r="B4" s="116"/>
      <c r="C4" s="195"/>
      <c r="D4" s="196"/>
      <c r="E4" s="197"/>
      <c r="F4" s="117" t="s">
        <v>8</v>
      </c>
      <c r="G4" s="55" t="s">
        <v>239</v>
      </c>
      <c r="H4" s="47"/>
      <c r="I4" s="114"/>
      <c r="L4" s="111"/>
      <c r="V4" s="110"/>
    </row>
    <row r="5" spans="1:26" ht="15.75" thickBot="1">
      <c r="A5" s="110"/>
      <c r="P5" s="118"/>
      <c r="Q5" s="47"/>
      <c r="R5" s="47"/>
      <c r="S5" s="114"/>
    </row>
    <row r="6" spans="1:26" ht="15.75" thickBot="1">
      <c r="A6" s="119" t="s">
        <v>10</v>
      </c>
      <c r="B6" s="182">
        <v>46051</v>
      </c>
      <c r="C6" s="120" t="s">
        <v>11</v>
      </c>
      <c r="D6" s="183">
        <v>1</v>
      </c>
      <c r="P6" s="118"/>
      <c r="Q6" s="47"/>
      <c r="R6" s="47"/>
      <c r="S6" s="114"/>
    </row>
    <row r="7" spans="1:26" ht="15.75" thickBot="1">
      <c r="A7" s="121"/>
      <c r="B7" s="96"/>
      <c r="C7" s="96"/>
      <c r="D7" s="96"/>
      <c r="E7" s="96"/>
      <c r="F7" s="96"/>
      <c r="G7" s="96"/>
      <c r="H7" s="96"/>
      <c r="I7" s="96"/>
      <c r="J7" s="96"/>
      <c r="K7" s="118"/>
      <c r="L7" s="118"/>
      <c r="M7" s="118"/>
      <c r="N7" s="118"/>
      <c r="O7" s="118"/>
      <c r="P7" s="118"/>
      <c r="Q7" s="122"/>
      <c r="R7" s="122"/>
      <c r="S7" s="123"/>
      <c r="W7" s="122"/>
    </row>
    <row r="8" spans="1:26" ht="20.25">
      <c r="A8" s="184" t="s">
        <v>240</v>
      </c>
      <c r="B8" s="200" t="s">
        <v>241</v>
      </c>
      <c r="C8" s="200"/>
      <c r="D8" s="200"/>
      <c r="E8" s="200"/>
      <c r="F8" s="200"/>
      <c r="G8" s="200"/>
      <c r="H8" s="200"/>
      <c r="I8" s="200"/>
      <c r="J8" s="201" t="s">
        <v>242</v>
      </c>
      <c r="K8" s="201"/>
      <c r="L8" s="201"/>
      <c r="M8" s="201"/>
      <c r="N8" s="201"/>
      <c r="O8" s="201"/>
      <c r="P8" s="201"/>
      <c r="Q8" s="201"/>
      <c r="R8" s="201"/>
      <c r="S8" s="198" t="s">
        <v>243</v>
      </c>
      <c r="T8" s="198"/>
      <c r="U8" s="198"/>
      <c r="V8" s="198"/>
      <c r="W8" s="199"/>
    </row>
    <row r="9" spans="1:26" s="111" customFormat="1" ht="47.25">
      <c r="A9" s="82" t="s">
        <v>244</v>
      </c>
      <c r="B9" s="2" t="s">
        <v>245</v>
      </c>
      <c r="C9" s="2" t="s">
        <v>246</v>
      </c>
      <c r="D9" s="2" t="s">
        <v>247</v>
      </c>
      <c r="E9" s="2" t="s">
        <v>248</v>
      </c>
      <c r="F9" s="2" t="s">
        <v>249</v>
      </c>
      <c r="G9" s="2" t="s">
        <v>250</v>
      </c>
      <c r="H9" s="2" t="s">
        <v>251</v>
      </c>
      <c r="I9" s="2" t="s">
        <v>252</v>
      </c>
      <c r="J9" s="2" t="s">
        <v>253</v>
      </c>
      <c r="K9" s="2" t="s">
        <v>254</v>
      </c>
      <c r="L9" s="2" t="s">
        <v>255</v>
      </c>
      <c r="M9" s="2" t="s">
        <v>256</v>
      </c>
      <c r="N9" s="2" t="s">
        <v>257</v>
      </c>
      <c r="O9" s="2" t="s">
        <v>258</v>
      </c>
      <c r="P9" s="2" t="s">
        <v>259</v>
      </c>
      <c r="Q9" s="2" t="s">
        <v>260</v>
      </c>
      <c r="R9" s="2" t="s">
        <v>261</v>
      </c>
      <c r="S9" s="2" t="s">
        <v>17</v>
      </c>
      <c r="T9" s="2" t="s">
        <v>262</v>
      </c>
      <c r="U9" s="2" t="s">
        <v>257</v>
      </c>
      <c r="V9" s="2" t="s">
        <v>27</v>
      </c>
      <c r="W9" s="83" t="s">
        <v>28</v>
      </c>
    </row>
    <row r="10" spans="1:26" ht="128.25">
      <c r="A10" s="124" t="s">
        <v>263</v>
      </c>
      <c r="B10" s="3" t="s">
        <v>264</v>
      </c>
      <c r="C10" s="3" t="str">
        <f>IFERROR(_xlfn.XLOOKUP(B10,Tabla2[OBJETIVOS  ESTRATÉGICOS],Tabla2[ESTRATEGIA]),"")</f>
        <v>Estrategia 2:  Bogotá protege el ambiente y se compromete  con la acción climática.</v>
      </c>
      <c r="D10" s="3" t="str">
        <f>IFERROR(_xlfn.XLOOKUP(B10,Tabla2[OBJETIVOS  ESTRATÉGICOS],Tabla2[PROGRAMA]),"")</f>
        <v xml:space="preserve">Programa 25: Aumento de la resiliencia al cambio climático y reducción de la vulnerabilidad </v>
      </c>
      <c r="E10" s="3" t="str">
        <f>IFERROR(_xlfn.XLOOKUP(B10,Tabla2[OBJETIVOS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0" s="3" t="s">
        <v>265</v>
      </c>
      <c r="G10" s="3" t="str">
        <f>IFERROR(_xlfn.XLOOKUP(F10,'LISTAS DESPLEGABLES'!$H$3:$H$5,'LISTAS DESPLEGABLES'!$I$3:$I$5),"")</f>
        <v>8173: Modernización de las capacidades del Cuerpo Oficial de Bomberos Bogotá D.C.</v>
      </c>
      <c r="H10" s="3" t="s">
        <v>266</v>
      </c>
      <c r="I10" s="13" t="s">
        <v>267</v>
      </c>
      <c r="J10" s="3" t="s">
        <v>268</v>
      </c>
      <c r="K10" s="13" t="s">
        <v>269</v>
      </c>
      <c r="L10" s="3" t="s">
        <v>29</v>
      </c>
      <c r="M10" s="3" t="s">
        <v>270</v>
      </c>
      <c r="N10" s="125">
        <v>0.3</v>
      </c>
      <c r="O10" s="125">
        <v>0.6</v>
      </c>
      <c r="P10" s="125">
        <v>1</v>
      </c>
      <c r="Q10" s="3" t="s">
        <v>220</v>
      </c>
      <c r="R10" s="3" t="s">
        <v>271</v>
      </c>
      <c r="S10" s="126" t="str">
        <f>'PLAN DE ACCIÓN 2026'!E10</f>
        <v>Elaborar e implementar un cronograma de trabajo de los avances proyectados para el 2026, referente a la renovación de vehículos equipos, herramientas, accesorios.</v>
      </c>
      <c r="T10" s="3" t="str">
        <f>'PLAN DE ACCIÓN 2026'!M10</f>
        <v>Un (1) Documento en el que se detalle de plan de renovación de vehículos, Equipos, Herramientas y Accesorios- EHA y  ejecución del mismo.</v>
      </c>
      <c r="U10" s="127">
        <v>1</v>
      </c>
      <c r="V10" s="9" t="s">
        <v>33</v>
      </c>
      <c r="W10" s="85" t="s">
        <v>34</v>
      </c>
    </row>
    <row r="11" spans="1:26" ht="99.75">
      <c r="A11" s="124" t="s">
        <v>263</v>
      </c>
      <c r="B11" s="3" t="s">
        <v>272</v>
      </c>
      <c r="C11" s="3" t="str">
        <f>IFERROR(_xlfn.XLOOKUP(B11,Tabla2[OBJETIVOS  ESTRATÉGICOS],Tabla2[ESTRATEGIA]),"")</f>
        <v>Estrategia 1: Bogotá se fortalece con un gobierno abierto, cercano, eficiente, transparente e íntegro.</v>
      </c>
      <c r="D11" s="3" t="str">
        <f>IFERROR(_xlfn.XLOOKUP(B11,Tabla2[OBJETIVOS  ESTRATÉGICOS],Tabla2[PROGRAMA]),"")</f>
        <v>Programa 33: Fortalecimiento institucional para un gobierno confiable.</v>
      </c>
      <c r="E11" s="3" t="str">
        <f>IFERROR(_xlfn.XLOOKUP(B11,Tabla2[OBJETIVOS  ESTRATÉGICOS],Tabla2[METAS PDD]),"")</f>
        <v>Desarrollar un plan para el fortalecimiento de las capacidades institucionales de la UAECOB.</v>
      </c>
      <c r="F11" s="3" t="s">
        <v>267</v>
      </c>
      <c r="G11" s="3" t="str">
        <f>IFERROR(_xlfn.XLOOKUP(F11,'LISTAS DESPLEGABLES'!$H$3:$H$5,'LISTAS DESPLEGABLES'!$I$3:$I$5),"")</f>
        <v>N/A</v>
      </c>
      <c r="H11" s="3" t="s">
        <v>267</v>
      </c>
      <c r="I11" s="13" t="s">
        <v>267</v>
      </c>
      <c r="J11" s="3" t="s">
        <v>273</v>
      </c>
      <c r="K11" s="13" t="s">
        <v>274</v>
      </c>
      <c r="L11" s="3" t="s">
        <v>35</v>
      </c>
      <c r="M11" s="3" t="s">
        <v>275</v>
      </c>
      <c r="N11" s="125">
        <v>0.3</v>
      </c>
      <c r="O11" s="125">
        <v>0.6</v>
      </c>
      <c r="P11" s="125">
        <v>1</v>
      </c>
      <c r="Q11" s="3" t="s">
        <v>70</v>
      </c>
      <c r="R11" s="3" t="s">
        <v>276</v>
      </c>
      <c r="S11" s="126" t="str">
        <f>'PLAN DE ACCIÓN 2026'!E11</f>
        <v>Realizar seguimiento a los compromisos  derivados del  Plan de Acción de Operativa (P.A.O.) vigencia 2026</v>
      </c>
      <c r="T11" s="3" t="str">
        <f>'PLAN DE ACCIÓN 2026'!M11</f>
        <v>Un (1) informe de avance y seguimiento de las metas del PAO.</v>
      </c>
      <c r="U11" s="127">
        <v>1</v>
      </c>
      <c r="V11" s="9" t="s">
        <v>33</v>
      </c>
      <c r="W11" s="85" t="s">
        <v>34</v>
      </c>
    </row>
    <row r="12" spans="1:26" ht="114">
      <c r="A12" s="124" t="s">
        <v>263</v>
      </c>
      <c r="B12" s="3" t="s">
        <v>264</v>
      </c>
      <c r="C12" s="3" t="str">
        <f>IFERROR(_xlfn.XLOOKUP(B12,Tabla2[OBJETIVOS  ESTRATÉGICOS],Tabla2[ESTRATEGIA]),"")</f>
        <v>Estrategia 2:  Bogotá protege el ambiente y se compromete  con la acción climática.</v>
      </c>
      <c r="D12" s="3" t="str">
        <f>IFERROR(_xlfn.XLOOKUP(B12,Tabla2[OBJETIVOS  ESTRATÉGICOS],Tabla2[PROGRAMA]),"")</f>
        <v xml:space="preserve">Programa 25: Aumento de la resiliencia al cambio climático y reducción de la vulnerabilidad </v>
      </c>
      <c r="E12" s="3" t="str">
        <f>IFERROR(_xlfn.XLOOKUP(B12,Tabla2[OBJETIVOS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2" s="3" t="s">
        <v>265</v>
      </c>
      <c r="G12" s="3" t="str">
        <f>IFERROR(_xlfn.XLOOKUP(F12,'LISTAS DESPLEGABLES'!$H$3:$H$5,'LISTAS DESPLEGABLES'!$I$3:$I$5),"")</f>
        <v>8173: Modernización de las capacidades del Cuerpo Oficial de Bomberos Bogotá D.C.</v>
      </c>
      <c r="H12" s="3" t="s">
        <v>277</v>
      </c>
      <c r="I12" s="13" t="s">
        <v>267</v>
      </c>
      <c r="J12" s="3" t="s">
        <v>273</v>
      </c>
      <c r="K12" s="13" t="s">
        <v>274</v>
      </c>
      <c r="L12" s="3" t="s">
        <v>39</v>
      </c>
      <c r="M12" s="3" t="s">
        <v>278</v>
      </c>
      <c r="N12" s="125">
        <v>0.3</v>
      </c>
      <c r="O12" s="125">
        <v>0.6</v>
      </c>
      <c r="P12" s="125">
        <v>1</v>
      </c>
      <c r="Q12" s="3" t="s">
        <v>33</v>
      </c>
      <c r="R12" s="3" t="s">
        <v>271</v>
      </c>
      <c r="S12" s="126" t="str">
        <f>'PLAN DE ACCIÓN 2026'!E12</f>
        <v xml:space="preserve">Atender oportunamente el 100% de las solicitudes de emergencias por Incendios, Materiales peligrosos Explosiones y Rescates- IMER </v>
      </c>
      <c r="T12" s="3" t="str">
        <f>'PLAN DE ACCIÓN 2026'!M12</f>
        <v>Estadística o base mensual de atención de servicios IMER.</v>
      </c>
      <c r="U12" s="127">
        <v>1</v>
      </c>
      <c r="V12" s="9" t="s">
        <v>33</v>
      </c>
      <c r="W12" s="85" t="s">
        <v>34</v>
      </c>
    </row>
    <row r="13" spans="1:26" ht="114">
      <c r="A13" s="124" t="s">
        <v>263</v>
      </c>
      <c r="B13" s="3" t="s">
        <v>264</v>
      </c>
      <c r="C13" s="3" t="str">
        <f>IFERROR(_xlfn.XLOOKUP(B13,Tabla2[OBJETIVOS  ESTRATÉGICOS],Tabla2[ESTRATEGIA]),"")</f>
        <v>Estrategia 2:  Bogotá protege el ambiente y se compromete  con la acción climática.</v>
      </c>
      <c r="D13" s="3" t="str">
        <f>IFERROR(_xlfn.XLOOKUP(B13,Tabla2[OBJETIVOS  ESTRATÉGICOS],Tabla2[PROGRAMA]),"")</f>
        <v xml:space="preserve">Programa 25: Aumento de la resiliencia al cambio climático y reducción de la vulnerabilidad </v>
      </c>
      <c r="E13" s="3" t="str">
        <f>IFERROR(_xlfn.XLOOKUP(B13,Tabla2[OBJETIVOS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3" s="3" t="s">
        <v>265</v>
      </c>
      <c r="G13" s="3" t="str">
        <f>IFERROR(_xlfn.XLOOKUP(F13,'LISTAS DESPLEGABLES'!$H$3:$H$5,'LISTAS DESPLEGABLES'!$I$3:$I$5),"")</f>
        <v>8173: Modernización de las capacidades del Cuerpo Oficial de Bomberos Bogotá D.C.</v>
      </c>
      <c r="H13" s="3" t="s">
        <v>279</v>
      </c>
      <c r="I13" s="13" t="s">
        <v>280</v>
      </c>
      <c r="J13" s="3" t="s">
        <v>273</v>
      </c>
      <c r="K13" s="13" t="s">
        <v>274</v>
      </c>
      <c r="L13" s="3" t="s">
        <v>39</v>
      </c>
      <c r="M13" s="3" t="s">
        <v>278</v>
      </c>
      <c r="N13" s="125">
        <v>0.3</v>
      </c>
      <c r="O13" s="125">
        <v>0.6</v>
      </c>
      <c r="P13" s="125">
        <v>1</v>
      </c>
      <c r="Q13" s="3" t="s">
        <v>33</v>
      </c>
      <c r="R13" s="3" t="s">
        <v>276</v>
      </c>
      <c r="S13" s="126" t="str">
        <f>'PLAN DE ACCIÓN 2026'!E13</f>
        <v>Realizar seguimiento a los incidentes atendidos</v>
      </c>
      <c r="T13" s="3" t="str">
        <f>'PLAN DE ACCIÓN 2026'!M13</f>
        <v>Seguimientos realizados a los incidentes atendidos</v>
      </c>
      <c r="U13" s="127">
        <v>1</v>
      </c>
      <c r="V13" s="9" t="s">
        <v>33</v>
      </c>
      <c r="W13" s="85" t="s">
        <v>34</v>
      </c>
    </row>
    <row r="14" spans="1:26" ht="114">
      <c r="A14" s="124" t="s">
        <v>263</v>
      </c>
      <c r="B14" s="3" t="s">
        <v>264</v>
      </c>
      <c r="C14" s="3" t="str">
        <f>IFERROR(_xlfn.XLOOKUP(B14,Tabla2[OBJETIVOS  ESTRATÉGICOS],Tabla2[ESTRATEGIA]),"")</f>
        <v>Estrategia 2:  Bogotá protege el ambiente y se compromete  con la acción climática.</v>
      </c>
      <c r="D14" s="3" t="str">
        <f>IFERROR(_xlfn.XLOOKUP(B14,Tabla2[OBJETIVOS  ESTRATÉGICOS],Tabla2[PROGRAMA]),"")</f>
        <v xml:space="preserve">Programa 25: Aumento de la resiliencia al cambio climático y reducción de la vulnerabilidad </v>
      </c>
      <c r="E14" s="3" t="str">
        <f>IFERROR(_xlfn.XLOOKUP(B14,Tabla2[OBJETIVOS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4" s="3" t="s">
        <v>265</v>
      </c>
      <c r="G14" s="3" t="str">
        <f>IFERROR(_xlfn.XLOOKUP(F14,'LISTAS DESPLEGABLES'!$H$3:$H$5,'LISTAS DESPLEGABLES'!$I$3:$I$5),"")</f>
        <v>8173: Modernización de las capacidades del Cuerpo Oficial de Bomberos Bogotá D.C.</v>
      </c>
      <c r="H14" s="3" t="s">
        <v>277</v>
      </c>
      <c r="I14" s="13" t="s">
        <v>267</v>
      </c>
      <c r="J14" s="3" t="s">
        <v>273</v>
      </c>
      <c r="K14" s="13" t="s">
        <v>274</v>
      </c>
      <c r="L14" s="3" t="s">
        <v>39</v>
      </c>
      <c r="M14" s="3" t="s">
        <v>278</v>
      </c>
      <c r="N14" s="125">
        <v>0.3</v>
      </c>
      <c r="O14" s="125">
        <v>0.6</v>
      </c>
      <c r="P14" s="125">
        <v>1</v>
      </c>
      <c r="Q14" s="3" t="s">
        <v>33</v>
      </c>
      <c r="R14" s="3" t="s">
        <v>281</v>
      </c>
      <c r="S14" s="126" t="str">
        <f>'PLAN DE ACCIÓN 2026'!E14</f>
        <v>Diseñar la propuesta para la planificación de la respuesta en rescate técnico</v>
      </c>
      <c r="T14" s="3" t="str">
        <f>'PLAN DE ACCIÓN 2026'!M14</f>
        <v>1 documento sobre el avance en la estandarización de atención de incidentes de rescate técnico</v>
      </c>
      <c r="U14" s="127">
        <v>1</v>
      </c>
      <c r="V14" s="9" t="s">
        <v>33</v>
      </c>
      <c r="W14" s="85" t="s">
        <v>34</v>
      </c>
      <c r="Y14" s="128"/>
    </row>
    <row r="15" spans="1:26" ht="114">
      <c r="A15" s="124" t="s">
        <v>263</v>
      </c>
      <c r="B15" s="3" t="s">
        <v>264</v>
      </c>
      <c r="C15" s="3" t="str">
        <f>IFERROR(_xlfn.XLOOKUP(B15,Tabla2[OBJETIVOS  ESTRATÉGICOS],Tabla2[ESTRATEGIA]),"")</f>
        <v>Estrategia 2:  Bogotá protege el ambiente y se compromete  con la acción climática.</v>
      </c>
      <c r="D15" s="3" t="str">
        <f>IFERROR(_xlfn.XLOOKUP(B15,Tabla2[OBJETIVOS  ESTRATÉGICOS],Tabla2[PROGRAMA]),"")</f>
        <v xml:space="preserve">Programa 25: Aumento de la resiliencia al cambio climático y reducción de la vulnerabilidad </v>
      </c>
      <c r="E15" s="3" t="str">
        <f>IFERROR(_xlfn.XLOOKUP(B15,Tabla2[OBJETIVOS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5" s="3" t="s">
        <v>265</v>
      </c>
      <c r="G15" s="3" t="str">
        <f>IFERROR(_xlfn.XLOOKUP(F15,'LISTAS DESPLEGABLES'!$H$3:$H$5,'LISTAS DESPLEGABLES'!$I$3:$I$5),"")</f>
        <v>8173: Modernización de las capacidades del Cuerpo Oficial de Bomberos Bogotá D.C.</v>
      </c>
      <c r="H15" s="3" t="s">
        <v>267</v>
      </c>
      <c r="I15" s="13" t="s">
        <v>267</v>
      </c>
      <c r="J15" s="3" t="s">
        <v>273</v>
      </c>
      <c r="K15" s="13" t="s">
        <v>274</v>
      </c>
      <c r="L15" s="3" t="s">
        <v>72</v>
      </c>
      <c r="M15" s="3" t="s">
        <v>282</v>
      </c>
      <c r="N15" s="125">
        <v>0.3</v>
      </c>
      <c r="O15" s="125">
        <v>0.6</v>
      </c>
      <c r="P15" s="125">
        <v>1</v>
      </c>
      <c r="Q15" s="3" t="s">
        <v>70</v>
      </c>
      <c r="R15" s="3" t="s">
        <v>276</v>
      </c>
      <c r="S15" s="126" t="str">
        <f>'PLAN DE ACCIÓN 2026'!E15</f>
        <v>Analizar y Evaluar los incidentes o servicios de emergencias de la experticia técnica del grupo</v>
      </c>
      <c r="T15" s="3" t="str">
        <f>'PLAN DE ACCIÓN 2026'!M15</f>
        <v>(1) Informe de análisis y evaluación por semestre de los servicios atendidos por los equipos especializados</v>
      </c>
      <c r="U15" s="127">
        <v>1</v>
      </c>
      <c r="V15" s="9" t="s">
        <v>52</v>
      </c>
      <c r="W15" s="85" t="s">
        <v>34</v>
      </c>
      <c r="Y15" s="128"/>
      <c r="Z15" s="129"/>
    </row>
    <row r="16" spans="1:26" ht="114">
      <c r="A16" s="124" t="s">
        <v>263</v>
      </c>
      <c r="B16" s="3" t="s">
        <v>264</v>
      </c>
      <c r="C16" s="3" t="str">
        <f>IFERROR(_xlfn.XLOOKUP(B16,Tabla2[OBJETIVOS  ESTRATÉGICOS],Tabla2[ESTRATEGIA]),"")</f>
        <v>Estrategia 2:  Bogotá protege el ambiente y se compromete  con la acción climática.</v>
      </c>
      <c r="D16" s="3" t="str">
        <f>IFERROR(_xlfn.XLOOKUP(B16,Tabla2[OBJETIVOS  ESTRATÉGICOS],Tabla2[PROGRAMA]),"")</f>
        <v xml:space="preserve">Programa 25: Aumento de la resiliencia al cambio climático y reducción de la vulnerabilidad </v>
      </c>
      <c r="E16" s="3" t="str">
        <f>IFERROR(_xlfn.XLOOKUP(B16,Tabla2[OBJETIVOS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6" s="3" t="s">
        <v>265</v>
      </c>
      <c r="G16" s="3" t="str">
        <f>IFERROR(_xlfn.XLOOKUP(F16,'LISTAS DESPLEGABLES'!$H$3:$H$5,'LISTAS DESPLEGABLES'!$I$3:$I$5),"")</f>
        <v>8173: Modernización de las capacidades del Cuerpo Oficial de Bomberos Bogotá D.C.</v>
      </c>
      <c r="H16" s="3" t="s">
        <v>283</v>
      </c>
      <c r="I16" s="13" t="s">
        <v>267</v>
      </c>
      <c r="J16" s="3" t="s">
        <v>273</v>
      </c>
      <c r="K16" s="13" t="s">
        <v>274</v>
      </c>
      <c r="L16" s="3" t="s">
        <v>39</v>
      </c>
      <c r="M16" s="3" t="s">
        <v>278</v>
      </c>
      <c r="N16" s="125">
        <v>0.3</v>
      </c>
      <c r="O16" s="125">
        <v>0.6</v>
      </c>
      <c r="P16" s="125">
        <v>1</v>
      </c>
      <c r="Q16" s="3" t="s">
        <v>33</v>
      </c>
      <c r="R16" s="3" t="s">
        <v>284</v>
      </c>
      <c r="S16" s="126" t="str">
        <f>'PLAN DE ACCIÓN 2026'!E16</f>
        <v>Desarrollar capacitaciones semestrales por los equipos especializados</v>
      </c>
      <c r="T16" s="3" t="str">
        <f>'PLAN DE ACCIÓN 2026'!M16</f>
        <v>(1) Informe semestral del desarrollo de la capacitación realizada por los equipos especializados</v>
      </c>
      <c r="U16" s="127">
        <v>1</v>
      </c>
      <c r="V16" s="9" t="s">
        <v>52</v>
      </c>
      <c r="W16" s="85" t="s">
        <v>34</v>
      </c>
    </row>
    <row r="17" spans="1:23" ht="171">
      <c r="A17" s="124" t="s">
        <v>263</v>
      </c>
      <c r="B17" s="3" t="s">
        <v>264</v>
      </c>
      <c r="C17" s="3" t="str">
        <f>IFERROR(_xlfn.XLOOKUP(B17,Tabla2[OBJETIVOS  ESTRATÉGICOS],Tabla2[ESTRATEGIA]),"")</f>
        <v>Estrategia 2:  Bogotá protege el ambiente y se compromete  con la acción climática.</v>
      </c>
      <c r="D17" s="3" t="str">
        <f>IFERROR(_xlfn.XLOOKUP(B17,Tabla2[OBJETIVOS  ESTRATÉGICOS],Tabla2[PROGRAMA]),"")</f>
        <v xml:space="preserve">Programa 25: Aumento de la resiliencia al cambio climático y reducción de la vulnerabilidad </v>
      </c>
      <c r="E17" s="3" t="str">
        <f>IFERROR(_xlfn.XLOOKUP(B17,Tabla2[OBJETIVOS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7" s="3" t="s">
        <v>265</v>
      </c>
      <c r="G17" s="3" t="str">
        <f>IFERROR(_xlfn.XLOOKUP(F17,'LISTAS DESPLEGABLES'!$H$3:$H$5,'LISTAS DESPLEGABLES'!$I$3:$I$5),"")</f>
        <v>8173: Modernización de las capacidades del Cuerpo Oficial de Bomberos Bogotá D.C.</v>
      </c>
      <c r="H17" s="3" t="s">
        <v>267</v>
      </c>
      <c r="I17" s="13" t="s">
        <v>267</v>
      </c>
      <c r="J17" s="3" t="s">
        <v>285</v>
      </c>
      <c r="K17" s="13" t="s">
        <v>286</v>
      </c>
      <c r="L17" s="3" t="s">
        <v>76</v>
      </c>
      <c r="M17" s="3" t="s">
        <v>287</v>
      </c>
      <c r="N17" s="125">
        <v>0.3</v>
      </c>
      <c r="O17" s="125">
        <v>0.6</v>
      </c>
      <c r="P17" s="125">
        <v>1</v>
      </c>
      <c r="Q17" s="3" t="s">
        <v>70</v>
      </c>
      <c r="R17" s="3" t="s">
        <v>281</v>
      </c>
      <c r="S17" s="126" t="str">
        <f>'PLAN DE ACCIÓN 2026'!E17</f>
        <v xml:space="preserve">Actualizar  e implementar el plan de trabajo y el desarrollo de sus actividades en cumplimiento de los requisitos de las Guías INSARAG  </v>
      </c>
      <c r="T17" s="3" t="str">
        <f>'PLAN DE ACCIÓN 2026'!M17</f>
        <v>Informe del desarrollo del plan de trabajo de acuerdo a la guia INSARAG.</v>
      </c>
      <c r="U17" s="127">
        <v>1</v>
      </c>
      <c r="V17" s="9" t="s">
        <v>52</v>
      </c>
      <c r="W17" s="85" t="s">
        <v>34</v>
      </c>
    </row>
    <row r="18" spans="1:23" s="130" customFormat="1" ht="114">
      <c r="A18" s="124" t="s">
        <v>263</v>
      </c>
      <c r="B18" s="3" t="s">
        <v>264</v>
      </c>
      <c r="C18" s="3" t="str">
        <f>IFERROR(_xlfn.XLOOKUP(B18,Tabla2[OBJETIVOS  ESTRATÉGICOS],Tabla2[ESTRATEGIA]),"")</f>
        <v>Estrategia 2:  Bogotá protege el ambiente y se compromete  con la acción climática.</v>
      </c>
      <c r="D18" s="3" t="str">
        <f>IFERROR(_xlfn.XLOOKUP(B18,Tabla2[OBJETIVOS  ESTRATÉGICOS],Tabla2[PROGRAMA]),"")</f>
        <v xml:space="preserve">Programa 25: Aumento de la resiliencia al cambio climático y reducción de la vulnerabilidad </v>
      </c>
      <c r="E18" s="3" t="str">
        <f>IFERROR(_xlfn.XLOOKUP(B18,Tabla2[OBJETIVOS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8" s="3" t="s">
        <v>265</v>
      </c>
      <c r="G18" s="3" t="str">
        <f>IFERROR(_xlfn.XLOOKUP(F18,'LISTAS DESPLEGABLES'!$H$3:$H$5,'LISTAS DESPLEGABLES'!$I$3:$I$5),"")</f>
        <v>8173: Modernización de las capacidades del Cuerpo Oficial de Bomberos Bogotá D.C.</v>
      </c>
      <c r="H18" s="3" t="s">
        <v>267</v>
      </c>
      <c r="I18" s="13" t="s">
        <v>267</v>
      </c>
      <c r="J18" s="3" t="s">
        <v>273</v>
      </c>
      <c r="K18" s="13" t="s">
        <v>274</v>
      </c>
      <c r="L18" s="3" t="s">
        <v>35</v>
      </c>
      <c r="M18" s="3" t="s">
        <v>275</v>
      </c>
      <c r="N18" s="125">
        <v>0.3</v>
      </c>
      <c r="O18" s="125">
        <v>0.6</v>
      </c>
      <c r="P18" s="125">
        <v>1</v>
      </c>
      <c r="Q18" s="3" t="s">
        <v>70</v>
      </c>
      <c r="R18" s="3" t="s">
        <v>276</v>
      </c>
      <c r="S18" s="126" t="str">
        <f>'PLAN DE ACCIÓN 2026'!E18</f>
        <v>Analizar y Evaluar los incidentes o servicios de emergencias de la experticia técnica del grupo</v>
      </c>
      <c r="T18" s="3" t="str">
        <f>'PLAN DE ACCIÓN 2026'!M18</f>
        <v>(1) Informe de análisis y evaluación por semestre de los servicios atendidos por los equipos especializados</v>
      </c>
      <c r="U18" s="127">
        <v>1</v>
      </c>
      <c r="V18" s="9" t="s">
        <v>59</v>
      </c>
      <c r="W18" s="85" t="s">
        <v>34</v>
      </c>
    </row>
    <row r="19" spans="1:23" ht="114">
      <c r="A19" s="124" t="s">
        <v>263</v>
      </c>
      <c r="B19" s="3" t="s">
        <v>264</v>
      </c>
      <c r="C19" s="3" t="str">
        <f>IFERROR(_xlfn.XLOOKUP(B19,Tabla2[OBJETIVOS  ESTRATÉGICOS],Tabla2[ESTRATEGIA]),"")</f>
        <v>Estrategia 2:  Bogotá protege el ambiente y se compromete  con la acción climática.</v>
      </c>
      <c r="D19" s="3" t="str">
        <f>IFERROR(_xlfn.XLOOKUP(B19,Tabla2[OBJETIVOS  ESTRATÉGICOS],Tabla2[PROGRAMA]),"")</f>
        <v xml:space="preserve">Programa 25: Aumento de la resiliencia al cambio climático y reducción de la vulnerabilidad </v>
      </c>
      <c r="E19" s="3" t="str">
        <f>IFERROR(_xlfn.XLOOKUP(B19,Tabla2[OBJETIVOS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19" s="3" t="s">
        <v>265</v>
      </c>
      <c r="G19" s="3" t="str">
        <f>IFERROR(_xlfn.XLOOKUP(F19,'LISTAS DESPLEGABLES'!$H$3:$H$5,'LISTAS DESPLEGABLES'!$I$3:$I$5),"")</f>
        <v>8173: Modernización de las capacidades del Cuerpo Oficial de Bomberos Bogotá D.C.</v>
      </c>
      <c r="H19" s="3" t="s">
        <v>283</v>
      </c>
      <c r="I19" s="13" t="s">
        <v>267</v>
      </c>
      <c r="J19" s="3" t="s">
        <v>273</v>
      </c>
      <c r="K19" s="13" t="s">
        <v>274</v>
      </c>
      <c r="L19" s="3" t="s">
        <v>39</v>
      </c>
      <c r="M19" s="3" t="s">
        <v>278</v>
      </c>
      <c r="N19" s="125">
        <v>0.3</v>
      </c>
      <c r="O19" s="125">
        <v>0.6</v>
      </c>
      <c r="P19" s="125">
        <v>1</v>
      </c>
      <c r="Q19" s="3" t="s">
        <v>33</v>
      </c>
      <c r="R19" s="3" t="s">
        <v>284</v>
      </c>
      <c r="S19" s="126" t="str">
        <f>'PLAN DE ACCIÓN 2026'!E19</f>
        <v>Desarrollar capacitaciones semestrales por los equipos especializados</v>
      </c>
      <c r="T19" s="3" t="str">
        <f>'PLAN DE ACCIÓN 2026'!M19</f>
        <v>(1) Informe semestral del desarrollo de la capacitación realizada por los equipos especializados</v>
      </c>
      <c r="U19" s="127">
        <v>1</v>
      </c>
      <c r="V19" s="9" t="s">
        <v>59</v>
      </c>
      <c r="W19" s="85" t="s">
        <v>34</v>
      </c>
    </row>
    <row r="20" spans="1:23" ht="128.25">
      <c r="A20" s="124" t="s">
        <v>263</v>
      </c>
      <c r="B20" s="3" t="s">
        <v>264</v>
      </c>
      <c r="C20" s="3" t="str">
        <f>IFERROR(_xlfn.XLOOKUP(B20,Tabla2[OBJETIVOS  ESTRATÉGICOS],Tabla2[ESTRATEGIA]),"")</f>
        <v>Estrategia 2:  Bogotá protege el ambiente y se compromete  con la acción climática.</v>
      </c>
      <c r="D20" s="3" t="str">
        <f>IFERROR(_xlfn.XLOOKUP(B20,Tabla2[OBJETIVOS  ESTRATÉGICOS],Tabla2[PROGRAMA]),"")</f>
        <v xml:space="preserve">Programa 25: Aumento de la resiliencia al cambio climático y reducción de la vulnerabilidad </v>
      </c>
      <c r="E20" s="3" t="str">
        <f>IFERROR(_xlfn.XLOOKUP(B20,Tabla2[OBJETIVOS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0" s="3" t="s">
        <v>265</v>
      </c>
      <c r="G20" s="3" t="str">
        <f>IFERROR(_xlfn.XLOOKUP(F20,'LISTAS DESPLEGABLES'!$H$3:$H$5,'LISTAS DESPLEGABLES'!$I$3:$I$5),"")</f>
        <v>8173: Modernización de las capacidades del Cuerpo Oficial de Bomberos Bogotá D.C.</v>
      </c>
      <c r="H20" s="3" t="s">
        <v>267</v>
      </c>
      <c r="I20" s="13" t="s">
        <v>267</v>
      </c>
      <c r="J20" s="3" t="s">
        <v>268</v>
      </c>
      <c r="K20" s="13" t="s">
        <v>269</v>
      </c>
      <c r="L20" s="3" t="s">
        <v>29</v>
      </c>
      <c r="M20" s="3" t="s">
        <v>270</v>
      </c>
      <c r="N20" s="125">
        <v>0.3</v>
      </c>
      <c r="O20" s="125">
        <v>0.6</v>
      </c>
      <c r="P20" s="125">
        <v>1</v>
      </c>
      <c r="Q20" s="3" t="s">
        <v>220</v>
      </c>
      <c r="R20" s="3" t="s">
        <v>276</v>
      </c>
      <c r="S20" s="126" t="str">
        <f>'PLAN DE ACCIÓN 2026'!E20</f>
        <v>Analizar y Evaluar los incidentes o servicios de emergencias de la experticia técnica del grupo</v>
      </c>
      <c r="T20" s="3" t="str">
        <f>'PLAN DE ACCIÓN 2026'!M20</f>
        <v>(1) Informe de análisis y evaluación por semestre de los servicios atendidos por los equipos especializados</v>
      </c>
      <c r="U20" s="127">
        <v>1</v>
      </c>
      <c r="V20" s="9" t="s">
        <v>60</v>
      </c>
      <c r="W20" s="85" t="s">
        <v>34</v>
      </c>
    </row>
    <row r="21" spans="1:23" ht="171">
      <c r="A21" s="124" t="s">
        <v>263</v>
      </c>
      <c r="B21" s="3" t="s">
        <v>264</v>
      </c>
      <c r="C21" s="3" t="str">
        <f>IFERROR(_xlfn.XLOOKUP(B21,Tabla2[OBJETIVOS  ESTRATÉGICOS],Tabla2[ESTRATEGIA]),"")</f>
        <v>Estrategia 2:  Bogotá protege el ambiente y se compromete  con la acción climática.</v>
      </c>
      <c r="D21" s="3" t="str">
        <f>IFERROR(_xlfn.XLOOKUP(B21,Tabla2[OBJETIVOS  ESTRATÉGICOS],Tabla2[PROGRAMA]),"")</f>
        <v xml:space="preserve">Programa 25: Aumento de la resiliencia al cambio climático y reducción de la vulnerabilidad </v>
      </c>
      <c r="E21" s="3" t="str">
        <f>IFERROR(_xlfn.XLOOKUP(B21,Tabla2[OBJETIVOS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1" s="3" t="s">
        <v>265</v>
      </c>
      <c r="G21" s="3" t="str">
        <f>IFERROR(_xlfn.XLOOKUP(F21,'LISTAS DESPLEGABLES'!$H$3:$H$5,'LISTAS DESPLEGABLES'!$I$3:$I$5),"")</f>
        <v>8173: Modernización de las capacidades del Cuerpo Oficial de Bomberos Bogotá D.C.</v>
      </c>
      <c r="H21" s="3" t="s">
        <v>283</v>
      </c>
      <c r="I21" s="13" t="s">
        <v>267</v>
      </c>
      <c r="J21" s="3" t="s">
        <v>285</v>
      </c>
      <c r="K21" s="13" t="s">
        <v>286</v>
      </c>
      <c r="L21" s="3" t="s">
        <v>76</v>
      </c>
      <c r="M21" s="3" t="s">
        <v>287</v>
      </c>
      <c r="N21" s="125">
        <v>0.3</v>
      </c>
      <c r="O21" s="125">
        <v>0.6</v>
      </c>
      <c r="P21" s="125">
        <v>1</v>
      </c>
      <c r="Q21" s="3" t="s">
        <v>70</v>
      </c>
      <c r="R21" s="3" t="s">
        <v>284</v>
      </c>
      <c r="S21" s="126" t="str">
        <f>'PLAN DE ACCIÓN 2026'!E21</f>
        <v>Desarrollar capacitaciones semestrales por los equipos especializados</v>
      </c>
      <c r="T21" s="3" t="str">
        <f>'PLAN DE ACCIÓN 2026'!M21</f>
        <v>(1) Informe semestral del desarrollo de la capacitación realizada por los equipos especializados</v>
      </c>
      <c r="U21" s="127">
        <v>1</v>
      </c>
      <c r="V21" s="9" t="s">
        <v>60</v>
      </c>
      <c r="W21" s="85" t="s">
        <v>34</v>
      </c>
    </row>
    <row r="22" spans="1:23" ht="114">
      <c r="A22" s="124" t="s">
        <v>263</v>
      </c>
      <c r="B22" s="3" t="s">
        <v>264</v>
      </c>
      <c r="C22" s="3" t="str">
        <f>IFERROR(_xlfn.XLOOKUP(B22,Tabla2[OBJETIVOS  ESTRATÉGICOS],Tabla2[ESTRATEGIA]),"")</f>
        <v>Estrategia 2:  Bogotá protege el ambiente y se compromete  con la acción climática.</v>
      </c>
      <c r="D22" s="3" t="str">
        <f>IFERROR(_xlfn.XLOOKUP(B22,Tabla2[OBJETIVOS  ESTRATÉGICOS],Tabla2[PROGRAMA]),"")</f>
        <v xml:space="preserve">Programa 25: Aumento de la resiliencia al cambio climático y reducción de la vulnerabilidad </v>
      </c>
      <c r="E22" s="3" t="str">
        <f>IFERROR(_xlfn.XLOOKUP(B22,Tabla2[OBJETIVOS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2" s="3" t="s">
        <v>265</v>
      </c>
      <c r="G22" s="3" t="str">
        <f>IFERROR(_xlfn.XLOOKUP(F22,'LISTAS DESPLEGABLES'!$H$3:$H$5,'LISTAS DESPLEGABLES'!$I$3:$I$5),"")</f>
        <v>8173: Modernización de las capacidades del Cuerpo Oficial de Bomberos Bogotá D.C.</v>
      </c>
      <c r="H22" s="3" t="s">
        <v>267</v>
      </c>
      <c r="I22" s="13" t="s">
        <v>267</v>
      </c>
      <c r="J22" s="3" t="s">
        <v>273</v>
      </c>
      <c r="K22" s="13" t="s">
        <v>274</v>
      </c>
      <c r="L22" s="3" t="s">
        <v>35</v>
      </c>
      <c r="M22" s="3" t="s">
        <v>275</v>
      </c>
      <c r="N22" s="125">
        <v>0.3</v>
      </c>
      <c r="O22" s="125">
        <v>0.6</v>
      </c>
      <c r="P22" s="125">
        <v>1</v>
      </c>
      <c r="Q22" s="3" t="s">
        <v>70</v>
      </c>
      <c r="R22" s="3" t="s">
        <v>276</v>
      </c>
      <c r="S22" s="126" t="str">
        <f>'PLAN DE ACCIÓN 2026'!E22</f>
        <v>Analizar y Evaluar los incidentes o servicios de emergencias de la experticia técnica del grupo</v>
      </c>
      <c r="T22" s="3" t="str">
        <f>'PLAN DE ACCIÓN 2026'!M22</f>
        <v>(1) Informe de análisis y evaluación por semestre de los servicios atendidos por los equipos especializados</v>
      </c>
      <c r="U22" s="127">
        <v>1</v>
      </c>
      <c r="V22" s="9" t="s">
        <v>61</v>
      </c>
      <c r="W22" s="85" t="s">
        <v>34</v>
      </c>
    </row>
    <row r="23" spans="1:23" ht="114">
      <c r="A23" s="124" t="s">
        <v>263</v>
      </c>
      <c r="B23" s="3" t="s">
        <v>264</v>
      </c>
      <c r="C23" s="3" t="str">
        <f>IFERROR(_xlfn.XLOOKUP(B23,Tabla2[OBJETIVOS  ESTRATÉGICOS],Tabla2[ESTRATEGIA]),"")</f>
        <v>Estrategia 2:  Bogotá protege el ambiente y se compromete  con la acción climática.</v>
      </c>
      <c r="D23" s="3" t="str">
        <f>IFERROR(_xlfn.XLOOKUP(B23,Tabla2[OBJETIVOS  ESTRATÉGICOS],Tabla2[PROGRAMA]),"")</f>
        <v xml:space="preserve">Programa 25: Aumento de la resiliencia al cambio climático y reducción de la vulnerabilidad </v>
      </c>
      <c r="E23" s="3" t="str">
        <f>IFERROR(_xlfn.XLOOKUP(B23,Tabla2[OBJETIVOS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3" s="3" t="s">
        <v>265</v>
      </c>
      <c r="G23" s="3" t="str">
        <f>IFERROR(_xlfn.XLOOKUP(F23,'LISTAS DESPLEGABLES'!$H$3:$H$5,'LISTAS DESPLEGABLES'!$I$3:$I$5),"")</f>
        <v>8173: Modernización de las capacidades del Cuerpo Oficial de Bomberos Bogotá D.C.</v>
      </c>
      <c r="H23" s="3" t="s">
        <v>283</v>
      </c>
      <c r="I23" s="13" t="s">
        <v>267</v>
      </c>
      <c r="J23" s="3" t="s">
        <v>273</v>
      </c>
      <c r="K23" s="13" t="s">
        <v>274</v>
      </c>
      <c r="L23" s="3" t="s">
        <v>39</v>
      </c>
      <c r="M23" s="3" t="s">
        <v>278</v>
      </c>
      <c r="N23" s="125">
        <v>0.3</v>
      </c>
      <c r="O23" s="125">
        <v>0.6</v>
      </c>
      <c r="P23" s="125">
        <v>1</v>
      </c>
      <c r="Q23" s="3" t="s">
        <v>33</v>
      </c>
      <c r="R23" s="3" t="s">
        <v>284</v>
      </c>
      <c r="S23" s="126" t="str">
        <f>'PLAN DE ACCIÓN 2026'!E23</f>
        <v>Desarrollar capacitaciones semestrales por los equipos especializados</v>
      </c>
      <c r="T23" s="3" t="str">
        <f>'PLAN DE ACCIÓN 2026'!M23</f>
        <v>(1) Informe semestral del desarrollo de la capacitación realizada por los equipos especializados</v>
      </c>
      <c r="U23" s="127">
        <v>1</v>
      </c>
      <c r="V23" s="9" t="s">
        <v>61</v>
      </c>
      <c r="W23" s="85" t="s">
        <v>34</v>
      </c>
    </row>
    <row r="24" spans="1:23" ht="171">
      <c r="A24" s="124" t="s">
        <v>263</v>
      </c>
      <c r="B24" s="3" t="s">
        <v>264</v>
      </c>
      <c r="C24" s="3" t="str">
        <f>IFERROR(_xlfn.XLOOKUP(B24,Tabla2[OBJETIVOS  ESTRATÉGICOS],Tabla2[ESTRATEGIA]),"")</f>
        <v>Estrategia 2:  Bogotá protege el ambiente y se compromete  con la acción climática.</v>
      </c>
      <c r="D24" s="3" t="str">
        <f>IFERROR(_xlfn.XLOOKUP(B24,Tabla2[OBJETIVOS  ESTRATÉGICOS],Tabla2[PROGRAMA]),"")</f>
        <v xml:space="preserve">Programa 25: Aumento de la resiliencia al cambio climático y reducción de la vulnerabilidad </v>
      </c>
      <c r="E24" s="3" t="str">
        <f>IFERROR(_xlfn.XLOOKUP(B24,Tabla2[OBJETIVOS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4" s="3" t="s">
        <v>265</v>
      </c>
      <c r="G24" s="3" t="str">
        <f>IFERROR(_xlfn.XLOOKUP(F24,'LISTAS DESPLEGABLES'!$H$3:$H$5,'LISTAS DESPLEGABLES'!$I$3:$I$5),"")</f>
        <v>8173: Modernización de las capacidades del Cuerpo Oficial de Bomberos Bogotá D.C.</v>
      </c>
      <c r="H24" s="3" t="s">
        <v>267</v>
      </c>
      <c r="I24" s="13" t="s">
        <v>267</v>
      </c>
      <c r="J24" s="3" t="s">
        <v>285</v>
      </c>
      <c r="K24" s="13" t="s">
        <v>286</v>
      </c>
      <c r="L24" s="3" t="s">
        <v>76</v>
      </c>
      <c r="M24" s="3" t="s">
        <v>287</v>
      </c>
      <c r="N24" s="125">
        <v>0.3</v>
      </c>
      <c r="O24" s="125">
        <v>0.6</v>
      </c>
      <c r="P24" s="125">
        <v>1</v>
      </c>
      <c r="Q24" s="3" t="s">
        <v>70</v>
      </c>
      <c r="R24" s="3" t="s">
        <v>276</v>
      </c>
      <c r="S24" s="126" t="str">
        <f>'PLAN DE ACCIÓN 2026'!E24</f>
        <v>Analizar y Evaluar los incidentes o servicios de emergencias de la experticia técnica del grupo</v>
      </c>
      <c r="T24" s="3" t="str">
        <f>'PLAN DE ACCIÓN 2026'!M24</f>
        <v>(1) Informe de análisis y evaluación por semestre de los servicios atendidos por los equipos especializados</v>
      </c>
      <c r="U24" s="127">
        <v>1</v>
      </c>
      <c r="V24" s="9" t="s">
        <v>62</v>
      </c>
      <c r="W24" s="85" t="s">
        <v>34</v>
      </c>
    </row>
    <row r="25" spans="1:23" ht="114">
      <c r="A25" s="124" t="s">
        <v>263</v>
      </c>
      <c r="B25" s="3" t="s">
        <v>264</v>
      </c>
      <c r="C25" s="3" t="str">
        <f>IFERROR(_xlfn.XLOOKUP(B25,Tabla2[OBJETIVOS  ESTRATÉGICOS],Tabla2[ESTRATEGIA]),"")</f>
        <v>Estrategia 2:  Bogotá protege el ambiente y se compromete  con la acción climática.</v>
      </c>
      <c r="D25" s="3" t="str">
        <f>IFERROR(_xlfn.XLOOKUP(B25,Tabla2[OBJETIVOS  ESTRATÉGICOS],Tabla2[PROGRAMA]),"")</f>
        <v xml:space="preserve">Programa 25: Aumento de la resiliencia al cambio climático y reducción de la vulnerabilidad </v>
      </c>
      <c r="E25" s="3" t="str">
        <f>IFERROR(_xlfn.XLOOKUP(B25,Tabla2[OBJETIVOS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5" s="3" t="s">
        <v>265</v>
      </c>
      <c r="G25" s="3" t="str">
        <f>IFERROR(_xlfn.XLOOKUP(F25,'LISTAS DESPLEGABLES'!$H$3:$H$5,'LISTAS DESPLEGABLES'!$I$3:$I$5),"")</f>
        <v>8173: Modernización de las capacidades del Cuerpo Oficial de Bomberos Bogotá D.C.</v>
      </c>
      <c r="H25" s="3" t="s">
        <v>283</v>
      </c>
      <c r="I25" s="13" t="s">
        <v>267</v>
      </c>
      <c r="J25" s="3" t="s">
        <v>273</v>
      </c>
      <c r="K25" s="13" t="s">
        <v>274</v>
      </c>
      <c r="L25" s="3" t="s">
        <v>35</v>
      </c>
      <c r="M25" s="3" t="s">
        <v>275</v>
      </c>
      <c r="N25" s="125">
        <v>0.3</v>
      </c>
      <c r="O25" s="125">
        <v>0.6</v>
      </c>
      <c r="P25" s="125">
        <v>1</v>
      </c>
      <c r="Q25" s="3" t="s">
        <v>70</v>
      </c>
      <c r="R25" s="3" t="s">
        <v>284</v>
      </c>
      <c r="S25" s="126" t="str">
        <f>'PLAN DE ACCIÓN 2026'!E25</f>
        <v>Desarrollar capacitaciones semestrales por los equipos especializados</v>
      </c>
      <c r="T25" s="3" t="str">
        <f>'PLAN DE ACCIÓN 2026'!M25</f>
        <v>(1) Informe semestral del desarrollo de la capacitación realizada por los equipos especializados</v>
      </c>
      <c r="U25" s="127">
        <v>1</v>
      </c>
      <c r="V25" s="9" t="s">
        <v>62</v>
      </c>
      <c r="W25" s="85" t="s">
        <v>34</v>
      </c>
    </row>
    <row r="26" spans="1:23" ht="114">
      <c r="A26" s="124" t="s">
        <v>263</v>
      </c>
      <c r="B26" s="3" t="s">
        <v>264</v>
      </c>
      <c r="C26" s="3" t="str">
        <f>IFERROR(_xlfn.XLOOKUP(B26,Tabla2[OBJETIVOS  ESTRATÉGICOS],Tabla2[ESTRATEGIA]),"")</f>
        <v>Estrategia 2:  Bogotá protege el ambiente y se compromete  con la acción climática.</v>
      </c>
      <c r="D26" s="3" t="str">
        <f>IFERROR(_xlfn.XLOOKUP(B26,Tabla2[OBJETIVOS  ESTRATÉGICOS],Tabla2[PROGRAMA]),"")</f>
        <v xml:space="preserve">Programa 25: Aumento de la resiliencia al cambio climático y reducción de la vulnerabilidad </v>
      </c>
      <c r="E26" s="3" t="str">
        <f>IFERROR(_xlfn.XLOOKUP(B26,Tabla2[OBJETIVOS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6" s="3" t="s">
        <v>265</v>
      </c>
      <c r="G26" s="3" t="str">
        <f>IFERROR(_xlfn.XLOOKUP(F26,'LISTAS DESPLEGABLES'!$H$3:$H$5,'LISTAS DESPLEGABLES'!$I$3:$I$5),"")</f>
        <v>8173: Modernización de las capacidades del Cuerpo Oficial de Bomberos Bogotá D.C.</v>
      </c>
      <c r="H26" s="3" t="s">
        <v>267</v>
      </c>
      <c r="I26" s="13" t="s">
        <v>267</v>
      </c>
      <c r="J26" s="3" t="s">
        <v>273</v>
      </c>
      <c r="K26" s="13" t="s">
        <v>274</v>
      </c>
      <c r="L26" s="3" t="s">
        <v>39</v>
      </c>
      <c r="M26" s="3" t="s">
        <v>278</v>
      </c>
      <c r="N26" s="125">
        <v>0.3</v>
      </c>
      <c r="O26" s="125">
        <v>0.6</v>
      </c>
      <c r="P26" s="125">
        <v>1</v>
      </c>
      <c r="Q26" s="3" t="s">
        <v>33</v>
      </c>
      <c r="R26" s="3" t="s">
        <v>276</v>
      </c>
      <c r="S26" s="126" t="str">
        <f>'PLAN DE ACCIÓN 2026'!E26</f>
        <v>Analizar y Evaluar los incidentes o servicios de emergencias de la experticia técnica del grupo</v>
      </c>
      <c r="T26" s="3" t="str">
        <f>'PLAN DE ACCIÓN 2026'!M26</f>
        <v>(1) Informe de análisis y evaluación por semestre de los servicios atendidos por los equipos especializados</v>
      </c>
      <c r="U26" s="127">
        <v>1</v>
      </c>
      <c r="V26" s="9" t="s">
        <v>63</v>
      </c>
      <c r="W26" s="85" t="s">
        <v>34</v>
      </c>
    </row>
    <row r="27" spans="1:23" ht="171">
      <c r="A27" s="124" t="s">
        <v>263</v>
      </c>
      <c r="B27" s="3" t="s">
        <v>264</v>
      </c>
      <c r="C27" s="3" t="str">
        <f>IFERROR(_xlfn.XLOOKUP(B27,Tabla2[OBJETIVOS  ESTRATÉGICOS],Tabla2[ESTRATEGIA]),"")</f>
        <v>Estrategia 2:  Bogotá protege el ambiente y se compromete  con la acción climática.</v>
      </c>
      <c r="D27" s="3" t="str">
        <f>IFERROR(_xlfn.XLOOKUP(B27,Tabla2[OBJETIVOS  ESTRATÉGICOS],Tabla2[PROGRAMA]),"")</f>
        <v xml:space="preserve">Programa 25: Aumento de la resiliencia al cambio climático y reducción de la vulnerabilidad </v>
      </c>
      <c r="E27" s="3" t="str">
        <f>IFERROR(_xlfn.XLOOKUP(B27,Tabla2[OBJETIVOS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7" s="3" t="s">
        <v>265</v>
      </c>
      <c r="G27" s="3" t="str">
        <f>IFERROR(_xlfn.XLOOKUP(F27,'LISTAS DESPLEGABLES'!$H$3:$H$5,'LISTAS DESPLEGABLES'!$I$3:$I$5),"")</f>
        <v>8173: Modernización de las capacidades del Cuerpo Oficial de Bomberos Bogotá D.C.</v>
      </c>
      <c r="H27" s="3" t="s">
        <v>283</v>
      </c>
      <c r="I27" s="13" t="s">
        <v>267</v>
      </c>
      <c r="J27" s="3" t="s">
        <v>285</v>
      </c>
      <c r="K27" s="13" t="s">
        <v>286</v>
      </c>
      <c r="L27" s="3" t="s">
        <v>76</v>
      </c>
      <c r="M27" s="3" t="s">
        <v>287</v>
      </c>
      <c r="N27" s="125">
        <v>0.3</v>
      </c>
      <c r="O27" s="125">
        <v>0.6</v>
      </c>
      <c r="P27" s="125">
        <v>1</v>
      </c>
      <c r="Q27" s="3" t="s">
        <v>70</v>
      </c>
      <c r="R27" s="3" t="s">
        <v>284</v>
      </c>
      <c r="S27" s="126" t="str">
        <f>'PLAN DE ACCIÓN 2026'!E27</f>
        <v>Desarrollar capacitaciones semestrales por los equipos especializados</v>
      </c>
      <c r="T27" s="3" t="str">
        <f>'PLAN DE ACCIÓN 2026'!M27</f>
        <v>(1) Informe semestral del desarrollo de la capacitación realizada por los equipos especializados</v>
      </c>
      <c r="U27" s="127">
        <v>1</v>
      </c>
      <c r="V27" s="9" t="s">
        <v>63</v>
      </c>
      <c r="W27" s="85" t="s">
        <v>34</v>
      </c>
    </row>
    <row r="28" spans="1:23" ht="114">
      <c r="A28" s="124" t="s">
        <v>263</v>
      </c>
      <c r="B28" s="3" t="s">
        <v>264</v>
      </c>
      <c r="C28" s="3" t="str">
        <f>IFERROR(_xlfn.XLOOKUP(B28,Tabla2[OBJETIVOS  ESTRATÉGICOS],Tabla2[ESTRATEGIA]),"")</f>
        <v>Estrategia 2:  Bogotá protege el ambiente y se compromete  con la acción climática.</v>
      </c>
      <c r="D28" s="3" t="str">
        <f>IFERROR(_xlfn.XLOOKUP(B28,Tabla2[OBJETIVOS  ESTRATÉGICOS],Tabla2[PROGRAMA]),"")</f>
        <v xml:space="preserve">Programa 25: Aumento de la resiliencia al cambio climático y reducción de la vulnerabilidad </v>
      </c>
      <c r="E28" s="3" t="str">
        <f>IFERROR(_xlfn.XLOOKUP(B28,Tabla2[OBJETIVOS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8" s="3" t="s">
        <v>265</v>
      </c>
      <c r="G28" s="3" t="str">
        <f>IFERROR(_xlfn.XLOOKUP(F28,'LISTAS DESPLEGABLES'!$H$3:$H$5,'LISTAS DESPLEGABLES'!$I$3:$I$5),"")</f>
        <v>8173: Modernización de las capacidades del Cuerpo Oficial de Bomberos Bogotá D.C.</v>
      </c>
      <c r="H28" s="3" t="s">
        <v>267</v>
      </c>
      <c r="I28" s="13" t="s">
        <v>267</v>
      </c>
      <c r="J28" s="3" t="s">
        <v>273</v>
      </c>
      <c r="K28" s="13" t="s">
        <v>274</v>
      </c>
      <c r="L28" s="3" t="s">
        <v>35</v>
      </c>
      <c r="M28" s="3" t="s">
        <v>275</v>
      </c>
      <c r="N28" s="125">
        <v>0.3</v>
      </c>
      <c r="O28" s="125">
        <v>0.6</v>
      </c>
      <c r="P28" s="125">
        <v>1</v>
      </c>
      <c r="Q28" s="3" t="s">
        <v>70</v>
      </c>
      <c r="R28" s="3" t="s">
        <v>276</v>
      </c>
      <c r="S28" s="126" t="str">
        <f>'PLAN DE ACCIÓN 2026'!E28</f>
        <v>Analizar y Evaluar los incidentes o servicios de emergencias de la experticia técnica del grupo</v>
      </c>
      <c r="T28" s="3" t="str">
        <f>'PLAN DE ACCIÓN 2026'!M28</f>
        <v>(1) Informe de análisis y evaluación por semestre de los servicios atendidos por los equipos especializados</v>
      </c>
      <c r="U28" s="127">
        <v>1</v>
      </c>
      <c r="V28" s="9" t="s">
        <v>64</v>
      </c>
      <c r="W28" s="85" t="s">
        <v>34</v>
      </c>
    </row>
    <row r="29" spans="1:23" ht="114">
      <c r="A29" s="124" t="s">
        <v>263</v>
      </c>
      <c r="B29" s="3" t="s">
        <v>264</v>
      </c>
      <c r="C29" s="3" t="str">
        <f>IFERROR(_xlfn.XLOOKUP(B29,Tabla2[OBJETIVOS  ESTRATÉGICOS],Tabla2[ESTRATEGIA]),"")</f>
        <v>Estrategia 2:  Bogotá protege el ambiente y se compromete  con la acción climática.</v>
      </c>
      <c r="D29" s="3" t="str">
        <f>IFERROR(_xlfn.XLOOKUP(B29,Tabla2[OBJETIVOS  ESTRATÉGICOS],Tabla2[PROGRAMA]),"")</f>
        <v xml:space="preserve">Programa 25: Aumento de la resiliencia al cambio climático y reducción de la vulnerabilidad </v>
      </c>
      <c r="E29" s="3" t="str">
        <f>IFERROR(_xlfn.XLOOKUP(B29,Tabla2[OBJETIVOS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29" s="3" t="s">
        <v>265</v>
      </c>
      <c r="G29" s="3" t="str">
        <f>IFERROR(_xlfn.XLOOKUP(F29,'LISTAS DESPLEGABLES'!$H$3:$H$5,'LISTAS DESPLEGABLES'!$I$3:$I$5),"")</f>
        <v>8173: Modernización de las capacidades del Cuerpo Oficial de Bomberos Bogotá D.C.</v>
      </c>
      <c r="H29" s="3" t="s">
        <v>283</v>
      </c>
      <c r="I29" s="13" t="s">
        <v>267</v>
      </c>
      <c r="J29" s="3" t="s">
        <v>273</v>
      </c>
      <c r="K29" s="13" t="s">
        <v>274</v>
      </c>
      <c r="L29" s="3" t="s">
        <v>39</v>
      </c>
      <c r="M29" s="3" t="s">
        <v>278</v>
      </c>
      <c r="N29" s="125">
        <v>0.3</v>
      </c>
      <c r="O29" s="125">
        <v>0.6</v>
      </c>
      <c r="P29" s="125">
        <v>1</v>
      </c>
      <c r="Q29" s="3" t="s">
        <v>33</v>
      </c>
      <c r="R29" s="3" t="s">
        <v>284</v>
      </c>
      <c r="S29" s="126" t="str">
        <f>'PLAN DE ACCIÓN 2026'!E29</f>
        <v>Desarrollar capacitaciones semestrales por los equipos especializados</v>
      </c>
      <c r="T29" s="3" t="str">
        <f>'PLAN DE ACCIÓN 2026'!M29</f>
        <v>(1) Informe semestral del desarrollo de la capacitación realizada por los equipos especializados</v>
      </c>
      <c r="U29" s="127">
        <v>1</v>
      </c>
      <c r="V29" s="9" t="s">
        <v>64</v>
      </c>
      <c r="W29" s="85" t="s">
        <v>34</v>
      </c>
    </row>
    <row r="30" spans="1:23" ht="171">
      <c r="A30" s="124" t="s">
        <v>263</v>
      </c>
      <c r="B30" s="3" t="s">
        <v>264</v>
      </c>
      <c r="C30" s="3" t="str">
        <f>IFERROR(_xlfn.XLOOKUP(B30,Tabla2[OBJETIVOS  ESTRATÉGICOS],Tabla2[ESTRATEGIA]),"")</f>
        <v>Estrategia 2:  Bogotá protege el ambiente y se compromete  con la acción climática.</v>
      </c>
      <c r="D30" s="3" t="str">
        <f>IFERROR(_xlfn.XLOOKUP(B30,Tabla2[OBJETIVOS  ESTRATÉGICOS],Tabla2[PROGRAMA]),"")</f>
        <v xml:space="preserve">Programa 25: Aumento de la resiliencia al cambio climático y reducción de la vulnerabilidad </v>
      </c>
      <c r="E30" s="3" t="str">
        <f>IFERROR(_xlfn.XLOOKUP(B30,Tabla2[OBJETIVOS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0" s="3" t="s">
        <v>265</v>
      </c>
      <c r="G30" s="3" t="str">
        <f>IFERROR(_xlfn.XLOOKUP(F30,'LISTAS DESPLEGABLES'!$H$3:$H$5,'LISTAS DESPLEGABLES'!$I$3:$I$5),"")</f>
        <v>8173: Modernización de las capacidades del Cuerpo Oficial de Bomberos Bogotá D.C.</v>
      </c>
      <c r="H30" s="3" t="s">
        <v>267</v>
      </c>
      <c r="I30" s="13" t="s">
        <v>267</v>
      </c>
      <c r="J30" s="3" t="s">
        <v>285</v>
      </c>
      <c r="K30" s="13" t="s">
        <v>286</v>
      </c>
      <c r="L30" s="3" t="s">
        <v>76</v>
      </c>
      <c r="M30" s="3" t="s">
        <v>287</v>
      </c>
      <c r="N30" s="125">
        <v>0.3</v>
      </c>
      <c r="O30" s="125">
        <v>0.6</v>
      </c>
      <c r="P30" s="125">
        <v>1</v>
      </c>
      <c r="Q30" s="3" t="s">
        <v>70</v>
      </c>
      <c r="R30" s="3" t="s">
        <v>276</v>
      </c>
      <c r="S30" s="126" t="str">
        <f>'PLAN DE ACCIÓN 2026'!E30</f>
        <v>Analizar y Evaluar los incidentes o servicios de emergencias de la experticia técnica del grupo</v>
      </c>
      <c r="T30" s="3" t="str">
        <f>'PLAN DE ACCIÓN 2026'!M30</f>
        <v>(1) Informe de análisis y evaluación por semestre de los servicios atendidos por los equipos especializados</v>
      </c>
      <c r="U30" s="127">
        <v>1</v>
      </c>
      <c r="V30" s="9" t="s">
        <v>65</v>
      </c>
      <c r="W30" s="85" t="s">
        <v>34</v>
      </c>
    </row>
    <row r="31" spans="1:23" ht="114">
      <c r="A31" s="124" t="s">
        <v>263</v>
      </c>
      <c r="B31" s="3" t="s">
        <v>264</v>
      </c>
      <c r="C31" s="3" t="str">
        <f>IFERROR(_xlfn.XLOOKUP(B31,Tabla2[OBJETIVOS  ESTRATÉGICOS],Tabla2[ESTRATEGIA]),"")</f>
        <v>Estrategia 2:  Bogotá protege el ambiente y se compromete  con la acción climática.</v>
      </c>
      <c r="D31" s="3" t="str">
        <f>IFERROR(_xlfn.XLOOKUP(B31,Tabla2[OBJETIVOS  ESTRATÉGICOS],Tabla2[PROGRAMA]),"")</f>
        <v xml:space="preserve">Programa 25: Aumento de la resiliencia al cambio climático y reducción de la vulnerabilidad </v>
      </c>
      <c r="E31" s="3" t="str">
        <f>IFERROR(_xlfn.XLOOKUP(B31,Tabla2[OBJETIVOS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1" s="3" t="s">
        <v>265</v>
      </c>
      <c r="G31" s="3" t="str">
        <f>IFERROR(_xlfn.XLOOKUP(F31,'LISTAS DESPLEGABLES'!$H$3:$H$5,'LISTAS DESPLEGABLES'!$I$3:$I$5),"")</f>
        <v>8173: Modernización de las capacidades del Cuerpo Oficial de Bomberos Bogotá D.C.</v>
      </c>
      <c r="H31" s="3" t="s">
        <v>267</v>
      </c>
      <c r="I31" s="13" t="s">
        <v>267</v>
      </c>
      <c r="J31" s="3" t="s">
        <v>273</v>
      </c>
      <c r="K31" s="13" t="s">
        <v>274</v>
      </c>
      <c r="L31" s="3" t="s">
        <v>35</v>
      </c>
      <c r="M31" s="3" t="s">
        <v>275</v>
      </c>
      <c r="N31" s="125">
        <v>0.3</v>
      </c>
      <c r="O31" s="125">
        <v>0.6</v>
      </c>
      <c r="P31" s="125">
        <v>1</v>
      </c>
      <c r="Q31" s="3" t="s">
        <v>70</v>
      </c>
      <c r="R31" s="3" t="s">
        <v>276</v>
      </c>
      <c r="S31" s="126" t="str">
        <f>'PLAN DE ACCIÓN 2026'!E31</f>
        <v>Analizar y Evaluar los incidentes o servicios de emergencias de la experticia técnica del grupo</v>
      </c>
      <c r="T31" s="3" t="str">
        <f>'PLAN DE ACCIÓN 2026'!M31</f>
        <v>(1) Informe de análisis y evaluación por semestre de los servicios atendidos por los equipos especializados</v>
      </c>
      <c r="U31" s="127">
        <v>1</v>
      </c>
      <c r="V31" s="9" t="s">
        <v>66</v>
      </c>
      <c r="W31" s="85" t="s">
        <v>34</v>
      </c>
    </row>
    <row r="32" spans="1:23" ht="114">
      <c r="A32" s="124" t="s">
        <v>263</v>
      </c>
      <c r="B32" s="3" t="s">
        <v>264</v>
      </c>
      <c r="C32" s="3" t="str">
        <f>IFERROR(_xlfn.XLOOKUP(B32,Tabla2[OBJETIVOS  ESTRATÉGICOS],Tabla2[ESTRATEGIA]),"")</f>
        <v>Estrategia 2:  Bogotá protege el ambiente y se compromete  con la acción climática.</v>
      </c>
      <c r="D32" s="3" t="str">
        <f>IFERROR(_xlfn.XLOOKUP(B32,Tabla2[OBJETIVOS  ESTRATÉGICOS],Tabla2[PROGRAMA]),"")</f>
        <v xml:space="preserve">Programa 25: Aumento de la resiliencia al cambio climático y reducción de la vulnerabilidad </v>
      </c>
      <c r="E32" s="3" t="str">
        <f>IFERROR(_xlfn.XLOOKUP(B32,Tabla2[OBJETIVOS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2" s="3" t="s">
        <v>265</v>
      </c>
      <c r="G32" s="3" t="str">
        <f>IFERROR(_xlfn.XLOOKUP(F32,'LISTAS DESPLEGABLES'!$H$3:$H$5,'LISTAS DESPLEGABLES'!$I$3:$I$5),"")</f>
        <v>8173: Modernización de las capacidades del Cuerpo Oficial de Bomberos Bogotá D.C.</v>
      </c>
      <c r="H32" s="3" t="s">
        <v>283</v>
      </c>
      <c r="I32" s="13" t="s">
        <v>267</v>
      </c>
      <c r="J32" s="3" t="s">
        <v>273</v>
      </c>
      <c r="K32" s="13" t="s">
        <v>274</v>
      </c>
      <c r="L32" s="3" t="s">
        <v>39</v>
      </c>
      <c r="M32" s="3" t="s">
        <v>278</v>
      </c>
      <c r="N32" s="125">
        <v>0.3</v>
      </c>
      <c r="O32" s="125">
        <v>0.6</v>
      </c>
      <c r="P32" s="125">
        <v>1</v>
      </c>
      <c r="Q32" s="3" t="s">
        <v>33</v>
      </c>
      <c r="R32" s="3" t="s">
        <v>284</v>
      </c>
      <c r="S32" s="126" t="str">
        <f>'PLAN DE ACCIÓN 2026'!E32</f>
        <v>Desarrollar capacitaciones semestrales por los equipos especializados</v>
      </c>
      <c r="T32" s="3" t="str">
        <f>'PLAN DE ACCIÓN 2026'!M32</f>
        <v>(1) Informe semestral del desarrollo de la capacitación realizada por los equipos especializados</v>
      </c>
      <c r="U32" s="127">
        <v>1</v>
      </c>
      <c r="V32" s="9" t="s">
        <v>66</v>
      </c>
      <c r="W32" s="85" t="s">
        <v>34</v>
      </c>
    </row>
    <row r="33" spans="1:23" ht="171">
      <c r="A33" s="124" t="s">
        <v>263</v>
      </c>
      <c r="B33" s="3" t="s">
        <v>264</v>
      </c>
      <c r="C33" s="3" t="str">
        <f>IFERROR(_xlfn.XLOOKUP(B33,Tabla2[OBJETIVOS  ESTRATÉGICOS],Tabla2[ESTRATEGIA]),"")</f>
        <v>Estrategia 2:  Bogotá protege el ambiente y se compromete  con la acción climática.</v>
      </c>
      <c r="D33" s="3" t="str">
        <f>IFERROR(_xlfn.XLOOKUP(B33,Tabla2[OBJETIVOS  ESTRATÉGICOS],Tabla2[PROGRAMA]),"")</f>
        <v xml:space="preserve">Programa 25: Aumento de la resiliencia al cambio climático y reducción de la vulnerabilidad </v>
      </c>
      <c r="E33" s="3" t="str">
        <f>IFERROR(_xlfn.XLOOKUP(B33,Tabla2[OBJETIVOS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3" s="3" t="s">
        <v>265</v>
      </c>
      <c r="G33" s="3" t="str">
        <f>IFERROR(_xlfn.XLOOKUP(F33,'LISTAS DESPLEGABLES'!$H$3:$H$5,'LISTAS DESPLEGABLES'!$I$3:$I$5),"")</f>
        <v>8173: Modernización de las capacidades del Cuerpo Oficial de Bomberos Bogotá D.C.</v>
      </c>
      <c r="H33" s="3" t="s">
        <v>288</v>
      </c>
      <c r="I33" s="13" t="s">
        <v>289</v>
      </c>
      <c r="J33" s="3" t="s">
        <v>285</v>
      </c>
      <c r="K33" s="13" t="s">
        <v>286</v>
      </c>
      <c r="L33" s="3" t="s">
        <v>76</v>
      </c>
      <c r="M33" s="3" t="s">
        <v>287</v>
      </c>
      <c r="N33" s="125">
        <v>0.3</v>
      </c>
      <c r="O33" s="125">
        <v>0.6</v>
      </c>
      <c r="P33" s="125">
        <v>1</v>
      </c>
      <c r="Q33" s="3" t="s">
        <v>70</v>
      </c>
      <c r="R33" s="3" t="s">
        <v>271</v>
      </c>
      <c r="S33" s="126" t="str">
        <f>'PLAN DE ACCIÓN 2026'!E33</f>
        <v>Atender las solicitudes de activación del Equipo Especializado de Investigación de Incendios</v>
      </c>
      <c r="T33" s="3" t="str">
        <f>'PLAN DE ACCIÓN 2026'!M33</f>
        <v>(1) Informe de gestión del equipo de investigación e incendios.</v>
      </c>
      <c r="U33" s="127">
        <v>1</v>
      </c>
      <c r="V33" s="9" t="s">
        <v>70</v>
      </c>
      <c r="W33" s="85" t="s">
        <v>71</v>
      </c>
    </row>
    <row r="34" spans="1:23" ht="114">
      <c r="A34" s="124" t="s">
        <v>263</v>
      </c>
      <c r="B34" s="3" t="s">
        <v>264</v>
      </c>
      <c r="C34" s="3" t="str">
        <f>IFERROR(_xlfn.XLOOKUP(B34,Tabla2[OBJETIVOS  ESTRATÉGICOS],Tabla2[ESTRATEGIA]),"")</f>
        <v>Estrategia 2:  Bogotá protege el ambiente y se compromete  con la acción climática.</v>
      </c>
      <c r="D34" s="3" t="str">
        <f>IFERROR(_xlfn.XLOOKUP(B34,Tabla2[OBJETIVOS  ESTRATÉGICOS],Tabla2[PROGRAMA]),"")</f>
        <v xml:space="preserve">Programa 25: Aumento de la resiliencia al cambio climático y reducción de la vulnerabilidad </v>
      </c>
      <c r="E34" s="3" t="str">
        <f>IFERROR(_xlfn.XLOOKUP(B34,Tabla2[OBJETIVOS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4" s="3" t="s">
        <v>265</v>
      </c>
      <c r="G34" s="3" t="str">
        <f>IFERROR(_xlfn.XLOOKUP(F34,'LISTAS DESPLEGABLES'!$H$3:$H$5,'LISTAS DESPLEGABLES'!$I$3:$I$5),"")</f>
        <v>8173: Modernización de las capacidades del Cuerpo Oficial de Bomberos Bogotá D.C.</v>
      </c>
      <c r="H34" s="3" t="s">
        <v>288</v>
      </c>
      <c r="I34" s="13" t="s">
        <v>290</v>
      </c>
      <c r="J34" s="3" t="s">
        <v>273</v>
      </c>
      <c r="K34" s="13" t="s">
        <v>274</v>
      </c>
      <c r="L34" s="3" t="s">
        <v>35</v>
      </c>
      <c r="M34" s="3" t="s">
        <v>275</v>
      </c>
      <c r="N34" s="125">
        <v>0.3</v>
      </c>
      <c r="O34" s="125">
        <v>0.6</v>
      </c>
      <c r="P34" s="125">
        <v>1</v>
      </c>
      <c r="Q34" s="3" t="s">
        <v>70</v>
      </c>
      <c r="R34" s="3" t="s">
        <v>271</v>
      </c>
      <c r="S34" s="126" t="str">
        <f>'PLAN DE ACCIÓN 2026'!E34</f>
        <v>Realizar la socialización de los escenarios de riesgo por jurisdicción</v>
      </c>
      <c r="T34" s="3" t="str">
        <f>'PLAN DE ACCIÓN 2026'!M34</f>
        <v xml:space="preserve">Reporte de socializaciones realizadas
</v>
      </c>
      <c r="U34" s="127">
        <v>1</v>
      </c>
      <c r="V34" s="9" t="s">
        <v>70</v>
      </c>
      <c r="W34" s="85" t="s">
        <v>71</v>
      </c>
    </row>
    <row r="35" spans="1:23" ht="114">
      <c r="A35" s="124" t="s">
        <v>263</v>
      </c>
      <c r="B35" s="3" t="s">
        <v>264</v>
      </c>
      <c r="C35" s="3" t="str">
        <f>IFERROR(_xlfn.XLOOKUP(B35,Tabla2[OBJETIVOS  ESTRATÉGICOS],Tabla2[ESTRATEGIA]),"")</f>
        <v>Estrategia 2:  Bogotá protege el ambiente y se compromete  con la acción climática.</v>
      </c>
      <c r="D35" s="3" t="str">
        <f>IFERROR(_xlfn.XLOOKUP(B35,Tabla2[OBJETIVOS  ESTRATÉGICOS],Tabla2[PROGRAMA]),"")</f>
        <v xml:space="preserve">Programa 25: Aumento de la resiliencia al cambio climático y reducción de la vulnerabilidad </v>
      </c>
      <c r="E35" s="3" t="str">
        <f>IFERROR(_xlfn.XLOOKUP(B35,Tabla2[OBJETIVOS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5" s="3" t="s">
        <v>265</v>
      </c>
      <c r="G35" s="3" t="str">
        <f>IFERROR(_xlfn.XLOOKUP(F35,'LISTAS DESPLEGABLES'!$H$3:$H$5,'LISTAS DESPLEGABLES'!$I$3:$I$5),"")</f>
        <v>8173: Modernización de las capacidades del Cuerpo Oficial de Bomberos Bogotá D.C.</v>
      </c>
      <c r="H35" s="3" t="s">
        <v>291</v>
      </c>
      <c r="I35" s="13" t="s">
        <v>292</v>
      </c>
      <c r="J35" s="3" t="s">
        <v>273</v>
      </c>
      <c r="K35" s="13" t="s">
        <v>274</v>
      </c>
      <c r="L35" s="3" t="s">
        <v>39</v>
      </c>
      <c r="M35" s="3" t="s">
        <v>278</v>
      </c>
      <c r="N35" s="125">
        <v>0.3</v>
      </c>
      <c r="O35" s="125">
        <v>0.6</v>
      </c>
      <c r="P35" s="125">
        <v>1</v>
      </c>
      <c r="Q35" s="3" t="s">
        <v>33</v>
      </c>
      <c r="R35" s="3" t="s">
        <v>271</v>
      </c>
      <c r="S35" s="126" t="str">
        <f>'PLAN DE ACCIÓN 2026'!E35</f>
        <v xml:space="preserve">Adelantar el modelo de propagación de incendios forestales de los cerros orientales </v>
      </c>
      <c r="T35" s="3" t="str">
        <f>'PLAN DE ACCIÓN 2026'!M35</f>
        <v xml:space="preserve"> Documentos de análisis con generación de estrategias de prevención y atención de emergencias</v>
      </c>
      <c r="U35" s="127">
        <v>1</v>
      </c>
      <c r="V35" s="9" t="s">
        <v>70</v>
      </c>
      <c r="W35" s="85" t="s">
        <v>71</v>
      </c>
    </row>
    <row r="36" spans="1:23" ht="171">
      <c r="A36" s="124" t="s">
        <v>263</v>
      </c>
      <c r="B36" s="3" t="s">
        <v>264</v>
      </c>
      <c r="C36" s="3" t="str">
        <f>IFERROR(_xlfn.XLOOKUP(B36,Tabla2[OBJETIVOS  ESTRATÉGICOS],Tabla2[ESTRATEGIA]),"")</f>
        <v>Estrategia 2:  Bogotá protege el ambiente y se compromete  con la acción climática.</v>
      </c>
      <c r="D36" s="3" t="str">
        <f>IFERROR(_xlfn.XLOOKUP(B36,Tabla2[OBJETIVOS  ESTRATÉGICOS],Tabla2[PROGRAMA]),"")</f>
        <v xml:space="preserve">Programa 25: Aumento de la resiliencia al cambio climático y reducción de la vulnerabilidad </v>
      </c>
      <c r="E36" s="3" t="str">
        <f>IFERROR(_xlfn.XLOOKUP(B36,Tabla2[OBJETIVOS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6" s="3" t="s">
        <v>265</v>
      </c>
      <c r="G36" s="3" t="str">
        <f>IFERROR(_xlfn.XLOOKUP(F36,'LISTAS DESPLEGABLES'!$H$3:$H$5,'LISTAS DESPLEGABLES'!$I$3:$I$5),"")</f>
        <v>8173: Modernización de las capacidades del Cuerpo Oficial de Bomberos Bogotá D.C.</v>
      </c>
      <c r="H36" s="3" t="s">
        <v>288</v>
      </c>
      <c r="I36" s="13" t="s">
        <v>280</v>
      </c>
      <c r="J36" s="3" t="s">
        <v>285</v>
      </c>
      <c r="K36" s="13" t="s">
        <v>286</v>
      </c>
      <c r="L36" s="3" t="s">
        <v>76</v>
      </c>
      <c r="M36" s="3" t="s">
        <v>287</v>
      </c>
      <c r="N36" s="125">
        <v>0.3</v>
      </c>
      <c r="O36" s="125">
        <v>0.6</v>
      </c>
      <c r="P36" s="125">
        <v>1</v>
      </c>
      <c r="Q36" s="3" t="s">
        <v>70</v>
      </c>
      <c r="R36" s="3" t="s">
        <v>271</v>
      </c>
      <c r="S36" s="126" t="str">
        <f>'PLAN DE ACCIÓN 2026'!E36</f>
        <v>Adelantar escenarios de riesgos misionales</v>
      </c>
      <c r="T36" s="3" t="str">
        <f>'PLAN DE ACCIÓN 2026'!M36</f>
        <v>1. Actualización del escenario de riesgo de incendio estructural (Documento)
2. Construcción del escenario de materiales peligrosos (Documento)
3. Publicación del escenario de incendios forestales (Documento)</v>
      </c>
      <c r="U36" s="127">
        <v>1</v>
      </c>
      <c r="V36" s="9" t="s">
        <v>70</v>
      </c>
      <c r="W36" s="85" t="s">
        <v>71</v>
      </c>
    </row>
    <row r="37" spans="1:23" ht="114">
      <c r="A37" s="124" t="s">
        <v>263</v>
      </c>
      <c r="B37" s="3" t="s">
        <v>264</v>
      </c>
      <c r="C37" s="3" t="str">
        <f>IFERROR(_xlfn.XLOOKUP(B37,Tabla2[OBJETIVOS  ESTRATÉGICOS],Tabla2[ESTRATEGIA]),"")</f>
        <v>Estrategia 2:  Bogotá protege el ambiente y se compromete  con la acción climática.</v>
      </c>
      <c r="D37" s="3" t="str">
        <f>IFERROR(_xlfn.XLOOKUP(B37,Tabla2[OBJETIVOS  ESTRATÉGICOS],Tabla2[PROGRAMA]),"")</f>
        <v xml:space="preserve">Programa 25: Aumento de la resiliencia al cambio climático y reducción de la vulnerabilidad </v>
      </c>
      <c r="E37" s="3" t="str">
        <f>IFERROR(_xlfn.XLOOKUP(B37,Tabla2[OBJETIVOS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7" s="3" t="s">
        <v>265</v>
      </c>
      <c r="G37" s="3" t="str">
        <f>IFERROR(_xlfn.XLOOKUP(F37,'LISTAS DESPLEGABLES'!$H$3:$H$5,'LISTAS DESPLEGABLES'!$I$3:$I$5),"")</f>
        <v>8173: Modernización de las capacidades del Cuerpo Oficial de Bomberos Bogotá D.C.</v>
      </c>
      <c r="H37" s="3" t="s">
        <v>291</v>
      </c>
      <c r="I37" s="13" t="s">
        <v>293</v>
      </c>
      <c r="J37" s="3" t="s">
        <v>273</v>
      </c>
      <c r="K37" s="13" t="s">
        <v>274</v>
      </c>
      <c r="L37" s="3" t="s">
        <v>35</v>
      </c>
      <c r="M37" s="3" t="s">
        <v>275</v>
      </c>
      <c r="N37" s="125">
        <v>0.3</v>
      </c>
      <c r="O37" s="125">
        <v>0.6</v>
      </c>
      <c r="P37" s="125">
        <v>1</v>
      </c>
      <c r="Q37" s="3" t="s">
        <v>70</v>
      </c>
      <c r="R37" s="3" t="s">
        <v>271</v>
      </c>
      <c r="S37" s="126" t="str">
        <f>'PLAN DE ACCIÓN 2026'!E37</f>
        <v>Realizar  inspecciones técnicas en seguridad humana y protección contra incendios</v>
      </c>
      <c r="T37" s="3" t="str">
        <f>'PLAN DE ACCIÓN 2026'!M37</f>
        <v>Inspecciones realizadas</v>
      </c>
      <c r="U37" s="127">
        <v>1</v>
      </c>
      <c r="V37" s="9" t="s">
        <v>70</v>
      </c>
      <c r="W37" s="85" t="s">
        <v>86</v>
      </c>
    </row>
    <row r="38" spans="1:23" ht="114">
      <c r="A38" s="124" t="s">
        <v>263</v>
      </c>
      <c r="B38" s="3" t="s">
        <v>264</v>
      </c>
      <c r="C38" s="3" t="str">
        <f>IFERROR(_xlfn.XLOOKUP(B38,Tabla2[OBJETIVOS  ESTRATÉGICOS],Tabla2[ESTRATEGIA]),"")</f>
        <v>Estrategia 2:  Bogotá protege el ambiente y se compromete  con la acción climática.</v>
      </c>
      <c r="D38" s="3" t="str">
        <f>IFERROR(_xlfn.XLOOKUP(B38,Tabla2[OBJETIVOS  ESTRATÉGICOS],Tabla2[PROGRAMA]),"")</f>
        <v xml:space="preserve">Programa 25: Aumento de la resiliencia al cambio climático y reducción de la vulnerabilidad </v>
      </c>
      <c r="E38" s="3" t="str">
        <f>IFERROR(_xlfn.XLOOKUP(B38,Tabla2[OBJETIVOS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38" s="3" t="s">
        <v>265</v>
      </c>
      <c r="G38" s="3" t="str">
        <f>IFERROR(_xlfn.XLOOKUP(F38,'LISTAS DESPLEGABLES'!$H$3:$H$5,'LISTAS DESPLEGABLES'!$I$3:$I$5),"")</f>
        <v>8173: Modernización de las capacidades del Cuerpo Oficial de Bomberos Bogotá D.C.</v>
      </c>
      <c r="H38" s="3" t="s">
        <v>291</v>
      </c>
      <c r="I38" s="13" t="s">
        <v>294</v>
      </c>
      <c r="J38" s="3" t="s">
        <v>273</v>
      </c>
      <c r="K38" s="13" t="s">
        <v>274</v>
      </c>
      <c r="L38" s="3" t="s">
        <v>39</v>
      </c>
      <c r="M38" s="3" t="s">
        <v>278</v>
      </c>
      <c r="N38" s="125">
        <v>0.3</v>
      </c>
      <c r="O38" s="125">
        <v>0.6</v>
      </c>
      <c r="P38" s="125">
        <v>1</v>
      </c>
      <c r="Q38" s="3" t="s">
        <v>33</v>
      </c>
      <c r="R38" s="3" t="s">
        <v>295</v>
      </c>
      <c r="S38" s="126" t="str">
        <f>'PLAN DE ACCIÓN 2026'!E38</f>
        <v>Implementar las actividades de programas y campañas de prevención de incendios</v>
      </c>
      <c r="T38" s="3" t="str">
        <f>'PLAN DE ACCIÓN 2026'!M38</f>
        <v xml:space="preserve">Actividades Implementadas y realizadas. </v>
      </c>
      <c r="U38" s="127">
        <v>1</v>
      </c>
      <c r="V38" s="9" t="s">
        <v>70</v>
      </c>
      <c r="W38" s="85" t="s">
        <v>86</v>
      </c>
    </row>
    <row r="39" spans="1:23" ht="128.25">
      <c r="A39" s="124" t="s">
        <v>296</v>
      </c>
      <c r="B39" s="3" t="s">
        <v>272</v>
      </c>
      <c r="C39" s="3" t="str">
        <f>IFERROR(_xlfn.XLOOKUP(B39,Tabla2[OBJETIVOS  ESTRATÉGICOS],Tabla2[ESTRATEGIA]),"")</f>
        <v>Estrategia 1: Bogotá se fortalece con un gobierno abierto, cercano, eficiente, transparente e íntegro.</v>
      </c>
      <c r="D39" s="3" t="str">
        <f>IFERROR(_xlfn.XLOOKUP(B39,Tabla2[OBJETIVOS  ESTRATÉGICOS],Tabla2[PROGRAMA]),"")</f>
        <v>Programa 33: Fortalecimiento institucional para un gobierno confiable.</v>
      </c>
      <c r="E39" s="3" t="str">
        <f>IFERROR(_xlfn.XLOOKUP(B39,Tabla2[OBJETIVOS  ESTRATÉGICOS],Tabla2[METAS PDD]),"")</f>
        <v>Desarrollar un plan para el fortalecimiento de las capacidades institucionales de la UAECOB.</v>
      </c>
      <c r="F39" s="3" t="s">
        <v>297</v>
      </c>
      <c r="G39" s="3" t="str">
        <f>IFERROR(_xlfn.XLOOKUP(F39,'LISTAS DESPLEGABLES'!$H$3:$H$5,'LISTAS DESPLEGABLES'!$I$3:$I$5),"")</f>
        <v xml:space="preserve">8126: Fortalecimiento institucional de la UAECOB para un gobierno confiable Bogotá D.C </v>
      </c>
      <c r="H39" s="3" t="s">
        <v>298</v>
      </c>
      <c r="I39" s="13" t="s">
        <v>299</v>
      </c>
      <c r="J39" s="3" t="s">
        <v>273</v>
      </c>
      <c r="K39" s="13" t="s">
        <v>274</v>
      </c>
      <c r="L39" s="3" t="s">
        <v>35</v>
      </c>
      <c r="M39" s="3" t="s">
        <v>275</v>
      </c>
      <c r="N39" s="125">
        <v>0.3</v>
      </c>
      <c r="O39" s="125">
        <v>0.6</v>
      </c>
      <c r="P39" s="125">
        <v>1</v>
      </c>
      <c r="Q39" s="3" t="s">
        <v>70</v>
      </c>
      <c r="R39" s="3" t="s">
        <v>300</v>
      </c>
      <c r="S39" s="126" t="str">
        <f>'PLAN DE ACCIÓN 2026'!E39</f>
        <v xml:space="preserve">Elaborar informes de medición de la percepción de la ciudadanía, en el marco de la Política Pública Distrital de Seguridad, Convivencia, Justicia y Construcción de Paz y Reconciliación 2023-2038. </v>
      </c>
      <c r="T39" s="3" t="str">
        <f>'PLAN DE ACCIÓN 2026'!M39</f>
        <v>Informes de medición publicados.</v>
      </c>
      <c r="U39" s="127">
        <v>1</v>
      </c>
      <c r="V39" s="9" t="s">
        <v>94</v>
      </c>
      <c r="W39" s="85" t="s">
        <v>95</v>
      </c>
    </row>
    <row r="40" spans="1:23" ht="171">
      <c r="A40" s="124" t="s">
        <v>263</v>
      </c>
      <c r="B40" s="3" t="s">
        <v>264</v>
      </c>
      <c r="C40" s="3" t="str">
        <f>IFERROR(_xlfn.XLOOKUP(B40,Tabla2[OBJETIVOS  ESTRATÉGICOS],Tabla2[ESTRATEGIA]),"")</f>
        <v>Estrategia 2:  Bogotá protege el ambiente y se compromete  con la acción climática.</v>
      </c>
      <c r="D40" s="3" t="str">
        <f>IFERROR(_xlfn.XLOOKUP(B40,Tabla2[OBJETIVOS  ESTRATÉGICOS],Tabla2[PROGRAMA]),"")</f>
        <v xml:space="preserve">Programa 25: Aumento de la resiliencia al cambio climático y reducción de la vulnerabilidad </v>
      </c>
      <c r="E40" s="3" t="str">
        <f>IFERROR(_xlfn.XLOOKUP(B40,Tabla2[OBJETIVOS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0" s="3" t="s">
        <v>265</v>
      </c>
      <c r="G40" s="3" t="str">
        <f>IFERROR(_xlfn.XLOOKUP(F40,'LISTAS DESPLEGABLES'!$H$3:$H$5,'LISTAS DESPLEGABLES'!$I$3:$I$5),"")</f>
        <v>8173: Modernización de las capacidades del Cuerpo Oficial de Bomberos Bogotá D.C.</v>
      </c>
      <c r="H40" s="3" t="s">
        <v>301</v>
      </c>
      <c r="I40" s="13" t="s">
        <v>267</v>
      </c>
      <c r="J40" s="3" t="s">
        <v>285</v>
      </c>
      <c r="K40" s="13" t="s">
        <v>286</v>
      </c>
      <c r="L40" s="3" t="s">
        <v>76</v>
      </c>
      <c r="M40" s="3" t="s">
        <v>287</v>
      </c>
      <c r="N40" s="125">
        <v>0.3</v>
      </c>
      <c r="O40" s="125">
        <v>0.6</v>
      </c>
      <c r="P40" s="125">
        <v>1</v>
      </c>
      <c r="Q40" s="3" t="s">
        <v>70</v>
      </c>
      <c r="R40" s="3" t="s">
        <v>281</v>
      </c>
      <c r="S40" s="126" t="str">
        <f>'PLAN DE ACCIÓN 2026'!E40</f>
        <v>Elaborar e implementar un cronograma de trabajo de los avances proyectados para el 2026 respecto a adecuación de estaciones de Bomberos como una de las metas del proyecto de inversión 8173</v>
      </c>
      <c r="T40" s="3" t="str">
        <f>'PLAN DE ACCIÓN 2026'!M40</f>
        <v>Cumplimiento de la implementación del cronograma</v>
      </c>
      <c r="U40" s="127">
        <v>1</v>
      </c>
      <c r="V40" s="9" t="s">
        <v>94</v>
      </c>
      <c r="W40" s="85" t="s">
        <v>99</v>
      </c>
    </row>
    <row r="41" spans="1:23" ht="114">
      <c r="A41" s="124" t="s">
        <v>263</v>
      </c>
      <c r="B41" s="3" t="s">
        <v>264</v>
      </c>
      <c r="C41" s="3" t="str">
        <f>IFERROR(_xlfn.XLOOKUP(B41,Tabla2[OBJETIVOS  ESTRATÉGICOS],Tabla2[ESTRATEGIA]),"")</f>
        <v>Estrategia 2:  Bogotá protege el ambiente y se compromete  con la acción climática.</v>
      </c>
      <c r="D41" s="3" t="str">
        <f>IFERROR(_xlfn.XLOOKUP(B41,Tabla2[OBJETIVOS  ESTRATÉGICOS],Tabla2[PROGRAMA]),"")</f>
        <v xml:space="preserve">Programa 25: Aumento de la resiliencia al cambio climático y reducción de la vulnerabilidad </v>
      </c>
      <c r="E41" s="3" t="str">
        <f>IFERROR(_xlfn.XLOOKUP(B41,Tabla2[OBJETIVOS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1" s="3" t="s">
        <v>265</v>
      </c>
      <c r="G41" s="3" t="str">
        <f>IFERROR(_xlfn.XLOOKUP(F41,'LISTAS DESPLEGABLES'!$H$3:$H$5,'LISTAS DESPLEGABLES'!$I$3:$I$5),"")</f>
        <v>8173: Modernización de las capacidades del Cuerpo Oficial de Bomberos Bogotá D.C.</v>
      </c>
      <c r="H41" s="3" t="s">
        <v>302</v>
      </c>
      <c r="I41" s="13" t="s">
        <v>267</v>
      </c>
      <c r="J41" s="3" t="s">
        <v>273</v>
      </c>
      <c r="K41" s="13" t="s">
        <v>274</v>
      </c>
      <c r="L41" s="3" t="s">
        <v>35</v>
      </c>
      <c r="M41" s="3" t="s">
        <v>275</v>
      </c>
      <c r="N41" s="125">
        <v>0.3</v>
      </c>
      <c r="O41" s="125">
        <v>0.6</v>
      </c>
      <c r="P41" s="125">
        <v>1</v>
      </c>
      <c r="Q41" s="3" t="s">
        <v>70</v>
      </c>
      <c r="R41" s="3" t="s">
        <v>281</v>
      </c>
      <c r="S41" s="126" t="str">
        <f>'PLAN DE ACCIÓN 2026'!E41</f>
        <v>Elaborar e implementar un cronograma de trabajo para los avances proyectados en el 2026, respecto a la realización de documentos de lineamientos técnicos para la construcción de estaciones de bomberos como una de las metas  Proyecto de Inversión 8173</v>
      </c>
      <c r="T41" s="3" t="str">
        <f>'PLAN DE ACCIÓN 2026'!M41</f>
        <v xml:space="preserve">Documentos técnicos </v>
      </c>
      <c r="U41" s="127">
        <v>1</v>
      </c>
      <c r="V41" s="9" t="s">
        <v>94</v>
      </c>
      <c r="W41" s="85" t="s">
        <v>99</v>
      </c>
    </row>
    <row r="42" spans="1:23" ht="99.75">
      <c r="A42" s="124" t="s">
        <v>296</v>
      </c>
      <c r="B42" s="3" t="s">
        <v>272</v>
      </c>
      <c r="C42" s="3" t="str">
        <f>IFERROR(_xlfn.XLOOKUP(B42,Tabla2[OBJETIVOS  ESTRATÉGICOS],Tabla2[ESTRATEGIA]),"")</f>
        <v>Estrategia 1: Bogotá se fortalece con un gobierno abierto, cercano, eficiente, transparente e íntegro.</v>
      </c>
      <c r="D42" s="3" t="str">
        <f>IFERROR(_xlfn.XLOOKUP(B42,Tabla2[OBJETIVOS  ESTRATÉGICOS],Tabla2[PROGRAMA]),"")</f>
        <v>Programa 33: Fortalecimiento institucional para un gobierno confiable.</v>
      </c>
      <c r="E42" s="3" t="str">
        <f>IFERROR(_xlfn.XLOOKUP(B42,Tabla2[OBJETIVOS  ESTRATÉGICOS],Tabla2[METAS PDD]),"")</f>
        <v>Desarrollar un plan para el fortalecimiento de las capacidades institucionales de la UAECOB.</v>
      </c>
      <c r="F42" s="3" t="s">
        <v>297</v>
      </c>
      <c r="G42" s="3" t="str">
        <f>IFERROR(_xlfn.XLOOKUP(F42,'LISTAS DESPLEGABLES'!$H$3:$H$5,'LISTAS DESPLEGABLES'!$I$3:$I$5),"")</f>
        <v xml:space="preserve">8126: Fortalecimiento institucional de la UAECOB para un gobierno confiable Bogotá D.C </v>
      </c>
      <c r="H42" s="3" t="s">
        <v>303</v>
      </c>
      <c r="I42" s="13" t="s">
        <v>267</v>
      </c>
      <c r="J42" s="3" t="s">
        <v>273</v>
      </c>
      <c r="K42" s="13" t="s">
        <v>274</v>
      </c>
      <c r="L42" s="3" t="s">
        <v>39</v>
      </c>
      <c r="M42" s="3" t="s">
        <v>278</v>
      </c>
      <c r="N42" s="125">
        <v>0.3</v>
      </c>
      <c r="O42" s="125">
        <v>0.6</v>
      </c>
      <c r="P42" s="125">
        <v>1</v>
      </c>
      <c r="Q42" s="3" t="s">
        <v>33</v>
      </c>
      <c r="R42" s="3" t="s">
        <v>281</v>
      </c>
      <c r="S42" s="126" t="str">
        <f>'PLAN DE ACCIÓN 2026'!E42</f>
        <v xml:space="preserve">Elaborar e implementar un cronograma de trabajo de los avances proyectados para el 2026, donde se de cumplimiento a la meta de mantenimiento de las sedes correspondiente al proyecto 8126 y se tenga en cuenta el alcance estipulado en la ficha EBI. </v>
      </c>
      <c r="T42" s="3" t="str">
        <f>'PLAN DE ACCIÓN 2026'!M42</f>
        <v>Cumplimiento del cronograma</v>
      </c>
      <c r="U42" s="127">
        <v>1</v>
      </c>
      <c r="V42" s="9" t="s">
        <v>94</v>
      </c>
      <c r="W42" s="85" t="s">
        <v>99</v>
      </c>
    </row>
    <row r="43" spans="1:23" ht="99.75">
      <c r="A43" s="124" t="s">
        <v>296</v>
      </c>
      <c r="B43" s="3" t="s">
        <v>272</v>
      </c>
      <c r="C43" s="3" t="str">
        <f>IFERROR(_xlfn.XLOOKUP(B43,Tabla2[OBJETIVOS  ESTRATÉGICOS],Tabla2[ESTRATEGIA]),"")</f>
        <v>Estrategia 1: Bogotá se fortalece con un gobierno abierto, cercano, eficiente, transparente e íntegro.</v>
      </c>
      <c r="D43" s="3" t="str">
        <f>IFERROR(_xlfn.XLOOKUP(B43,Tabla2[OBJETIVOS  ESTRATÉGICOS],Tabla2[PROGRAMA]),"")</f>
        <v>Programa 33: Fortalecimiento institucional para un gobierno confiable.</v>
      </c>
      <c r="E43" s="3" t="str">
        <f>IFERROR(_xlfn.XLOOKUP(B43,Tabla2[OBJETIVOS  ESTRATÉGICOS],Tabla2[METAS PDD]),"")</f>
        <v>Desarrollar un plan para el fortalecimiento de las capacidades institucionales de la UAECOB.</v>
      </c>
      <c r="F43" s="3" t="s">
        <v>297</v>
      </c>
      <c r="G43" s="3" t="str">
        <f>IFERROR(_xlfn.XLOOKUP(F43,'LISTAS DESPLEGABLES'!$H$3:$H$5,'LISTAS DESPLEGABLES'!$I$3:$I$5),"")</f>
        <v xml:space="preserve">8126: Fortalecimiento institucional de la UAECOB para un gobierno confiable Bogotá D.C </v>
      </c>
      <c r="H43" s="3" t="s">
        <v>298</v>
      </c>
      <c r="I43" s="13" t="s">
        <v>267</v>
      </c>
      <c r="J43" s="3" t="s">
        <v>273</v>
      </c>
      <c r="K43" s="13" t="s">
        <v>274</v>
      </c>
      <c r="L43" s="3" t="s">
        <v>39</v>
      </c>
      <c r="M43" s="3" t="s">
        <v>278</v>
      </c>
      <c r="N43" s="125">
        <v>0.3</v>
      </c>
      <c r="O43" s="125">
        <v>0.6</v>
      </c>
      <c r="P43" s="125">
        <v>1</v>
      </c>
      <c r="Q43" s="3" t="s">
        <v>33</v>
      </c>
      <c r="R43" s="3" t="s">
        <v>304</v>
      </c>
      <c r="S43" s="126" t="str">
        <f>'PLAN DE ACCIÓN 2026'!E43</f>
        <v>Implementar el Plan Institucional de Archivos (PINAR) en concordancia con los lineamientos y requisitos establecidos por el Modelo Integrado de Planeación y Gestión (MIPG)</v>
      </c>
      <c r="T43" s="3" t="str">
        <f>'PLAN DE ACCIÓN 2026'!M43</f>
        <v>Dar cumplimiento a las actividades programadas en el PINAR</v>
      </c>
      <c r="U43" s="127">
        <v>1</v>
      </c>
      <c r="V43" s="9" t="s">
        <v>94</v>
      </c>
      <c r="W43" s="85" t="s">
        <v>99</v>
      </c>
    </row>
    <row r="44" spans="1:23" ht="99.75">
      <c r="A44" s="124" t="s">
        <v>296</v>
      </c>
      <c r="B44" s="3" t="s">
        <v>272</v>
      </c>
      <c r="C44" s="3" t="str">
        <f>IFERROR(_xlfn.XLOOKUP(B44,Tabla2[OBJETIVOS  ESTRATÉGICOS],Tabla2[ESTRATEGIA]),"")</f>
        <v>Estrategia 1: Bogotá se fortalece con un gobierno abierto, cercano, eficiente, transparente e íntegro.</v>
      </c>
      <c r="D44" s="3" t="str">
        <f>IFERROR(_xlfn.XLOOKUP(B44,Tabla2[OBJETIVOS  ESTRATÉGICOS],Tabla2[PROGRAMA]),"")</f>
        <v>Programa 33: Fortalecimiento institucional para un gobierno confiable.</v>
      </c>
      <c r="E44" s="3" t="str">
        <f>IFERROR(_xlfn.XLOOKUP(B44,Tabla2[OBJETIVOS  ESTRATÉGICOS],Tabla2[METAS PDD]),"")</f>
        <v>Desarrollar un plan para el fortalecimiento de las capacidades institucionales de la UAECOB.</v>
      </c>
      <c r="F44" s="3" t="s">
        <v>297</v>
      </c>
      <c r="G44" s="3" t="str">
        <f>IFERROR(_xlfn.XLOOKUP(F44,'LISTAS DESPLEGABLES'!$H$3:$H$5,'LISTAS DESPLEGABLES'!$I$3:$I$5),"")</f>
        <v xml:space="preserve">8126: Fortalecimiento institucional de la UAECOB para un gobierno confiable Bogotá D.C </v>
      </c>
      <c r="H44" s="3" t="s">
        <v>298</v>
      </c>
      <c r="I44" s="13" t="s">
        <v>267</v>
      </c>
      <c r="J44" s="3" t="s">
        <v>273</v>
      </c>
      <c r="K44" s="13" t="s">
        <v>274</v>
      </c>
      <c r="L44" s="3" t="s">
        <v>35</v>
      </c>
      <c r="M44" s="3" t="s">
        <v>275</v>
      </c>
      <c r="N44" s="125">
        <v>0.3</v>
      </c>
      <c r="O44" s="125">
        <v>0.6</v>
      </c>
      <c r="P44" s="125">
        <v>1</v>
      </c>
      <c r="Q44" s="3" t="s">
        <v>70</v>
      </c>
      <c r="R44" s="3" t="s">
        <v>281</v>
      </c>
      <c r="S44" s="126" t="str">
        <f>'PLAN DE ACCIÓN 2026'!E44</f>
        <v>Implementar el Plan Institucional de Gestión Ambiental   ajustados a los requisitos del MIPG</v>
      </c>
      <c r="T44" s="3" t="str">
        <f>'PLAN DE ACCIÓN 2026'!M44</f>
        <v>Cumplimiento al PIGA</v>
      </c>
      <c r="U44" s="127">
        <v>1</v>
      </c>
      <c r="V44" s="9" t="s">
        <v>94</v>
      </c>
      <c r="W44" s="85" t="s">
        <v>99</v>
      </c>
    </row>
    <row r="45" spans="1:23" ht="128.25">
      <c r="A45" s="124" t="s">
        <v>296</v>
      </c>
      <c r="B45" s="3" t="s">
        <v>272</v>
      </c>
      <c r="C45" s="3" t="str">
        <f>IFERROR(_xlfn.XLOOKUP(B45,Tabla2[OBJETIVOS  ESTRATÉGICOS],Tabla2[ESTRATEGIA]),"")</f>
        <v>Estrategia 1: Bogotá se fortalece con un gobierno abierto, cercano, eficiente, transparente e íntegro.</v>
      </c>
      <c r="D45" s="3" t="str">
        <f>IFERROR(_xlfn.XLOOKUP(B45,Tabla2[OBJETIVOS  ESTRATÉGICOS],Tabla2[PROGRAMA]),"")</f>
        <v>Programa 33: Fortalecimiento institucional para un gobierno confiable.</v>
      </c>
      <c r="E45" s="3" t="str">
        <f>IFERROR(_xlfn.XLOOKUP(B45,Tabla2[OBJETIVOS  ESTRATÉGICOS],Tabla2[METAS PDD]),"")</f>
        <v>Desarrollar un plan para el fortalecimiento de las capacidades institucionales de la UAECOB.</v>
      </c>
      <c r="F45" s="3" t="s">
        <v>297</v>
      </c>
      <c r="G45" s="3" t="str">
        <f>IFERROR(_xlfn.XLOOKUP(F45,'LISTAS DESPLEGABLES'!$H$3:$H$5,'LISTAS DESPLEGABLES'!$I$3:$I$5),"")</f>
        <v xml:space="preserve">8126: Fortalecimiento institucional de la UAECOB para un gobierno confiable Bogotá D.C </v>
      </c>
      <c r="H45" s="3" t="s">
        <v>305</v>
      </c>
      <c r="I45" s="13" t="s">
        <v>267</v>
      </c>
      <c r="J45" s="3" t="s">
        <v>273</v>
      </c>
      <c r="K45" s="13" t="s">
        <v>274</v>
      </c>
      <c r="L45" s="3" t="s">
        <v>35</v>
      </c>
      <c r="M45" s="3" t="s">
        <v>275</v>
      </c>
      <c r="N45" s="125">
        <v>0.3</v>
      </c>
      <c r="O45" s="125">
        <v>0.6</v>
      </c>
      <c r="P45" s="125">
        <v>1</v>
      </c>
      <c r="Q45" s="3" t="s">
        <v>70</v>
      </c>
      <c r="R45" s="3" t="s">
        <v>306</v>
      </c>
      <c r="S45" s="126" t="str">
        <f>'PLAN DE ACCIÓN 2026'!E45</f>
        <v>Definir e implementar una estrategia divulgativa de prevención de hechos de corrupción, que promueva la transparencia institucional.</v>
      </c>
      <c r="T45" s="3" t="str">
        <f>'PLAN DE ACCIÓN 2026'!M45</f>
        <v xml:space="preserve">Estrategia definida y seguimientos realizados. </v>
      </c>
      <c r="U45" s="127">
        <v>1</v>
      </c>
      <c r="V45" s="9" t="s">
        <v>94</v>
      </c>
      <c r="W45" s="85" t="s">
        <v>95</v>
      </c>
    </row>
    <row r="46" spans="1:23" ht="114">
      <c r="A46" s="124" t="s">
        <v>263</v>
      </c>
      <c r="B46" s="3" t="s">
        <v>264</v>
      </c>
      <c r="C46" s="3" t="str">
        <f>IFERROR(_xlfn.XLOOKUP(B46,Tabla2[OBJETIVOS  ESTRATÉGICOS],Tabla2[ESTRATEGIA]),"")</f>
        <v>Estrategia 2:  Bogotá protege el ambiente y se compromete  con la acción climática.</v>
      </c>
      <c r="D46" s="3" t="str">
        <f>IFERROR(_xlfn.XLOOKUP(B46,Tabla2[OBJETIVOS  ESTRATÉGICOS],Tabla2[PROGRAMA]),"")</f>
        <v xml:space="preserve">Programa 25: Aumento de la resiliencia al cambio climático y reducción de la vulnerabilidad </v>
      </c>
      <c r="E46" s="3" t="str">
        <f>IFERROR(_xlfn.XLOOKUP(B46,Tabla2[OBJETIVOS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6" s="3" t="s">
        <v>265</v>
      </c>
      <c r="G46" s="3" t="str">
        <f>IFERROR(_xlfn.XLOOKUP(F46,'LISTAS DESPLEGABLES'!$H$3:$H$5,'LISTAS DESPLEGABLES'!$I$3:$I$5),"")</f>
        <v>8173: Modernización de las capacidades del Cuerpo Oficial de Bomberos Bogotá D.C.</v>
      </c>
      <c r="H46" s="3" t="s">
        <v>307</v>
      </c>
      <c r="I46" s="13" t="s">
        <v>267</v>
      </c>
      <c r="J46" s="3" t="s">
        <v>273</v>
      </c>
      <c r="K46" s="13" t="s">
        <v>274</v>
      </c>
      <c r="L46" s="3" t="s">
        <v>72</v>
      </c>
      <c r="M46" s="3" t="s">
        <v>282</v>
      </c>
      <c r="N46" s="125">
        <v>0.3</v>
      </c>
      <c r="O46" s="125">
        <v>0.6</v>
      </c>
      <c r="P46" s="125">
        <v>1</v>
      </c>
      <c r="Q46" s="3" t="s">
        <v>70</v>
      </c>
      <c r="R46" s="3" t="s">
        <v>271</v>
      </c>
      <c r="S46" s="126" t="str">
        <f>'PLAN DE ACCIÓN 2026'!E46</f>
        <v>Realizar la atención oportuna de las solicitudes de mantenimientos a los vehiculos que hacen parte del parque automotor</v>
      </c>
      <c r="T46" s="3" t="str">
        <f>'PLAN DE ACCIÓN 2026'!M46</f>
        <v>Matriz de atenciones de solicitudes de mantenimientos</v>
      </c>
      <c r="U46" s="127">
        <v>1</v>
      </c>
      <c r="V46" s="9" t="s">
        <v>121</v>
      </c>
      <c r="W46" s="85" t="s">
        <v>99</v>
      </c>
    </row>
    <row r="47" spans="1:23" ht="114">
      <c r="A47" s="124" t="s">
        <v>263</v>
      </c>
      <c r="B47" s="3" t="s">
        <v>264</v>
      </c>
      <c r="C47" s="3" t="str">
        <f>IFERROR(_xlfn.XLOOKUP(B47,Tabla2[OBJETIVOS  ESTRATÉGICOS],Tabla2[ESTRATEGIA]),"")</f>
        <v>Estrategia 2:  Bogotá protege el ambiente y se compromete  con la acción climática.</v>
      </c>
      <c r="D47" s="3" t="str">
        <f>IFERROR(_xlfn.XLOOKUP(B47,Tabla2[OBJETIVOS  ESTRATÉGICOS],Tabla2[PROGRAMA]),"")</f>
        <v xml:space="preserve">Programa 25: Aumento de la resiliencia al cambio climático y reducción de la vulnerabilidad </v>
      </c>
      <c r="E47" s="3" t="str">
        <f>IFERROR(_xlfn.XLOOKUP(B47,Tabla2[OBJETIVOS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7" s="3" t="s">
        <v>265</v>
      </c>
      <c r="G47" s="3" t="str">
        <f>IFERROR(_xlfn.XLOOKUP(F47,'LISTAS DESPLEGABLES'!$H$3:$H$5,'LISTAS DESPLEGABLES'!$I$3:$I$5),"")</f>
        <v>8173: Modernización de las capacidades del Cuerpo Oficial de Bomberos Bogotá D.C.</v>
      </c>
      <c r="H47" s="3" t="s">
        <v>307</v>
      </c>
      <c r="I47" s="13" t="s">
        <v>267</v>
      </c>
      <c r="J47" s="3" t="s">
        <v>273</v>
      </c>
      <c r="K47" s="13" t="s">
        <v>274</v>
      </c>
      <c r="L47" s="3" t="s">
        <v>72</v>
      </c>
      <c r="M47" s="3" t="s">
        <v>282</v>
      </c>
      <c r="N47" s="125">
        <v>0.3</v>
      </c>
      <c r="O47" s="125">
        <v>0.6</v>
      </c>
      <c r="P47" s="125">
        <v>1</v>
      </c>
      <c r="Q47" s="3" t="s">
        <v>70</v>
      </c>
      <c r="R47" s="3" t="s">
        <v>271</v>
      </c>
      <c r="S47" s="126" t="str">
        <f>'PLAN DE ACCIÓN 2026'!E47</f>
        <v>Realizar la atención oportuna de las solicitudes de mantenimientos a los equipos menores</v>
      </c>
      <c r="T47" s="3" t="str">
        <f>'PLAN DE ACCIÓN 2026'!M47</f>
        <v>Matriz de atenciones de solicitudes de mantenimientos a los equipos menores</v>
      </c>
      <c r="U47" s="127">
        <v>1</v>
      </c>
      <c r="V47" s="9" t="s">
        <v>121</v>
      </c>
      <c r="W47" s="85" t="s">
        <v>99</v>
      </c>
    </row>
    <row r="48" spans="1:23" ht="114">
      <c r="A48" s="124" t="s">
        <v>263</v>
      </c>
      <c r="B48" s="3" t="s">
        <v>264</v>
      </c>
      <c r="C48" s="3" t="str">
        <f>IFERROR(_xlfn.XLOOKUP(B48,Tabla2[OBJETIVOS  ESTRATÉGICOS],Tabla2[ESTRATEGIA]),"")</f>
        <v>Estrategia 2:  Bogotá protege el ambiente y se compromete  con la acción climática.</v>
      </c>
      <c r="D48" s="3" t="str">
        <f>IFERROR(_xlfn.XLOOKUP(B48,Tabla2[OBJETIVOS  ESTRATÉGICOS],Tabla2[PROGRAMA]),"")</f>
        <v xml:space="preserve">Programa 25: Aumento de la resiliencia al cambio climático y reducción de la vulnerabilidad </v>
      </c>
      <c r="E48" s="3" t="str">
        <f>IFERROR(_xlfn.XLOOKUP(B48,Tabla2[OBJETIVOS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8" s="3" t="s">
        <v>265</v>
      </c>
      <c r="G48" s="3" t="str">
        <f>IFERROR(_xlfn.XLOOKUP(F48,'LISTAS DESPLEGABLES'!$H$3:$H$5,'LISTAS DESPLEGABLES'!$I$3:$I$5),"")</f>
        <v>8173: Modernización de las capacidades del Cuerpo Oficial de Bomberos Bogotá D.C.</v>
      </c>
      <c r="H48" s="3" t="s">
        <v>307</v>
      </c>
      <c r="I48" s="13" t="s">
        <v>267</v>
      </c>
      <c r="J48" s="3" t="s">
        <v>273</v>
      </c>
      <c r="K48" s="13" t="s">
        <v>274</v>
      </c>
      <c r="L48" s="3" t="s">
        <v>35</v>
      </c>
      <c r="M48" s="3" t="s">
        <v>275</v>
      </c>
      <c r="N48" s="125">
        <v>0.3</v>
      </c>
      <c r="O48" s="125">
        <v>0.6</v>
      </c>
      <c r="P48" s="125">
        <v>1</v>
      </c>
      <c r="Q48" s="3" t="s">
        <v>70</v>
      </c>
      <c r="R48" s="3" t="s">
        <v>271</v>
      </c>
      <c r="S48" s="126" t="str">
        <f>'PLAN DE ACCIÓN 2026'!E48</f>
        <v xml:space="preserve">Realizar la atención oportuna de las solicitudes de  alimentación e hidratación. </v>
      </c>
      <c r="T48" s="3" t="str">
        <f>'PLAN DE ACCIÓN 2026'!M48</f>
        <v>Matriz de atenciones de solicitudes de alimentación e hidratación.</v>
      </c>
      <c r="U48" s="127">
        <v>1</v>
      </c>
      <c r="V48" s="9" t="s">
        <v>121</v>
      </c>
      <c r="W48" s="85" t="s">
        <v>99</v>
      </c>
    </row>
    <row r="49" spans="1:23" ht="114">
      <c r="A49" s="124" t="s">
        <v>263</v>
      </c>
      <c r="B49" s="3" t="s">
        <v>264</v>
      </c>
      <c r="C49" s="3" t="str">
        <f>IFERROR(_xlfn.XLOOKUP(B49,Tabla2[OBJETIVOS  ESTRATÉGICOS],Tabla2[ESTRATEGIA]),"")</f>
        <v>Estrategia 2:  Bogotá protege el ambiente y se compromete  con la acción climática.</v>
      </c>
      <c r="D49" s="3" t="str">
        <f>IFERROR(_xlfn.XLOOKUP(B49,Tabla2[OBJETIVOS  ESTRATÉGICOS],Tabla2[PROGRAMA]),"")</f>
        <v xml:space="preserve">Programa 25: Aumento de la resiliencia al cambio climático y reducción de la vulnerabilidad </v>
      </c>
      <c r="E49" s="3" t="str">
        <f>IFERROR(_xlfn.XLOOKUP(B49,Tabla2[OBJETIVOS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49" s="3" t="s">
        <v>265</v>
      </c>
      <c r="G49" s="3" t="str">
        <f>IFERROR(_xlfn.XLOOKUP(F49,'LISTAS DESPLEGABLES'!$H$3:$H$5,'LISTAS DESPLEGABLES'!$I$3:$I$5),"")</f>
        <v>8173: Modernización de las capacidades del Cuerpo Oficial de Bomberos Bogotá D.C.</v>
      </c>
      <c r="H49" s="3" t="s">
        <v>307</v>
      </c>
      <c r="I49" s="13" t="s">
        <v>267</v>
      </c>
      <c r="J49" s="3" t="s">
        <v>268</v>
      </c>
      <c r="K49" s="13" t="s">
        <v>269</v>
      </c>
      <c r="L49" s="3" t="s">
        <v>131</v>
      </c>
      <c r="M49" s="3" t="s">
        <v>308</v>
      </c>
      <c r="N49" s="125">
        <v>0.3</v>
      </c>
      <c r="O49" s="125">
        <v>0.6</v>
      </c>
      <c r="P49" s="125">
        <v>1</v>
      </c>
      <c r="Q49" s="3" t="s">
        <v>135</v>
      </c>
      <c r="R49" s="3" t="s">
        <v>281</v>
      </c>
      <c r="S49" s="126" t="str">
        <f>'PLAN DE ACCIÓN 2026'!E49</f>
        <v>Realizar seguimiento y control al cumplimiento del Plan Estratégico de Seguridad Vial - PESV  ajustados a los requisitos del MIPG</v>
      </c>
      <c r="T49" s="3" t="str">
        <f>'PLAN DE ACCIÓN 2026'!M49</f>
        <v xml:space="preserve">Informe de seguimiento y control al PESV
</v>
      </c>
      <c r="U49" s="127">
        <v>1</v>
      </c>
      <c r="V49" s="9" t="s">
        <v>121</v>
      </c>
      <c r="W49" s="85" t="s">
        <v>99</v>
      </c>
    </row>
    <row r="50" spans="1:23" ht="171">
      <c r="A50" s="124" t="s">
        <v>263</v>
      </c>
      <c r="B50" s="3" t="s">
        <v>264</v>
      </c>
      <c r="C50" s="3" t="str">
        <f>IFERROR(_xlfn.XLOOKUP(B50,Tabla2[OBJETIVOS  ESTRATÉGICOS],Tabla2[ESTRATEGIA]),"")</f>
        <v>Estrategia 2:  Bogotá protege el ambiente y se compromete  con la acción climática.</v>
      </c>
      <c r="D50" s="3" t="str">
        <f>IFERROR(_xlfn.XLOOKUP(B50,Tabla2[OBJETIVOS  ESTRATÉGICOS],Tabla2[PROGRAMA]),"")</f>
        <v xml:space="preserve">Programa 25: Aumento de la resiliencia al cambio climático y reducción de la vulnerabilidad </v>
      </c>
      <c r="E50" s="3" t="str">
        <f>IFERROR(_xlfn.XLOOKUP(B50,Tabla2[OBJETIVOS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50" s="3" t="s">
        <v>265</v>
      </c>
      <c r="G50" s="3" t="str">
        <f>IFERROR(_xlfn.XLOOKUP(F50,'LISTAS DESPLEGABLES'!$H$3:$H$5,'LISTAS DESPLEGABLES'!$I$3:$I$5),"")</f>
        <v>8173: Modernización de las capacidades del Cuerpo Oficial de Bomberos Bogotá D.C.</v>
      </c>
      <c r="H50" s="3" t="s">
        <v>283</v>
      </c>
      <c r="I50" s="13" t="s">
        <v>267</v>
      </c>
      <c r="J50" s="3" t="s">
        <v>285</v>
      </c>
      <c r="K50" s="13" t="s">
        <v>286</v>
      </c>
      <c r="L50" s="3" t="s">
        <v>76</v>
      </c>
      <c r="M50" s="3" t="s">
        <v>287</v>
      </c>
      <c r="N50" s="125">
        <v>0.3</v>
      </c>
      <c r="O50" s="125">
        <v>0.6</v>
      </c>
      <c r="P50" s="125">
        <v>1</v>
      </c>
      <c r="Q50" s="3" t="s">
        <v>70</v>
      </c>
      <c r="R50" s="3" t="s">
        <v>284</v>
      </c>
      <c r="S50" s="126" t="str">
        <f>'PLAN DE ACCIÓN 2026'!E50</f>
        <v>Aplicar el diagnóstico de la Gestión Estratégica del Talento Humano.</v>
      </c>
      <c r="T50" s="3" t="str">
        <f>'PLAN DE ACCIÓN 2026'!M50</f>
        <v>Informe del Diagnóstico</v>
      </c>
      <c r="U50" s="127">
        <v>1</v>
      </c>
      <c r="V50" s="9" t="s">
        <v>135</v>
      </c>
      <c r="W50" s="85" t="s">
        <v>136</v>
      </c>
    </row>
    <row r="51" spans="1:23" ht="128.25">
      <c r="A51" s="124" t="s">
        <v>296</v>
      </c>
      <c r="B51" s="3" t="s">
        <v>272</v>
      </c>
      <c r="C51" s="3" t="str">
        <f>IFERROR(_xlfn.XLOOKUP(B51,Tabla2[OBJETIVOS  ESTRATÉGICOS],Tabla2[ESTRATEGIA]),"")</f>
        <v>Estrategia 1: Bogotá se fortalece con un gobierno abierto, cercano, eficiente, transparente e íntegro.</v>
      </c>
      <c r="D51" s="3" t="str">
        <f>IFERROR(_xlfn.XLOOKUP(B51,Tabla2[OBJETIVOS  ESTRATÉGICOS],Tabla2[PROGRAMA]),"")</f>
        <v>Programa 33: Fortalecimiento institucional para un gobierno confiable.</v>
      </c>
      <c r="E51" s="3" t="str">
        <f>IFERROR(_xlfn.XLOOKUP(B51,Tabla2[OBJETIVOS  ESTRATÉGICOS],Tabla2[METAS PDD]),"")</f>
        <v>Desarrollar un plan para el fortalecimiento de las capacidades institucionales de la UAECOB.</v>
      </c>
      <c r="F51" s="3" t="s">
        <v>297</v>
      </c>
      <c r="G51" s="3" t="str">
        <f>IFERROR(_xlfn.XLOOKUP(F51,'LISTAS DESPLEGABLES'!$H$3:$H$5,'LISTAS DESPLEGABLES'!$I$3:$I$5),"")</f>
        <v xml:space="preserve">8126: Fortalecimiento institucional de la UAECOB para un gobierno confiable Bogotá D.C </v>
      </c>
      <c r="H51" s="3" t="s">
        <v>298</v>
      </c>
      <c r="I51" s="13" t="s">
        <v>267</v>
      </c>
      <c r="J51" s="3" t="s">
        <v>268</v>
      </c>
      <c r="K51" s="13" t="s">
        <v>269</v>
      </c>
      <c r="L51" s="3" t="s">
        <v>29</v>
      </c>
      <c r="M51" s="3" t="s">
        <v>270</v>
      </c>
      <c r="N51" s="125">
        <v>0.3</v>
      </c>
      <c r="O51" s="125">
        <v>0.6</v>
      </c>
      <c r="P51" s="125">
        <v>1</v>
      </c>
      <c r="Q51" s="3" t="s">
        <v>220</v>
      </c>
      <c r="R51" s="3" t="s">
        <v>284</v>
      </c>
      <c r="S51" s="126" t="str">
        <f>'PLAN DE ACCIÓN 2026'!E51</f>
        <v>Generar el resultado de la herramienta del Plan Anual de Vacantes ajustados a los requisitos del MIPG</v>
      </c>
      <c r="T51" s="3" t="str">
        <f>'PLAN DE ACCIÓN 2026'!M51</f>
        <v>Informe final de Reporte Trimestral de Vacantes</v>
      </c>
      <c r="U51" s="127">
        <v>1</v>
      </c>
      <c r="V51" s="9" t="s">
        <v>135</v>
      </c>
      <c r="W51" s="85" t="s">
        <v>136</v>
      </c>
    </row>
    <row r="52" spans="1:23" ht="99.75">
      <c r="A52" s="124" t="s">
        <v>296</v>
      </c>
      <c r="B52" s="3" t="s">
        <v>272</v>
      </c>
      <c r="C52" s="3" t="str">
        <f>IFERROR(_xlfn.XLOOKUP(B52,Tabla2[OBJETIVOS  ESTRATÉGICOS],Tabla2[ESTRATEGIA]),"")</f>
        <v>Estrategia 1: Bogotá se fortalece con un gobierno abierto, cercano, eficiente, transparente e íntegro.</v>
      </c>
      <c r="D52" s="3" t="str">
        <f>IFERROR(_xlfn.XLOOKUP(B52,Tabla2[OBJETIVOS  ESTRATÉGICOS],Tabla2[PROGRAMA]),"")</f>
        <v>Programa 33: Fortalecimiento institucional para un gobierno confiable.</v>
      </c>
      <c r="E52" s="3" t="str">
        <f>IFERROR(_xlfn.XLOOKUP(B52,Tabla2[OBJETIVOS  ESTRATÉGICOS],Tabla2[METAS PDD]),"")</f>
        <v>Desarrollar un plan para el fortalecimiento de las capacidades institucionales de la UAECOB.</v>
      </c>
      <c r="F52" s="3" t="s">
        <v>297</v>
      </c>
      <c r="G52" s="3" t="str">
        <f>IFERROR(_xlfn.XLOOKUP(F52,'LISTAS DESPLEGABLES'!$H$3:$H$5,'LISTAS DESPLEGABLES'!$I$3:$I$5),"")</f>
        <v xml:space="preserve">8126: Fortalecimiento institucional de la UAECOB para un gobierno confiable Bogotá D.C </v>
      </c>
      <c r="H52" s="3" t="s">
        <v>298</v>
      </c>
      <c r="I52" s="13" t="s">
        <v>267</v>
      </c>
      <c r="J52" s="3" t="s">
        <v>273</v>
      </c>
      <c r="K52" s="13" t="s">
        <v>274</v>
      </c>
      <c r="L52" s="3" t="s">
        <v>72</v>
      </c>
      <c r="M52" s="3" t="s">
        <v>282</v>
      </c>
      <c r="N52" s="125">
        <v>0.3</v>
      </c>
      <c r="O52" s="125">
        <v>0.6</v>
      </c>
      <c r="P52" s="125">
        <v>1</v>
      </c>
      <c r="Q52" s="3" t="s">
        <v>70</v>
      </c>
      <c r="R52" s="3" t="s">
        <v>284</v>
      </c>
      <c r="S52" s="126" t="str">
        <f>'PLAN DE ACCIÓN 2026'!E52</f>
        <v>Ejecutar el Plan de Previsión de Recursos Humanos   ajustados a los requisitos del MIPG</v>
      </c>
      <c r="T52" s="3" t="str">
        <f>'PLAN DE ACCIÓN 2026'!M52</f>
        <v>Informe de Desarrollo del Plan de Previsión</v>
      </c>
      <c r="U52" s="127">
        <v>1</v>
      </c>
      <c r="V52" s="9" t="s">
        <v>135</v>
      </c>
      <c r="W52" s="85" t="s">
        <v>136</v>
      </c>
    </row>
    <row r="53" spans="1:23" ht="142.5">
      <c r="A53" s="124" t="s">
        <v>296</v>
      </c>
      <c r="B53" s="3" t="s">
        <v>272</v>
      </c>
      <c r="C53" s="3" t="str">
        <f>IFERROR(_xlfn.XLOOKUP(B53,Tabla2[OBJETIVOS  ESTRATÉGICOS],Tabla2[ESTRATEGIA]),"")</f>
        <v>Estrategia 1: Bogotá se fortalece con un gobierno abierto, cercano, eficiente, transparente e íntegro.</v>
      </c>
      <c r="D53" s="3" t="str">
        <f>IFERROR(_xlfn.XLOOKUP(B53,Tabla2[OBJETIVOS  ESTRATÉGICOS],Tabla2[PROGRAMA]),"")</f>
        <v>Programa 33: Fortalecimiento institucional para un gobierno confiable.</v>
      </c>
      <c r="E53" s="3" t="str">
        <f>IFERROR(_xlfn.XLOOKUP(B53,Tabla2[OBJETIVOS  ESTRATÉGICOS],Tabla2[METAS PDD]),"")</f>
        <v>Desarrollar un plan para el fortalecimiento de las capacidades institucionales de la UAECOB.</v>
      </c>
      <c r="F53" s="3" t="s">
        <v>297</v>
      </c>
      <c r="G53" s="3" t="str">
        <f>IFERROR(_xlfn.XLOOKUP(F53,'LISTAS DESPLEGABLES'!$H$3:$H$5,'LISTAS DESPLEGABLES'!$I$3:$I$5),"")</f>
        <v xml:space="preserve">8126: Fortalecimiento institucional de la UAECOB para un gobierno confiable Bogotá D.C </v>
      </c>
      <c r="H53" s="3" t="s">
        <v>298</v>
      </c>
      <c r="I53" s="13" t="s">
        <v>267</v>
      </c>
      <c r="J53" s="3" t="s">
        <v>285</v>
      </c>
      <c r="K53" s="13" t="s">
        <v>286</v>
      </c>
      <c r="L53" s="3" t="s">
        <v>90</v>
      </c>
      <c r="M53" s="3" t="s">
        <v>309</v>
      </c>
      <c r="N53" s="125">
        <v>0.3</v>
      </c>
      <c r="O53" s="125">
        <v>0.6</v>
      </c>
      <c r="P53" s="125">
        <v>1</v>
      </c>
      <c r="Q53" s="3" t="s">
        <v>94</v>
      </c>
      <c r="R53" s="3" t="s">
        <v>284</v>
      </c>
      <c r="S53" s="126" t="str">
        <f>'PLAN DE ACCIÓN 2026'!E53</f>
        <v>Ejecutar el Plan  Institucional de Capacitación ajustados a los requisitos del MIPG</v>
      </c>
      <c r="T53" s="3" t="str">
        <f>'PLAN DE ACCIÓN 2026'!M53</f>
        <v>Relación de Capacitaciones realizadas durante la vigencia</v>
      </c>
      <c r="U53" s="127">
        <v>1</v>
      </c>
      <c r="V53" s="9" t="s">
        <v>135</v>
      </c>
      <c r="W53" s="85" t="s">
        <v>136</v>
      </c>
    </row>
    <row r="54" spans="1:23" ht="128.25">
      <c r="A54" s="124" t="s">
        <v>296</v>
      </c>
      <c r="B54" s="3" t="s">
        <v>272</v>
      </c>
      <c r="C54" s="3" t="str">
        <f>IFERROR(_xlfn.XLOOKUP(B54,Tabla2[OBJETIVOS  ESTRATÉGICOS],Tabla2[ESTRATEGIA]),"")</f>
        <v>Estrategia 1: Bogotá se fortalece con un gobierno abierto, cercano, eficiente, transparente e íntegro.</v>
      </c>
      <c r="D54" s="3" t="str">
        <f>IFERROR(_xlfn.XLOOKUP(B54,Tabla2[OBJETIVOS  ESTRATÉGICOS],Tabla2[PROGRAMA]),"")</f>
        <v>Programa 33: Fortalecimiento institucional para un gobierno confiable.</v>
      </c>
      <c r="E54" s="3" t="str">
        <f>IFERROR(_xlfn.XLOOKUP(B54,Tabla2[OBJETIVOS  ESTRATÉGICOS],Tabla2[METAS PDD]),"")</f>
        <v>Desarrollar un plan para el fortalecimiento de las capacidades institucionales de la UAECOB.</v>
      </c>
      <c r="F54" s="3" t="s">
        <v>297</v>
      </c>
      <c r="G54" s="3" t="str">
        <f>IFERROR(_xlfn.XLOOKUP(F54,'LISTAS DESPLEGABLES'!$H$3:$H$5,'LISTAS DESPLEGABLES'!$I$3:$I$5),"")</f>
        <v xml:space="preserve">8126: Fortalecimiento institucional de la UAECOB para un gobierno confiable Bogotá D.C </v>
      </c>
      <c r="H54" s="3" t="s">
        <v>298</v>
      </c>
      <c r="I54" s="13" t="s">
        <v>267</v>
      </c>
      <c r="J54" s="3" t="s">
        <v>268</v>
      </c>
      <c r="K54" s="13" t="s">
        <v>269</v>
      </c>
      <c r="L54" s="3" t="s">
        <v>29</v>
      </c>
      <c r="M54" s="3" t="s">
        <v>270</v>
      </c>
      <c r="N54" s="125">
        <v>0.3</v>
      </c>
      <c r="O54" s="125">
        <v>0.6</v>
      </c>
      <c r="P54" s="125">
        <v>1</v>
      </c>
      <c r="Q54" s="3" t="s">
        <v>220</v>
      </c>
      <c r="R54" s="3" t="s">
        <v>284</v>
      </c>
      <c r="S54" s="126" t="str">
        <f>'PLAN DE ACCIÓN 2026'!E54</f>
        <v>Ejecutar el Plan  de Incentivos Institucionales ajustados a los requisitos del MIPG</v>
      </c>
      <c r="T54" s="3" t="str">
        <f>'PLAN DE ACCIÓN 2026'!M54</f>
        <v>Informes de las actividades realizadas</v>
      </c>
      <c r="U54" s="127">
        <v>1</v>
      </c>
      <c r="V54" s="9" t="s">
        <v>135</v>
      </c>
      <c r="W54" s="85" t="s">
        <v>136</v>
      </c>
    </row>
    <row r="55" spans="1:23" ht="128.25">
      <c r="A55" s="124" t="s">
        <v>296</v>
      </c>
      <c r="B55" s="3" t="s">
        <v>272</v>
      </c>
      <c r="C55" s="3" t="str">
        <f>IFERROR(_xlfn.XLOOKUP(B55,Tabla2[OBJETIVOS  ESTRATÉGICOS],Tabla2[ESTRATEGIA]),"")</f>
        <v>Estrategia 1: Bogotá se fortalece con un gobierno abierto, cercano, eficiente, transparente e íntegro.</v>
      </c>
      <c r="D55" s="3" t="str">
        <f>IFERROR(_xlfn.XLOOKUP(B55,Tabla2[OBJETIVOS  ESTRATÉGICOS],Tabla2[PROGRAMA]),"")</f>
        <v>Programa 33: Fortalecimiento institucional para un gobierno confiable.</v>
      </c>
      <c r="E55" s="3" t="str">
        <f>IFERROR(_xlfn.XLOOKUP(B55,Tabla2[OBJETIVOS  ESTRATÉGICOS],Tabla2[METAS PDD]),"")</f>
        <v>Desarrollar un plan para el fortalecimiento de las capacidades institucionales de la UAECOB.</v>
      </c>
      <c r="F55" s="3" t="s">
        <v>297</v>
      </c>
      <c r="G55" s="3" t="str">
        <f>IFERROR(_xlfn.XLOOKUP(F55,'LISTAS DESPLEGABLES'!$H$3:$H$5,'LISTAS DESPLEGABLES'!$I$3:$I$5),"")</f>
        <v xml:space="preserve">8126: Fortalecimiento institucional de la UAECOB para un gobierno confiable Bogotá D.C </v>
      </c>
      <c r="H55" s="3" t="s">
        <v>298</v>
      </c>
      <c r="I55" s="13" t="s">
        <v>267</v>
      </c>
      <c r="J55" s="3" t="s">
        <v>268</v>
      </c>
      <c r="K55" s="13" t="s">
        <v>269</v>
      </c>
      <c r="L55" s="3" t="s">
        <v>29</v>
      </c>
      <c r="M55" s="3" t="s">
        <v>270</v>
      </c>
      <c r="N55" s="125">
        <v>0.3</v>
      </c>
      <c r="O55" s="125">
        <v>0.6</v>
      </c>
      <c r="P55" s="125">
        <v>1</v>
      </c>
      <c r="Q55" s="3" t="s">
        <v>220</v>
      </c>
      <c r="R55" s="3" t="s">
        <v>284</v>
      </c>
      <c r="S55" s="126" t="str">
        <f>'PLAN DE ACCIÓN 2026'!E55</f>
        <v>Ejecutar el Plan  de Trabajo anual en Seguridad y Salud en el trabajo, dando cumplimiento a la política de SGSST (Decreto 1072 y Estándares Mínimos)</v>
      </c>
      <c r="T55" s="3" t="str">
        <f>'PLAN DE ACCIÓN 2026'!M55</f>
        <v>Plan de trabajo ejecutado</v>
      </c>
      <c r="U55" s="127">
        <v>1</v>
      </c>
      <c r="V55" s="9" t="s">
        <v>135</v>
      </c>
      <c r="W55" s="85" t="s">
        <v>136</v>
      </c>
    </row>
    <row r="56" spans="1:23" ht="128.25">
      <c r="A56" s="124" t="s">
        <v>296</v>
      </c>
      <c r="B56" s="3" t="s">
        <v>272</v>
      </c>
      <c r="C56" s="3" t="str">
        <f>IFERROR(_xlfn.XLOOKUP(B56,Tabla2[OBJETIVOS  ESTRATÉGICOS],Tabla2[ESTRATEGIA]),"")</f>
        <v>Estrategia 1: Bogotá se fortalece con un gobierno abierto, cercano, eficiente, transparente e íntegro.</v>
      </c>
      <c r="D56" s="3" t="str">
        <f>IFERROR(_xlfn.XLOOKUP(B56,Tabla2[OBJETIVOS  ESTRATÉGICOS],Tabla2[PROGRAMA]),"")</f>
        <v>Programa 33: Fortalecimiento institucional para un gobierno confiable.</v>
      </c>
      <c r="E56" s="3" t="str">
        <f>IFERROR(_xlfn.XLOOKUP(B56,Tabla2[OBJETIVOS  ESTRATÉGICOS],Tabla2[METAS PDD]),"")</f>
        <v>Desarrollar un plan para el fortalecimiento de las capacidades institucionales de la UAECOB.</v>
      </c>
      <c r="F56" s="3" t="s">
        <v>297</v>
      </c>
      <c r="G56" s="3" t="str">
        <f>IFERROR(_xlfn.XLOOKUP(F56,'LISTAS DESPLEGABLES'!$H$3:$H$5,'LISTAS DESPLEGABLES'!$I$3:$I$5),"")</f>
        <v xml:space="preserve">8126: Fortalecimiento institucional de la UAECOB para un gobierno confiable Bogotá D.C </v>
      </c>
      <c r="H56" s="3" t="s">
        <v>298</v>
      </c>
      <c r="I56" s="13" t="s">
        <v>267</v>
      </c>
      <c r="J56" s="3" t="s">
        <v>268</v>
      </c>
      <c r="K56" s="13" t="s">
        <v>269</v>
      </c>
      <c r="L56" s="3" t="s">
        <v>29</v>
      </c>
      <c r="M56" s="3" t="s">
        <v>270</v>
      </c>
      <c r="N56" s="125">
        <v>0.3</v>
      </c>
      <c r="O56" s="125">
        <v>0.6</v>
      </c>
      <c r="P56" s="125">
        <v>1</v>
      </c>
      <c r="Q56" s="3" t="s">
        <v>220</v>
      </c>
      <c r="R56" s="3" t="s">
        <v>271</v>
      </c>
      <c r="S56" s="126" t="str">
        <f>'PLAN DE ACCIÓN 2026'!E56</f>
        <v>Desarrollar el Diagnóstico y formulación del rediseño institucional</v>
      </c>
      <c r="T56" s="3" t="str">
        <f>'PLAN DE ACCIÓN 2026'!M56</f>
        <v>Informe de Implementación del Diagnóstico y Rediseño Institucional</v>
      </c>
      <c r="U56" s="127">
        <v>1</v>
      </c>
      <c r="V56" s="9" t="s">
        <v>135</v>
      </c>
      <c r="W56" s="85" t="s">
        <v>136</v>
      </c>
    </row>
    <row r="57" spans="1:23" ht="128.25">
      <c r="A57" s="124" t="s">
        <v>296</v>
      </c>
      <c r="B57" s="3" t="s">
        <v>272</v>
      </c>
      <c r="C57" s="3" t="str">
        <f>IFERROR(_xlfn.XLOOKUP(B57,Tabla2[OBJETIVOS  ESTRATÉGICOS],Tabla2[ESTRATEGIA]),"")</f>
        <v>Estrategia 1: Bogotá se fortalece con un gobierno abierto, cercano, eficiente, transparente e íntegro.</v>
      </c>
      <c r="D57" s="3" t="str">
        <f>IFERROR(_xlfn.XLOOKUP(B57,Tabla2[OBJETIVOS  ESTRATÉGICOS],Tabla2[PROGRAMA]),"")</f>
        <v>Programa 33: Fortalecimiento institucional para un gobierno confiable.</v>
      </c>
      <c r="E57" s="3" t="str">
        <f>IFERROR(_xlfn.XLOOKUP(B57,Tabla2[OBJETIVOS  ESTRATÉGICOS],Tabla2[METAS PDD]),"")</f>
        <v>Desarrollar un plan para el fortalecimiento de las capacidades institucionales de la UAECOB.</v>
      </c>
      <c r="F57" s="3" t="s">
        <v>297</v>
      </c>
      <c r="G57" s="3" t="str">
        <f>IFERROR(_xlfn.XLOOKUP(F57,'LISTAS DESPLEGABLES'!$H$3:$H$5,'LISTAS DESPLEGABLES'!$I$3:$I$5),"")</f>
        <v xml:space="preserve">8126: Fortalecimiento institucional de la UAECOB para un gobierno confiable Bogotá D.C </v>
      </c>
      <c r="H57" s="3" t="s">
        <v>298</v>
      </c>
      <c r="I57" s="13" t="s">
        <v>267</v>
      </c>
      <c r="J57" s="3" t="s">
        <v>268</v>
      </c>
      <c r="K57" s="13" t="s">
        <v>269</v>
      </c>
      <c r="L57" s="3" t="s">
        <v>29</v>
      </c>
      <c r="M57" s="3" t="s">
        <v>270</v>
      </c>
      <c r="N57" s="125">
        <v>0.3</v>
      </c>
      <c r="O57" s="125">
        <v>0.6</v>
      </c>
      <c r="P57" s="125">
        <v>1</v>
      </c>
      <c r="Q57" s="3" t="s">
        <v>220</v>
      </c>
      <c r="R57" s="3" t="s">
        <v>310</v>
      </c>
      <c r="S57" s="126" t="str">
        <f>'PLAN DE ACCIÓN 2026'!E57</f>
        <v>Desarrollar el Plan de Acción de Integridad</v>
      </c>
      <c r="T57" s="3" t="str">
        <f>'PLAN DE ACCIÓN 2026'!M57</f>
        <v>Informe de Integridad</v>
      </c>
      <c r="U57" s="127">
        <v>1</v>
      </c>
      <c r="V57" s="9" t="s">
        <v>135</v>
      </c>
      <c r="W57" s="85" t="s">
        <v>136</v>
      </c>
    </row>
    <row r="58" spans="1:23" s="10" customFormat="1" ht="171">
      <c r="A58" s="124" t="s">
        <v>296</v>
      </c>
      <c r="B58" s="3" t="s">
        <v>272</v>
      </c>
      <c r="C58" s="3" t="str">
        <f>IFERROR(_xlfn.XLOOKUP(B58,Tabla2[OBJETIVOS  ESTRATÉGICOS],Tabla2[ESTRATEGIA]),"")</f>
        <v>Estrategia 1: Bogotá se fortalece con un gobierno abierto, cercano, eficiente, transparente e íntegro.</v>
      </c>
      <c r="D58" s="3" t="str">
        <f>IFERROR(_xlfn.XLOOKUP(B58,Tabla2[OBJETIVOS  ESTRATÉGICOS],Tabla2[PROGRAMA]),"")</f>
        <v>Programa 33: Fortalecimiento institucional para un gobierno confiable.</v>
      </c>
      <c r="E58" s="3" t="str">
        <f>IFERROR(_xlfn.XLOOKUP(B58,Tabla2[OBJETIVOS  ESTRATÉGICOS],Tabla2[METAS PDD]),"")</f>
        <v>Desarrollar un plan para el fortalecimiento de las capacidades institucionales de la UAECOB.</v>
      </c>
      <c r="F58" s="3" t="s">
        <v>297</v>
      </c>
      <c r="G58" s="3" t="str">
        <f>IFERROR(_xlfn.XLOOKUP(F58,'LISTAS DESPLEGABLES'!$H$3:$H$5,'LISTAS DESPLEGABLES'!$I$3:$I$5),"")</f>
        <v xml:space="preserve">8126: Fortalecimiento institucional de la UAECOB para un gobierno confiable Bogotá D.C </v>
      </c>
      <c r="H58" s="3" t="s">
        <v>298</v>
      </c>
      <c r="I58" s="13" t="s">
        <v>311</v>
      </c>
      <c r="J58" s="3" t="s">
        <v>268</v>
      </c>
      <c r="K58" s="13" t="s">
        <v>269</v>
      </c>
      <c r="L58" s="3" t="s">
        <v>29</v>
      </c>
      <c r="M58" s="3" t="s">
        <v>270</v>
      </c>
      <c r="N58" s="125">
        <v>0.3</v>
      </c>
      <c r="O58" s="125">
        <v>0.6</v>
      </c>
      <c r="P58" s="125">
        <v>1</v>
      </c>
      <c r="Q58" s="3" t="s">
        <v>220</v>
      </c>
      <c r="R58" s="3" t="s">
        <v>310</v>
      </c>
      <c r="S58" s="126" t="str">
        <f>'PLAN DE ACCIÓN 2026'!E58</f>
        <v>Implementar el Plan Estratégico establecido para el cumplimiento del producto en la “Política Pública de Mujeres y Equidad de Género –PPMyEG en la UAECOB” en sus cuatro componentes:
1. Fortalecimiento Institucional (1.FI)
2. Transformación Cultural (2.TC)
3. Capacitación y Sensibilización (3.CS)
4. Investigación en DDHH y Género (4.IG)</v>
      </c>
      <c r="T58" s="3" t="str">
        <f>'PLAN DE ACCIÓN 2026'!M58</f>
        <v>1. Fortalecimiento Institucional
- Informe del resultado de Fortalecimiento Institucional y Normativo.
2. Transformación Cultural
- Informe de Impacto de la Estrategia Comunicativa "UAECOB con Género.
3. Capacitación y Sensibilización
- Reporte Estadístico del Programa de Formación Institucional.
4. Investigación en DDHH y Género
- Informe de Diagnóstico "Situación y Realidades de Género.</v>
      </c>
      <c r="U58" s="127">
        <v>1</v>
      </c>
      <c r="V58" s="9" t="s">
        <v>135</v>
      </c>
      <c r="W58" s="85" t="s">
        <v>136</v>
      </c>
    </row>
    <row r="59" spans="1:23" ht="128.25">
      <c r="A59" s="124" t="s">
        <v>263</v>
      </c>
      <c r="B59" s="3" t="s">
        <v>264</v>
      </c>
      <c r="C59" s="3" t="str">
        <f>IFERROR(_xlfn.XLOOKUP(B59,Tabla2[OBJETIVOS  ESTRATÉGICOS],Tabla2[ESTRATEGIA]),"")</f>
        <v>Estrategia 2:  Bogotá protege el ambiente y se compromete  con la acción climática.</v>
      </c>
      <c r="D59" s="3" t="str">
        <f>IFERROR(_xlfn.XLOOKUP(B59,Tabla2[OBJETIVOS  ESTRATÉGICOS],Tabla2[PROGRAMA]),"")</f>
        <v xml:space="preserve">Programa 25: Aumento de la resiliencia al cambio climático y reducción de la vulnerabilidad </v>
      </c>
      <c r="E59" s="3" t="str">
        <f>IFERROR(_xlfn.XLOOKUP(B59,Tabla2[OBJETIVOS  ESTRATÉGICOS],Tabla2[METAS PDD]),"")</f>
        <v>Implementar un programa para mejorar la respuesta en la atención a emergencias del Cuerpo Oficial de Bomberos de Bogotá, apalancada en redes de conocimiento, prevención del riesgo y cobertura en la ciudad y su entorno.</v>
      </c>
      <c r="F59" s="3" t="s">
        <v>265</v>
      </c>
      <c r="G59" s="3" t="str">
        <f>IFERROR(_xlfn.XLOOKUP(F59,'LISTAS DESPLEGABLES'!$H$3:$H$5,'LISTAS DESPLEGABLES'!$I$3:$I$5),"")</f>
        <v>8173: Modernización de las capacidades del Cuerpo Oficial de Bomberos Bogotá D.C.</v>
      </c>
      <c r="H59" s="3" t="s">
        <v>283</v>
      </c>
      <c r="I59" s="13" t="s">
        <v>267</v>
      </c>
      <c r="J59" s="3" t="s">
        <v>268</v>
      </c>
      <c r="K59" s="13" t="s">
        <v>269</v>
      </c>
      <c r="L59" s="3" t="s">
        <v>29</v>
      </c>
      <c r="M59" s="3" t="s">
        <v>270</v>
      </c>
      <c r="N59" s="125">
        <v>0.3</v>
      </c>
      <c r="O59" s="125">
        <v>0.6</v>
      </c>
      <c r="P59" s="125">
        <v>1</v>
      </c>
      <c r="Q59" s="3" t="s">
        <v>220</v>
      </c>
      <c r="R59" s="3" t="s">
        <v>284</v>
      </c>
      <c r="S59" s="126" t="str">
        <f>'PLAN DE ACCIÓN 2026'!E59</f>
        <v>Realizar la autoevaluación de los procesos académicos y administrativos de la Escuela de Formación Bomberil - Academia, sistematizarlo y formular el plan de mejoramiento</v>
      </c>
      <c r="T59" s="3" t="str">
        <f>'PLAN DE ACCIÓN 2026'!M59</f>
        <v>Documento de sistematización del proceso de autoevaluación y formulación del plan de mejoramiento</v>
      </c>
      <c r="U59" s="127">
        <v>1</v>
      </c>
      <c r="V59" s="9" t="s">
        <v>135</v>
      </c>
      <c r="W59" s="85" t="s">
        <v>136</v>
      </c>
    </row>
    <row r="60" spans="1:23" ht="171">
      <c r="A60" s="124" t="s">
        <v>296</v>
      </c>
      <c r="B60" s="3" t="s">
        <v>272</v>
      </c>
      <c r="C60" s="3" t="str">
        <f>IFERROR(_xlfn.XLOOKUP(B60,Tabla2[OBJETIVOS  ESTRATÉGICOS],Tabla2[ESTRATEGIA]),"")</f>
        <v>Estrategia 1: Bogotá se fortalece con un gobierno abierto, cercano, eficiente, transparente e íntegro.</v>
      </c>
      <c r="D60" s="3" t="str">
        <f>IFERROR(_xlfn.XLOOKUP(B60,Tabla2[OBJETIVOS  ESTRATÉGICOS],Tabla2[PROGRAMA]),"")</f>
        <v>Programa 33: Fortalecimiento institucional para un gobierno confiable.</v>
      </c>
      <c r="E60" s="3" t="str">
        <f>IFERROR(_xlfn.XLOOKUP(B60,Tabla2[OBJETIVOS  ESTRATÉGICOS],Tabla2[METAS PDD]),"")</f>
        <v>Desarrollar un plan para el fortalecimiento de las capacidades institucionales de la UAECOB.</v>
      </c>
      <c r="F60" s="3" t="s">
        <v>297</v>
      </c>
      <c r="G60" s="3" t="str">
        <f>IFERROR(_xlfn.XLOOKUP(F60,'LISTAS DESPLEGABLES'!$H$3:$H$5,'LISTAS DESPLEGABLES'!$I$3:$I$5),"")</f>
        <v xml:space="preserve">8126: Fortalecimiento institucional de la UAECOB para un gobierno confiable Bogotá D.C </v>
      </c>
      <c r="H60" s="3" t="s">
        <v>298</v>
      </c>
      <c r="I60" s="13" t="s">
        <v>267</v>
      </c>
      <c r="J60" s="3" t="s">
        <v>285</v>
      </c>
      <c r="K60" s="13" t="s">
        <v>286</v>
      </c>
      <c r="L60" s="3" t="s">
        <v>76</v>
      </c>
      <c r="M60" s="3" t="s">
        <v>287</v>
      </c>
      <c r="N60" s="125">
        <v>0.3</v>
      </c>
      <c r="O60" s="125">
        <v>0.6</v>
      </c>
      <c r="P60" s="125">
        <v>1</v>
      </c>
      <c r="Q60" s="3" t="s">
        <v>70</v>
      </c>
      <c r="R60" s="3" t="s">
        <v>284</v>
      </c>
      <c r="S60" s="126" t="str">
        <f>'PLAN DE ACCIÓN 2026'!E60</f>
        <v>Aplicar una encuesta de Clima Laboral</v>
      </c>
      <c r="T60" s="3" t="str">
        <f>'PLAN DE ACCIÓN 2026'!M60</f>
        <v>Informe de la Encuesta de Clima Laboral</v>
      </c>
      <c r="U60" s="127">
        <v>1</v>
      </c>
      <c r="V60" s="9" t="s">
        <v>135</v>
      </c>
      <c r="W60" s="85" t="s">
        <v>136</v>
      </c>
    </row>
    <row r="61" spans="1:23" ht="142.5">
      <c r="A61" s="124" t="s">
        <v>296</v>
      </c>
      <c r="B61" s="3" t="s">
        <v>272</v>
      </c>
      <c r="C61" s="3" t="str">
        <f>IFERROR(_xlfn.XLOOKUP(B61,Tabla2[OBJETIVOS  ESTRATÉGICOS],Tabla2[ESTRATEGIA]),"")</f>
        <v>Estrategia 1: Bogotá se fortalece con un gobierno abierto, cercano, eficiente, transparente e íntegro.</v>
      </c>
      <c r="D61" s="3" t="str">
        <f>IFERROR(_xlfn.XLOOKUP(B61,Tabla2[OBJETIVOS  ESTRATÉGICOS],Tabla2[PROGRAMA]),"")</f>
        <v>Programa 33: Fortalecimiento institucional para un gobierno confiable.</v>
      </c>
      <c r="E61" s="3" t="str">
        <f>IFERROR(_xlfn.XLOOKUP(B61,Tabla2[OBJETIVOS  ESTRATÉGICOS],Tabla2[METAS PDD]),"")</f>
        <v>Desarrollar un plan para el fortalecimiento de las capacidades institucionales de la UAECOB.</v>
      </c>
      <c r="F61" s="3" t="s">
        <v>297</v>
      </c>
      <c r="G61" s="3" t="str">
        <f>IFERROR(_xlfn.XLOOKUP(F61,'LISTAS DESPLEGABLES'!$H$3:$H$5,'LISTAS DESPLEGABLES'!$I$3:$I$5),"")</f>
        <v xml:space="preserve">8126: Fortalecimiento institucional de la UAECOB para un gobierno confiable Bogotá D.C </v>
      </c>
      <c r="H61" s="3" t="s">
        <v>298</v>
      </c>
      <c r="I61" s="13" t="s">
        <v>267</v>
      </c>
      <c r="J61" s="3" t="s">
        <v>285</v>
      </c>
      <c r="K61" s="13" t="s">
        <v>286</v>
      </c>
      <c r="L61" s="3" t="s">
        <v>90</v>
      </c>
      <c r="M61" s="3" t="s">
        <v>309</v>
      </c>
      <c r="N61" s="125">
        <v>0.3</v>
      </c>
      <c r="O61" s="125">
        <v>0.6</v>
      </c>
      <c r="P61" s="125">
        <v>1</v>
      </c>
      <c r="Q61" s="3" t="s">
        <v>94</v>
      </c>
      <c r="R61" s="3" t="s">
        <v>284</v>
      </c>
      <c r="S61" s="126" t="str">
        <f>'PLAN DE ACCIÓN 2026'!E61</f>
        <v>Desarrollar el Plan Estratégico de Talento Humano  ajustado a los requisitos del MIPG</v>
      </c>
      <c r="T61" s="3" t="str">
        <f>'PLAN DE ACCIÓN 2026'!M61</f>
        <v>Informe de la implementación del Plan Estratégico de Talento Humano</v>
      </c>
      <c r="U61" s="127">
        <v>1</v>
      </c>
      <c r="V61" s="9" t="s">
        <v>135</v>
      </c>
      <c r="W61" s="85" t="s">
        <v>136</v>
      </c>
    </row>
    <row r="62" spans="1:23" ht="171">
      <c r="A62" s="124" t="s">
        <v>296</v>
      </c>
      <c r="B62" s="3" t="s">
        <v>272</v>
      </c>
      <c r="C62" s="3" t="str">
        <f>IFERROR(_xlfn.XLOOKUP(B62,Tabla2[OBJETIVOS  ESTRATÉGICOS],Tabla2[ESTRATEGIA]),"")</f>
        <v>Estrategia 1: Bogotá se fortalece con un gobierno abierto, cercano, eficiente, transparente e íntegro.</v>
      </c>
      <c r="D62" s="3" t="str">
        <f>IFERROR(_xlfn.XLOOKUP(B62,Tabla2[OBJETIVOS  ESTRATÉGICOS],Tabla2[PROGRAMA]),"")</f>
        <v>Programa 33: Fortalecimiento institucional para un gobierno confiable.</v>
      </c>
      <c r="E62" s="3" t="str">
        <f>IFERROR(_xlfn.XLOOKUP(B62,Tabla2[OBJETIVOS  ESTRATÉGICOS],Tabla2[METAS PDD]),"")</f>
        <v>Desarrollar un plan para el fortalecimiento de las capacidades institucionales de la UAECOB.</v>
      </c>
      <c r="F62" s="3" t="s">
        <v>297</v>
      </c>
      <c r="G62" s="3" t="str">
        <f>IFERROR(_xlfn.XLOOKUP(F62,'LISTAS DESPLEGABLES'!$H$3:$H$5,'LISTAS DESPLEGABLES'!$I$3:$I$5),"")</f>
        <v xml:space="preserve">8126: Fortalecimiento institucional de la UAECOB para un gobierno confiable Bogotá D.C </v>
      </c>
      <c r="H62" s="3" t="s">
        <v>298</v>
      </c>
      <c r="I62" s="13" t="s">
        <v>267</v>
      </c>
      <c r="J62" s="3" t="s">
        <v>268</v>
      </c>
      <c r="K62" s="13" t="s">
        <v>269</v>
      </c>
      <c r="L62" s="3" t="s">
        <v>29</v>
      </c>
      <c r="M62" s="3" t="s">
        <v>270</v>
      </c>
      <c r="N62" s="125">
        <v>0.3</v>
      </c>
      <c r="O62" s="125">
        <v>0.6</v>
      </c>
      <c r="P62" s="125">
        <v>1</v>
      </c>
      <c r="Q62" s="3" t="s">
        <v>220</v>
      </c>
      <c r="R62" s="3" t="s">
        <v>312</v>
      </c>
      <c r="S62" s="126" t="str">
        <f>'PLAN DE ACCIÓN 2026'!E62</f>
        <v>Desarrollar el Plan Anual de Auditorias basado en riesgos para la vigencia (Evaluación y seguimiento, Liderazgo estratégico, Evaluación de la gestión del riesgo, Enfoque a la prevención)”.</v>
      </c>
      <c r="T62" s="3" t="str">
        <f>'PLAN DE ACCIÓN 2026'!M62</f>
        <v>Plan anual de auditorias basado en riesgos ejecutado al 100%
Informes de auditoría
Informes de seguimiento
Informes de Ley
Actas de reunión
Capacitaciones
Certificados de rendición de informes
Seguimiento a informes de Gestión pertinentes
Respuestas a Entes de Control Externo</v>
      </c>
      <c r="U62" s="127">
        <v>1</v>
      </c>
      <c r="V62" s="9" t="s">
        <v>172</v>
      </c>
      <c r="W62" s="85" t="s">
        <v>173</v>
      </c>
    </row>
    <row r="63" spans="1:23" ht="128.25">
      <c r="A63" s="124" t="s">
        <v>296</v>
      </c>
      <c r="B63" s="3" t="s">
        <v>272</v>
      </c>
      <c r="C63" s="3" t="str">
        <f>IFERROR(_xlfn.XLOOKUP(B63,Tabla2[OBJETIVOS  ESTRATÉGICOS],Tabla2[ESTRATEGIA]),"")</f>
        <v>Estrategia 1: Bogotá se fortalece con un gobierno abierto, cercano, eficiente, transparente e íntegro.</v>
      </c>
      <c r="D63" s="3" t="str">
        <f>IFERROR(_xlfn.XLOOKUP(B63,Tabla2[OBJETIVOS  ESTRATÉGICOS],Tabla2[PROGRAMA]),"")</f>
        <v>Programa 33: Fortalecimiento institucional para un gobierno confiable.</v>
      </c>
      <c r="E63" s="3" t="str">
        <f>IFERROR(_xlfn.XLOOKUP(B63,Tabla2[OBJETIVOS  ESTRATÉGICOS],Tabla2[METAS PDD]),"")</f>
        <v>Desarrollar un plan para el fortalecimiento de las capacidades institucionales de la UAECOB.</v>
      </c>
      <c r="F63" s="3" t="s">
        <v>297</v>
      </c>
      <c r="G63" s="3" t="str">
        <f>IFERROR(_xlfn.XLOOKUP(F63,'LISTAS DESPLEGABLES'!$H$3:$H$5,'LISTAS DESPLEGABLES'!$I$3:$I$5),"")</f>
        <v xml:space="preserve">8126: Fortalecimiento institucional de la UAECOB para un gobierno confiable Bogotá D.C </v>
      </c>
      <c r="H63" s="3" t="s">
        <v>298</v>
      </c>
      <c r="I63" s="13" t="s">
        <v>267</v>
      </c>
      <c r="J63" s="3" t="s">
        <v>268</v>
      </c>
      <c r="K63" s="13" t="s">
        <v>269</v>
      </c>
      <c r="L63" s="3" t="s">
        <v>29</v>
      </c>
      <c r="M63" s="3" t="s">
        <v>270</v>
      </c>
      <c r="N63" s="125">
        <v>0.3</v>
      </c>
      <c r="O63" s="125">
        <v>0.6</v>
      </c>
      <c r="P63" s="125">
        <v>1</v>
      </c>
      <c r="Q63" s="3" t="s">
        <v>220</v>
      </c>
      <c r="R63" s="3" t="s">
        <v>310</v>
      </c>
      <c r="S63" s="126" t="str">
        <f>'PLAN DE ACCIÓN 2026'!E63</f>
        <v>Instruir el 98% los procesos disciplinarios a prescribir en el año 2026 de conformidad establecido en el articulo 33 de la ley 1952 del 2019, profiriendo las decisiones administrativas que correspondan.</v>
      </c>
      <c r="T63" s="3" t="str">
        <f>'PLAN DE ACCIÓN 2026'!M63</f>
        <v xml:space="preserve">Decisiones emitidas
</v>
      </c>
      <c r="U63" s="127">
        <v>1</v>
      </c>
      <c r="V63" s="9" t="s">
        <v>177</v>
      </c>
      <c r="W63" s="85" t="s">
        <v>173</v>
      </c>
    </row>
    <row r="64" spans="1:23" ht="142.5">
      <c r="A64" s="124" t="s">
        <v>296</v>
      </c>
      <c r="B64" s="3" t="s">
        <v>272</v>
      </c>
      <c r="C64" s="3" t="str">
        <f>IFERROR(_xlfn.XLOOKUP(B64,Tabla2[OBJETIVOS  ESTRATÉGICOS],Tabla2[ESTRATEGIA]),"")</f>
        <v>Estrategia 1: Bogotá se fortalece con un gobierno abierto, cercano, eficiente, transparente e íntegro.</v>
      </c>
      <c r="D64" s="3" t="str">
        <f>IFERROR(_xlfn.XLOOKUP(B64,Tabla2[OBJETIVOS  ESTRATÉGICOS],Tabla2[PROGRAMA]),"")</f>
        <v>Programa 33: Fortalecimiento institucional para un gobierno confiable.</v>
      </c>
      <c r="E64" s="3" t="str">
        <f>IFERROR(_xlfn.XLOOKUP(B64,Tabla2[OBJETIVOS  ESTRATÉGICOS],Tabla2[METAS PDD]),"")</f>
        <v>Desarrollar un plan para el fortalecimiento de las capacidades institucionales de la UAECOB.</v>
      </c>
      <c r="F64" s="3" t="s">
        <v>297</v>
      </c>
      <c r="G64" s="3" t="str">
        <f>IFERROR(_xlfn.XLOOKUP(F64,'LISTAS DESPLEGABLES'!$H$3:$H$5,'LISTAS DESPLEGABLES'!$I$3:$I$5),"")</f>
        <v xml:space="preserve">8126: Fortalecimiento institucional de la UAECOB para un gobierno confiable Bogotá D.C </v>
      </c>
      <c r="H64" s="3" t="s">
        <v>298</v>
      </c>
      <c r="I64" s="13" t="s">
        <v>267</v>
      </c>
      <c r="J64" s="3" t="s">
        <v>285</v>
      </c>
      <c r="K64" s="13" t="s">
        <v>286</v>
      </c>
      <c r="L64" s="3" t="s">
        <v>90</v>
      </c>
      <c r="M64" s="3" t="s">
        <v>309</v>
      </c>
      <c r="N64" s="125">
        <v>0.3</v>
      </c>
      <c r="O64" s="125">
        <v>0.6</v>
      </c>
      <c r="P64" s="125">
        <v>1</v>
      </c>
      <c r="Q64" s="3" t="s">
        <v>94</v>
      </c>
      <c r="R64" s="3" t="s">
        <v>310</v>
      </c>
      <c r="S64" s="126" t="str">
        <f>'PLAN DE ACCIÓN 2026'!E64</f>
        <v>Desarrollar 30 sensibilizaciones presenciales o virtuales orientadas a la prevención de conductas disciplinarias y la gestión de conocimiento sobre deberes y prohibiciones de los servidores públicos. </v>
      </c>
      <c r="T64" s="3" t="str">
        <f>'PLAN DE ACCIÓN 2026'!M64</f>
        <v xml:space="preserve">Sensibilización de orientación y prevención de conductas disciplinarias
</v>
      </c>
      <c r="U64" s="127">
        <v>1</v>
      </c>
      <c r="V64" s="9" t="s">
        <v>177</v>
      </c>
      <c r="W64" s="85" t="s">
        <v>173</v>
      </c>
    </row>
    <row r="65" spans="1:23" ht="142.5">
      <c r="A65" s="124" t="s">
        <v>296</v>
      </c>
      <c r="B65" s="3" t="s">
        <v>272</v>
      </c>
      <c r="C65" s="3" t="str">
        <f>IFERROR(_xlfn.XLOOKUP(B65,Tabla2[OBJETIVOS  ESTRATÉGICOS],Tabla2[ESTRATEGIA]),"")</f>
        <v>Estrategia 1: Bogotá se fortalece con un gobierno abierto, cercano, eficiente, transparente e íntegro.</v>
      </c>
      <c r="D65" s="3" t="str">
        <f>IFERROR(_xlfn.XLOOKUP(B65,Tabla2[OBJETIVOS  ESTRATÉGICOS],Tabla2[PROGRAMA]),"")</f>
        <v>Programa 33: Fortalecimiento institucional para un gobierno confiable.</v>
      </c>
      <c r="E65" s="3" t="str">
        <f>IFERROR(_xlfn.XLOOKUP(B65,Tabla2[OBJETIVOS  ESTRATÉGICOS],Tabla2[METAS PDD]),"")</f>
        <v>Desarrollar un plan para el fortalecimiento de las capacidades institucionales de la UAECOB.</v>
      </c>
      <c r="F65" s="3" t="s">
        <v>297</v>
      </c>
      <c r="G65" s="3" t="str">
        <f>IFERROR(_xlfn.XLOOKUP(F65,'LISTAS DESPLEGABLES'!$H$3:$H$5,'LISTAS DESPLEGABLES'!$I$3:$I$5),"")</f>
        <v xml:space="preserve">8126: Fortalecimiento institucional de la UAECOB para un gobierno confiable Bogotá D.C </v>
      </c>
      <c r="H65" s="3" t="s">
        <v>313</v>
      </c>
      <c r="I65" s="13" t="s">
        <v>267</v>
      </c>
      <c r="J65" s="3" t="s">
        <v>285</v>
      </c>
      <c r="K65" s="13" t="s">
        <v>286</v>
      </c>
      <c r="L65" s="3" t="s">
        <v>90</v>
      </c>
      <c r="M65" s="3" t="s">
        <v>309</v>
      </c>
      <c r="N65" s="125">
        <v>0.3</v>
      </c>
      <c r="O65" s="125">
        <v>0.6</v>
      </c>
      <c r="P65" s="125">
        <v>1</v>
      </c>
      <c r="Q65" s="3" t="s">
        <v>94</v>
      </c>
      <c r="R65" s="3" t="s">
        <v>314</v>
      </c>
      <c r="S65" s="126" t="str">
        <f>'PLAN DE ACCIÓN 2026'!E65</f>
        <v xml:space="preserve"> Implementar el plan de trabajo de la Politica de Gestión de la información estadistica de acuerdo a los lineamientos de la Secretaria Distrital de Planeación. </v>
      </c>
      <c r="T65" s="3" t="str">
        <f>'PLAN DE ACCIÓN 2026'!M65</f>
        <v xml:space="preserve">Implementación del Plan de trabajo de la Politica de Gestión de la información estadistica </v>
      </c>
      <c r="U65" s="127">
        <v>1</v>
      </c>
      <c r="V65" s="9" t="s">
        <v>184</v>
      </c>
      <c r="W65" s="85" t="s">
        <v>185</v>
      </c>
    </row>
    <row r="66" spans="1:23" ht="142.5">
      <c r="A66" s="124" t="s">
        <v>296</v>
      </c>
      <c r="B66" s="3" t="s">
        <v>272</v>
      </c>
      <c r="C66" s="3" t="str">
        <f>IFERROR(_xlfn.XLOOKUP(B66,Tabla2[OBJETIVOS  ESTRATÉGICOS],Tabla2[ESTRATEGIA]),"")</f>
        <v>Estrategia 1: Bogotá se fortalece con un gobierno abierto, cercano, eficiente, transparente e íntegro.</v>
      </c>
      <c r="D66" s="3" t="str">
        <f>IFERROR(_xlfn.XLOOKUP(B66,Tabla2[OBJETIVOS  ESTRATÉGICOS],Tabla2[PROGRAMA]),"")</f>
        <v>Programa 33: Fortalecimiento institucional para un gobierno confiable.</v>
      </c>
      <c r="E66" s="3" t="str">
        <f>IFERROR(_xlfn.XLOOKUP(B66,Tabla2[OBJETIVOS  ESTRATÉGICOS],Tabla2[METAS PDD]),"")</f>
        <v>Desarrollar un plan para el fortalecimiento de las capacidades institucionales de la UAECOB.</v>
      </c>
      <c r="F66" s="3" t="s">
        <v>297</v>
      </c>
      <c r="G66" s="3" t="str">
        <f>IFERROR(_xlfn.XLOOKUP(F66,'LISTAS DESPLEGABLES'!$H$3:$H$5,'LISTAS DESPLEGABLES'!$I$3:$I$5),"")</f>
        <v xml:space="preserve">8126: Fortalecimiento institucional de la UAECOB para un gobierno confiable Bogotá D.C </v>
      </c>
      <c r="H66" s="3" t="s">
        <v>305</v>
      </c>
      <c r="I66" s="13" t="s">
        <v>267</v>
      </c>
      <c r="J66" s="3" t="s">
        <v>285</v>
      </c>
      <c r="K66" s="13" t="s">
        <v>286</v>
      </c>
      <c r="L66" s="3" t="s">
        <v>90</v>
      </c>
      <c r="M66" s="3" t="s">
        <v>309</v>
      </c>
      <c r="N66" s="125">
        <v>0.3</v>
      </c>
      <c r="O66" s="125">
        <v>0.6</v>
      </c>
      <c r="P66" s="125">
        <v>1</v>
      </c>
      <c r="Q66" s="3" t="s">
        <v>94</v>
      </c>
      <c r="R66" s="3" t="s">
        <v>295</v>
      </c>
      <c r="S66" s="126" t="str">
        <f>'PLAN DE ACCIÓN 2026'!E66</f>
        <v>Realizar formulación y seguimiento al cumplimiento del Plan Institucional de Participación Ciudadana 2026</v>
      </c>
      <c r="T66" s="3" t="str">
        <f>'PLAN DE ACCIÓN 2026'!M66</f>
        <v>Formulación  del Plan Institucional de Participación Ciudadana 2026
Seguimiento al cumplimiento del Plan Institucional de Participación Ciudadana 2026</v>
      </c>
      <c r="U66" s="127">
        <v>1</v>
      </c>
      <c r="V66" s="9" t="s">
        <v>184</v>
      </c>
      <c r="W66" s="85" t="s">
        <v>185</v>
      </c>
    </row>
    <row r="67" spans="1:23" ht="128.25">
      <c r="A67" s="124" t="s">
        <v>296</v>
      </c>
      <c r="B67" s="3" t="s">
        <v>272</v>
      </c>
      <c r="C67" s="3" t="str">
        <f>IFERROR(_xlfn.XLOOKUP(B67,Tabla2[OBJETIVOS  ESTRATÉGICOS],Tabla2[ESTRATEGIA]),"")</f>
        <v>Estrategia 1: Bogotá se fortalece con un gobierno abierto, cercano, eficiente, transparente e íntegro.</v>
      </c>
      <c r="D67" s="3" t="str">
        <f>IFERROR(_xlfn.XLOOKUP(B67,Tabla2[OBJETIVOS  ESTRATÉGICOS],Tabla2[PROGRAMA]),"")</f>
        <v>Programa 33: Fortalecimiento institucional para un gobierno confiable.</v>
      </c>
      <c r="E67" s="3" t="str">
        <f>IFERROR(_xlfn.XLOOKUP(B67,Tabla2[OBJETIVOS  ESTRATÉGICOS],Tabla2[METAS PDD]),"")</f>
        <v>Desarrollar un plan para el fortalecimiento de las capacidades institucionales de la UAECOB.</v>
      </c>
      <c r="F67" s="3" t="s">
        <v>297</v>
      </c>
      <c r="G67" s="3" t="str">
        <f>IFERROR(_xlfn.XLOOKUP(F67,'LISTAS DESPLEGABLES'!$H$3:$H$5,'LISTAS DESPLEGABLES'!$I$3:$I$5),"")</f>
        <v xml:space="preserve">8126: Fortalecimiento institucional de la UAECOB para un gobierno confiable Bogotá D.C </v>
      </c>
      <c r="H67" s="3" t="s">
        <v>313</v>
      </c>
      <c r="I67" s="13" t="s">
        <v>267</v>
      </c>
      <c r="J67" s="3" t="s">
        <v>268</v>
      </c>
      <c r="K67" s="13" t="s">
        <v>269</v>
      </c>
      <c r="L67" s="3" t="s">
        <v>29</v>
      </c>
      <c r="M67" s="3" t="s">
        <v>270</v>
      </c>
      <c r="N67" s="125">
        <v>0.3</v>
      </c>
      <c r="O67" s="125">
        <v>0.6</v>
      </c>
      <c r="P67" s="125">
        <v>1</v>
      </c>
      <c r="Q67" s="3" t="s">
        <v>220</v>
      </c>
      <c r="R67" s="3" t="s">
        <v>312</v>
      </c>
      <c r="S67" s="126" t="str">
        <f>'PLAN DE ACCIÓN 2026'!E67</f>
        <v>Actualizar la política y el mapa de riesgos institucional de acuerdo a los nuevos líneamientos de Función Pública</v>
      </c>
      <c r="T67" s="3" t="str">
        <f>'PLAN DE ACCIÓN 2026'!M67</f>
        <v>Actualizar la política integral de riesgos
Mapa de riesgos institucional actualizado</v>
      </c>
      <c r="U67" s="127">
        <v>1</v>
      </c>
      <c r="V67" s="9" t="s">
        <v>184</v>
      </c>
      <c r="W67" s="85" t="s">
        <v>185</v>
      </c>
    </row>
    <row r="68" spans="1:23" ht="99.75">
      <c r="A68" s="124" t="s">
        <v>315</v>
      </c>
      <c r="B68" s="3" t="s">
        <v>272</v>
      </c>
      <c r="C68" s="3" t="str">
        <f>IFERROR(_xlfn.XLOOKUP(B68,Tabla2[OBJETIVOS  ESTRATÉGICOS],Tabla2[ESTRATEGIA]),"")</f>
        <v>Estrategia 1: Bogotá se fortalece con un gobierno abierto, cercano, eficiente, transparente e íntegro.</v>
      </c>
      <c r="D68" s="3" t="str">
        <f>IFERROR(_xlfn.XLOOKUP(B68,Tabla2[OBJETIVOS  ESTRATÉGICOS],Tabla2[PROGRAMA]),"")</f>
        <v>Programa 33: Fortalecimiento institucional para un gobierno confiable.</v>
      </c>
      <c r="E68" s="3" t="str">
        <f>IFERROR(_xlfn.XLOOKUP(B68,Tabla2[OBJETIVOS  ESTRATÉGICOS],Tabla2[METAS PDD]),"")</f>
        <v>Desarrollar un plan para el fortalecimiento de las capacidades institucionales de la UAECOB.</v>
      </c>
      <c r="F68" s="3" t="s">
        <v>297</v>
      </c>
      <c r="G68" s="3" t="str">
        <f>IFERROR(_xlfn.XLOOKUP(F68,'LISTAS DESPLEGABLES'!$H$3:$H$5,'LISTAS DESPLEGABLES'!$I$3:$I$5),"")</f>
        <v xml:space="preserve">8126: Fortalecimiento institucional de la UAECOB para un gobierno confiable Bogotá D.C </v>
      </c>
      <c r="H68" s="3" t="s">
        <v>313</v>
      </c>
      <c r="I68" s="13" t="s">
        <v>267</v>
      </c>
      <c r="J68" s="3" t="s">
        <v>273</v>
      </c>
      <c r="K68" s="13" t="s">
        <v>274</v>
      </c>
      <c r="L68" s="3" t="s">
        <v>39</v>
      </c>
      <c r="M68" s="3" t="s">
        <v>278</v>
      </c>
      <c r="N68" s="125">
        <v>0.3</v>
      </c>
      <c r="O68" s="125">
        <v>0.6</v>
      </c>
      <c r="P68" s="125">
        <v>1</v>
      </c>
      <c r="Q68" s="3" t="s">
        <v>33</v>
      </c>
      <c r="R68" s="3" t="s">
        <v>316</v>
      </c>
      <c r="S68" s="126" t="str">
        <f>'PLAN DE ACCIÓN 2026'!E68</f>
        <v>Suscribir Memorandos de Entendimiento (MoU) con aliados estratégicos priorizados.</v>
      </c>
      <c r="T68" s="3" t="str">
        <f>'PLAN DE ACCIÓN 2026'!M68</f>
        <v>Informe anual de la gestión de memorandos subscritos, en proceso o proyectados para 2027</v>
      </c>
      <c r="U68" s="127">
        <v>1</v>
      </c>
      <c r="V68" s="9" t="s">
        <v>195</v>
      </c>
      <c r="W68" s="85" t="s">
        <v>185</v>
      </c>
    </row>
    <row r="69" spans="1:23" ht="99.75">
      <c r="A69" s="124" t="s">
        <v>315</v>
      </c>
      <c r="B69" s="3" t="s">
        <v>272</v>
      </c>
      <c r="C69" s="3" t="str">
        <f>IFERROR(_xlfn.XLOOKUP(B69,Tabla2[OBJETIVOS  ESTRATÉGICOS],Tabla2[ESTRATEGIA]),"")</f>
        <v>Estrategia 1: Bogotá se fortalece con un gobierno abierto, cercano, eficiente, transparente e íntegro.</v>
      </c>
      <c r="D69" s="3" t="str">
        <f>IFERROR(_xlfn.XLOOKUP(B69,Tabla2[OBJETIVOS  ESTRATÉGICOS],Tabla2[PROGRAMA]),"")</f>
        <v>Programa 33: Fortalecimiento institucional para un gobierno confiable.</v>
      </c>
      <c r="E69" s="3" t="str">
        <f>IFERROR(_xlfn.XLOOKUP(B69,Tabla2[OBJETIVOS  ESTRATÉGICOS],Tabla2[METAS PDD]),"")</f>
        <v>Desarrollar un plan para el fortalecimiento de las capacidades institucionales de la UAECOB.</v>
      </c>
      <c r="F69" s="3" t="s">
        <v>297</v>
      </c>
      <c r="G69" s="3" t="str">
        <f>IFERROR(_xlfn.XLOOKUP(F69,'LISTAS DESPLEGABLES'!$H$3:$H$5,'LISTAS DESPLEGABLES'!$I$3:$I$5),"")</f>
        <v xml:space="preserve">8126: Fortalecimiento institucional de la UAECOB para un gobierno confiable Bogotá D.C </v>
      </c>
      <c r="H69" s="3" t="s">
        <v>313</v>
      </c>
      <c r="I69" s="13" t="s">
        <v>267</v>
      </c>
      <c r="J69" s="3" t="s">
        <v>273</v>
      </c>
      <c r="K69" s="13" t="s">
        <v>274</v>
      </c>
      <c r="L69" s="3" t="s">
        <v>39</v>
      </c>
      <c r="M69" s="3" t="s">
        <v>278</v>
      </c>
      <c r="N69" s="125">
        <v>0.3</v>
      </c>
      <c r="O69" s="125">
        <v>0.6</v>
      </c>
      <c r="P69" s="125">
        <v>1</v>
      </c>
      <c r="Q69" s="3" t="s">
        <v>33</v>
      </c>
      <c r="R69" s="3" t="s">
        <v>316</v>
      </c>
      <c r="S69" s="126" t="str">
        <f>'PLAN DE ACCIÓN 2026'!E69</f>
        <v>Coordinar y acompañar intercambios técnicos y acciones de cooperación internacional priorizadas.</v>
      </c>
      <c r="T69" s="3" t="str">
        <f>'PLAN DE ACCIÓN 2026'!M69</f>
        <v>Informe anual de intercambios técnicos y acciones de cooperación internacional y su impacto en la entidad. Ya sean subscritas, en proceso o planificacion para 2027</v>
      </c>
      <c r="U69" s="127">
        <v>1</v>
      </c>
      <c r="V69" s="9" t="s">
        <v>195</v>
      </c>
      <c r="W69" s="85" t="s">
        <v>185</v>
      </c>
    </row>
    <row r="70" spans="1:23" ht="99.75">
      <c r="A70" s="124" t="s">
        <v>315</v>
      </c>
      <c r="B70" s="3" t="s">
        <v>272</v>
      </c>
      <c r="C70" s="3" t="str">
        <f>IFERROR(_xlfn.XLOOKUP(B70,Tabla2[OBJETIVOS  ESTRATÉGICOS],Tabla2[ESTRATEGIA]),"")</f>
        <v>Estrategia 1: Bogotá se fortalece con un gobierno abierto, cercano, eficiente, transparente e íntegro.</v>
      </c>
      <c r="D70" s="3" t="str">
        <f>IFERROR(_xlfn.XLOOKUP(B70,Tabla2[OBJETIVOS  ESTRATÉGICOS],Tabla2[PROGRAMA]),"")</f>
        <v>Programa 33: Fortalecimiento institucional para un gobierno confiable.</v>
      </c>
      <c r="E70" s="3" t="str">
        <f>IFERROR(_xlfn.XLOOKUP(B70,Tabla2[OBJETIVOS  ESTRATÉGICOS],Tabla2[METAS PDD]),"")</f>
        <v>Desarrollar un plan para el fortalecimiento de las capacidades institucionales de la UAECOB.</v>
      </c>
      <c r="F70" s="3" t="s">
        <v>297</v>
      </c>
      <c r="G70" s="3" t="str">
        <f>IFERROR(_xlfn.XLOOKUP(F70,'LISTAS DESPLEGABLES'!$H$3:$H$5,'LISTAS DESPLEGABLES'!$I$3:$I$5),"")</f>
        <v xml:space="preserve">8126: Fortalecimiento institucional de la UAECOB para un gobierno confiable Bogotá D.C </v>
      </c>
      <c r="H70" s="3" t="s">
        <v>313</v>
      </c>
      <c r="I70" s="13" t="s">
        <v>267</v>
      </c>
      <c r="J70" s="3" t="s">
        <v>273</v>
      </c>
      <c r="K70" s="13" t="s">
        <v>274</v>
      </c>
      <c r="L70" s="3" t="s">
        <v>39</v>
      </c>
      <c r="M70" s="3" t="s">
        <v>278</v>
      </c>
      <c r="N70" s="125">
        <v>0.3</v>
      </c>
      <c r="O70" s="125">
        <v>0.6</v>
      </c>
      <c r="P70" s="125">
        <v>1</v>
      </c>
      <c r="Q70" s="3" t="s">
        <v>33</v>
      </c>
      <c r="R70" s="3" t="s">
        <v>316</v>
      </c>
      <c r="S70" s="126" t="str">
        <f>'PLAN DE ACCIÓN 2026'!E70</f>
        <v>Gestionar la participación institucional en escenarios estratégicos de visibilidad internacional.</v>
      </c>
      <c r="T70" s="3" t="str">
        <f>'PLAN DE ACCIÓN 2026'!M70</f>
        <v>Informe de Participación de la UEACOB en espacios de visibilidad internacional con mapa de trabajo para 2027</v>
      </c>
      <c r="U70" s="127">
        <v>1</v>
      </c>
      <c r="V70" s="9" t="s">
        <v>195</v>
      </c>
      <c r="W70" s="85" t="s">
        <v>185</v>
      </c>
    </row>
    <row r="71" spans="1:23" ht="128.25">
      <c r="A71" s="124" t="s">
        <v>296</v>
      </c>
      <c r="B71" s="3" t="s">
        <v>272</v>
      </c>
      <c r="C71" s="3" t="str">
        <f>IFERROR(_xlfn.XLOOKUP(B71,Tabla2[OBJETIVOS  ESTRATÉGICOS],Tabla2[ESTRATEGIA]),"")</f>
        <v>Estrategia 1: Bogotá se fortalece con un gobierno abierto, cercano, eficiente, transparente e íntegro.</v>
      </c>
      <c r="D71" s="3" t="str">
        <f>IFERROR(_xlfn.XLOOKUP(B71,Tabla2[OBJETIVOS  ESTRATÉGICOS],Tabla2[PROGRAMA]),"")</f>
        <v>Programa 33: Fortalecimiento institucional para un gobierno confiable.</v>
      </c>
      <c r="E71" s="3" t="str">
        <f>IFERROR(_xlfn.XLOOKUP(B71,Tabla2[OBJETIVOS  ESTRATÉGICOS],Tabla2[METAS PDD]),"")</f>
        <v>Desarrollar un plan para el fortalecimiento de las capacidades institucionales de la UAECOB.</v>
      </c>
      <c r="F71" s="3" t="s">
        <v>297</v>
      </c>
      <c r="G71" s="3" t="str">
        <f>IFERROR(_xlfn.XLOOKUP(F71,'LISTAS DESPLEGABLES'!$H$3:$H$5,'LISTAS DESPLEGABLES'!$I$3:$I$5),"")</f>
        <v xml:space="preserve">8126: Fortalecimiento institucional de la UAECOB para un gobierno confiable Bogotá D.C </v>
      </c>
      <c r="H71" s="3" t="s">
        <v>298</v>
      </c>
      <c r="I71" s="13" t="s">
        <v>267</v>
      </c>
      <c r="J71" s="3" t="s">
        <v>268</v>
      </c>
      <c r="K71" s="13" t="s">
        <v>269</v>
      </c>
      <c r="L71" s="3" t="s">
        <v>29</v>
      </c>
      <c r="M71" s="3" t="s">
        <v>270</v>
      </c>
      <c r="N71" s="125">
        <v>0.3</v>
      </c>
      <c r="O71" s="125">
        <v>0.6</v>
      </c>
      <c r="P71" s="125">
        <v>1</v>
      </c>
      <c r="Q71" s="3" t="s">
        <v>220</v>
      </c>
      <c r="R71" s="3" t="s">
        <v>281</v>
      </c>
      <c r="S71" s="126" t="str">
        <f>'PLAN DE ACCIÓN 2026'!E71</f>
        <v>Actualizar e implementar el plan de comunicaciones ajustados a los requisitos de los sistemas de gestión a implementar de acuerdo a los lineamientos del MIPG</v>
      </c>
      <c r="T71" s="3" t="str">
        <f>'PLAN DE ACCIÓN 2026'!M71</f>
        <v xml:space="preserve">Ejecución de las actividades descritas en el Plan de Comunicaciones del Cuerpo Oficial Bomberos de Bogotá
</v>
      </c>
      <c r="U71" s="127">
        <v>1</v>
      </c>
      <c r="V71" s="9" t="s">
        <v>205</v>
      </c>
      <c r="W71" s="85" t="s">
        <v>185</v>
      </c>
    </row>
    <row r="72" spans="1:23" ht="99.75">
      <c r="A72" s="124" t="s">
        <v>296</v>
      </c>
      <c r="B72" s="3" t="s">
        <v>272</v>
      </c>
      <c r="C72" s="3" t="str">
        <f>IFERROR(_xlfn.XLOOKUP(B72,Tabla2[OBJETIVOS  ESTRATÉGICOS],Tabla2[ESTRATEGIA]),"")</f>
        <v>Estrategia 1: Bogotá se fortalece con un gobierno abierto, cercano, eficiente, transparente e íntegro.</v>
      </c>
      <c r="D72" s="3" t="str">
        <f>IFERROR(_xlfn.XLOOKUP(B72,Tabla2[OBJETIVOS  ESTRATÉGICOS],Tabla2[PROGRAMA]),"")</f>
        <v>Programa 33: Fortalecimiento institucional para un gobierno confiable.</v>
      </c>
      <c r="E72" s="3" t="str">
        <f>IFERROR(_xlfn.XLOOKUP(B72,Tabla2[OBJETIVOS  ESTRATÉGICOS],Tabla2[METAS PDD]),"")</f>
        <v>Desarrollar un plan para el fortalecimiento de las capacidades institucionales de la UAECOB.</v>
      </c>
      <c r="F72" s="3" t="s">
        <v>297</v>
      </c>
      <c r="G72" s="3" t="str">
        <f>IFERROR(_xlfn.XLOOKUP(F72,'LISTAS DESPLEGABLES'!$H$3:$H$5,'LISTAS DESPLEGABLES'!$I$3:$I$5),"")</f>
        <v xml:space="preserve">8126: Fortalecimiento institucional de la UAECOB para un gobierno confiable Bogotá D.C </v>
      </c>
      <c r="H72" s="3" t="s">
        <v>298</v>
      </c>
      <c r="I72" s="13" t="s">
        <v>267</v>
      </c>
      <c r="J72" s="3" t="s">
        <v>273</v>
      </c>
      <c r="K72" s="13" t="s">
        <v>274</v>
      </c>
      <c r="L72" s="3" t="s">
        <v>39</v>
      </c>
      <c r="M72" s="3" t="s">
        <v>278</v>
      </c>
      <c r="N72" s="125">
        <v>0.3</v>
      </c>
      <c r="O72" s="125">
        <v>0.6</v>
      </c>
      <c r="P72" s="125">
        <v>1</v>
      </c>
      <c r="Q72" s="3" t="s">
        <v>33</v>
      </c>
      <c r="R72" s="3" t="s">
        <v>316</v>
      </c>
      <c r="S72" s="126" t="str">
        <f>'PLAN DE ACCIÓN 2026'!E72</f>
        <v>Realizar Gestión del Conocimiento a través de producción de artículos y su publicación para la divulgación de buenas prácticas</v>
      </c>
      <c r="T72" s="3" t="str">
        <f>'PLAN DE ACCIÓN 2026'!M72</f>
        <v>4 Articulos producidos y publicados</v>
      </c>
      <c r="U72" s="127">
        <v>1</v>
      </c>
      <c r="V72" s="9" t="s">
        <v>209</v>
      </c>
      <c r="W72" s="85" t="s">
        <v>210</v>
      </c>
    </row>
    <row r="73" spans="1:23" ht="114">
      <c r="A73" s="124" t="s">
        <v>296</v>
      </c>
      <c r="B73" s="3" t="s">
        <v>272</v>
      </c>
      <c r="C73" s="3" t="str">
        <f>IFERROR(_xlfn.XLOOKUP(B73,Tabla2[OBJETIVOS  ESTRATÉGICOS],Tabla2[ESTRATEGIA]),"")</f>
        <v>Estrategia 1: Bogotá se fortalece con un gobierno abierto, cercano, eficiente, transparente e íntegro.</v>
      </c>
      <c r="D73" s="3" t="str">
        <f>IFERROR(_xlfn.XLOOKUP(B73,Tabla2[OBJETIVOS  ESTRATÉGICOS],Tabla2[PROGRAMA]),"")</f>
        <v>Programa 33: Fortalecimiento institucional para un gobierno confiable.</v>
      </c>
      <c r="E73" s="3" t="str">
        <f>IFERROR(_xlfn.XLOOKUP(B73,Tabla2[OBJETIVOS  ESTRATÉGICOS],Tabla2[METAS PDD]),"")</f>
        <v>Desarrollar un plan para el fortalecimiento de las capacidades institucionales de la UAECOB.</v>
      </c>
      <c r="F73" s="3" t="s">
        <v>297</v>
      </c>
      <c r="G73" s="3" t="str">
        <f>IFERROR(_xlfn.XLOOKUP(F73,'LISTAS DESPLEGABLES'!$H$3:$H$5,'LISTAS DESPLEGABLES'!$I$3:$I$5),"")</f>
        <v xml:space="preserve">8126: Fortalecimiento institucional de la UAECOB para un gobierno confiable Bogotá D.C </v>
      </c>
      <c r="H73" s="3" t="s">
        <v>298</v>
      </c>
      <c r="I73" s="13" t="s">
        <v>267</v>
      </c>
      <c r="J73" s="3" t="s">
        <v>268</v>
      </c>
      <c r="K73" s="13" t="s">
        <v>269</v>
      </c>
      <c r="L73" s="3" t="s">
        <v>131</v>
      </c>
      <c r="M73" s="3" t="s">
        <v>308</v>
      </c>
      <c r="N73" s="125">
        <v>0.3</v>
      </c>
      <c r="O73" s="125">
        <v>0.6</v>
      </c>
      <c r="P73" s="125">
        <v>1</v>
      </c>
      <c r="Q73" s="3" t="s">
        <v>135</v>
      </c>
      <c r="R73" s="3" t="s">
        <v>317</v>
      </c>
      <c r="S73" s="126" t="str">
        <f>'PLAN DE ACCIÓN 2026'!E73</f>
        <v>Diseñar e implementar una herramientas tecnológica de apoyo a la gestión de la Defensa Judicial de la Entidad</v>
      </c>
      <c r="T73" s="3" t="str">
        <f>'PLAN DE ACCIÓN 2026'!M73</f>
        <v>Herramienta Tecnológica Implementada</v>
      </c>
      <c r="U73" s="127">
        <v>1</v>
      </c>
      <c r="V73" s="9" t="s">
        <v>209</v>
      </c>
      <c r="W73" s="85" t="s">
        <v>210</v>
      </c>
    </row>
    <row r="74" spans="1:23" ht="128.25">
      <c r="A74" s="124" t="s">
        <v>296</v>
      </c>
      <c r="B74" s="3" t="s">
        <v>272</v>
      </c>
      <c r="C74" s="3" t="str">
        <f>IFERROR(_xlfn.XLOOKUP(B74,Tabla2[OBJETIVOS  ESTRATÉGICOS],Tabla2[ESTRATEGIA]),"")</f>
        <v>Estrategia 1: Bogotá se fortalece con un gobierno abierto, cercano, eficiente, transparente e íntegro.</v>
      </c>
      <c r="D74" s="3" t="str">
        <f>IFERROR(_xlfn.XLOOKUP(B74,Tabla2[OBJETIVOS  ESTRATÉGICOS],Tabla2[PROGRAMA]),"")</f>
        <v>Programa 33: Fortalecimiento institucional para un gobierno confiable.</v>
      </c>
      <c r="E74" s="3" t="str">
        <f>IFERROR(_xlfn.XLOOKUP(B74,Tabla2[OBJETIVOS  ESTRATÉGICOS],Tabla2[METAS PDD]),"")</f>
        <v>Desarrollar un plan para el fortalecimiento de las capacidades institucionales de la UAECOB.</v>
      </c>
      <c r="F74" s="3" t="s">
        <v>297</v>
      </c>
      <c r="G74" s="3" t="str">
        <f>IFERROR(_xlfn.XLOOKUP(F74,'LISTAS DESPLEGABLES'!$H$3:$H$5,'LISTAS DESPLEGABLES'!$I$3:$I$5),"")</f>
        <v xml:space="preserve">8126: Fortalecimiento institucional de la UAECOB para un gobierno confiable Bogotá D.C </v>
      </c>
      <c r="H74" s="3" t="s">
        <v>298</v>
      </c>
      <c r="I74" s="13" t="s">
        <v>267</v>
      </c>
      <c r="J74" s="3" t="s">
        <v>268</v>
      </c>
      <c r="K74" s="13" t="s">
        <v>269</v>
      </c>
      <c r="L74" s="3" t="s">
        <v>29</v>
      </c>
      <c r="M74" s="3" t="s">
        <v>270</v>
      </c>
      <c r="N74" s="125">
        <v>0.3</v>
      </c>
      <c r="O74" s="125">
        <v>0.6</v>
      </c>
      <c r="P74" s="125">
        <v>1</v>
      </c>
      <c r="Q74" s="3" t="s">
        <v>220</v>
      </c>
      <c r="R74" s="3" t="s">
        <v>318</v>
      </c>
      <c r="S74" s="131" t="str">
        <f>'PLAN DE ACCIÓN 2026'!E74</f>
        <v>Diseñar, constituir e implementar la Escuela de Supervisores en la UAECOB</v>
      </c>
      <c r="T74" s="3" t="str">
        <f>'PLAN DE ACCIÓN 2026'!M74</f>
        <v>Escuela de Supervisores de la UAECOB diseñada y constituida con 16 sesiones en el año</v>
      </c>
      <c r="U74" s="127">
        <v>1</v>
      </c>
      <c r="V74" s="9" t="s">
        <v>209</v>
      </c>
      <c r="W74" s="85" t="s">
        <v>210</v>
      </c>
    </row>
    <row r="75" spans="1:23" ht="128.25">
      <c r="A75" s="124" t="s">
        <v>296</v>
      </c>
      <c r="B75" s="3" t="s">
        <v>272</v>
      </c>
      <c r="C75" s="3" t="str">
        <f>IFERROR(_xlfn.XLOOKUP(B75,Tabla2[OBJETIVOS  ESTRATÉGICOS],Tabla2[ESTRATEGIA]),"")</f>
        <v>Estrategia 1: Bogotá se fortalece con un gobierno abierto, cercano, eficiente, transparente e íntegro.</v>
      </c>
      <c r="D75" s="3" t="str">
        <f>IFERROR(_xlfn.XLOOKUP(B75,Tabla2[OBJETIVOS  ESTRATÉGICOS],Tabla2[PROGRAMA]),"")</f>
        <v>Programa 33: Fortalecimiento institucional para un gobierno confiable.</v>
      </c>
      <c r="E75" s="3" t="str">
        <f>IFERROR(_xlfn.XLOOKUP(B75,Tabla2[OBJETIVOS  ESTRATÉGICOS],Tabla2[METAS PDD]),"")</f>
        <v>Desarrollar un plan para el fortalecimiento de las capacidades institucionales de la UAECOB.</v>
      </c>
      <c r="F75" s="3" t="s">
        <v>297</v>
      </c>
      <c r="G75" s="3" t="str">
        <f>IFERROR(_xlfn.XLOOKUP(F75,'LISTAS DESPLEGABLES'!$H$3:$H$5,'LISTAS DESPLEGABLES'!$I$3:$I$5),"")</f>
        <v xml:space="preserve">8126: Fortalecimiento institucional de la UAECOB para un gobierno confiable Bogotá D.C </v>
      </c>
      <c r="H75" s="3" t="s">
        <v>319</v>
      </c>
      <c r="I75" s="13" t="s">
        <v>267</v>
      </c>
      <c r="J75" s="3" t="s">
        <v>268</v>
      </c>
      <c r="K75" s="13" t="s">
        <v>269</v>
      </c>
      <c r="L75" s="3" t="s">
        <v>29</v>
      </c>
      <c r="M75" s="3" t="s">
        <v>270</v>
      </c>
      <c r="N75" s="125">
        <v>0.3</v>
      </c>
      <c r="O75" s="125">
        <v>0.6</v>
      </c>
      <c r="P75" s="125">
        <v>1</v>
      </c>
      <c r="Q75" s="3" t="s">
        <v>220</v>
      </c>
      <c r="R75" s="3" t="s">
        <v>320</v>
      </c>
      <c r="S75" s="126" t="str">
        <f>'PLAN DE ACCIÓN 2026'!E75</f>
        <v>Construir un plan de contingencia en caso de que la entidad reciba (sufra) un ataque cibernético y/o fallas permanentes de conexión.</v>
      </c>
      <c r="T75" s="3" t="str">
        <f>'PLAN DE ACCIÓN 2026'!M75</f>
        <v>Pruebas de DRP de Portal de Servicios, Directorio Activo, Pagina WEB, Opera+ y LOG+</v>
      </c>
      <c r="U75" s="127">
        <v>1</v>
      </c>
      <c r="V75" s="9" t="s">
        <v>220</v>
      </c>
      <c r="W75" s="85" t="s">
        <v>185</v>
      </c>
    </row>
    <row r="76" spans="1:23" ht="128.25">
      <c r="A76" s="124" t="s">
        <v>296</v>
      </c>
      <c r="B76" s="3" t="s">
        <v>272</v>
      </c>
      <c r="C76" s="3" t="str">
        <f>IFERROR(_xlfn.XLOOKUP(B76,Tabla2[OBJETIVOS  ESTRATÉGICOS],Tabla2[ESTRATEGIA]),"")</f>
        <v>Estrategia 1: Bogotá se fortalece con un gobierno abierto, cercano, eficiente, transparente e íntegro.</v>
      </c>
      <c r="D76" s="3" t="str">
        <f>IFERROR(_xlfn.XLOOKUP(B76,Tabla2[OBJETIVOS  ESTRATÉGICOS],Tabla2[PROGRAMA]),"")</f>
        <v>Programa 33: Fortalecimiento institucional para un gobierno confiable.</v>
      </c>
      <c r="E76" s="3" t="str">
        <f>IFERROR(_xlfn.XLOOKUP(B76,Tabla2[OBJETIVOS  ESTRATÉGICOS],Tabla2[METAS PDD]),"")</f>
        <v>Desarrollar un plan para el fortalecimiento de las capacidades institucionales de la UAECOB.</v>
      </c>
      <c r="F76" s="3" t="s">
        <v>297</v>
      </c>
      <c r="G76" s="3" t="str">
        <f>IFERROR(_xlfn.XLOOKUP(F76,'LISTAS DESPLEGABLES'!$H$3:$H$5,'LISTAS DESPLEGABLES'!$I$3:$I$5),"")</f>
        <v xml:space="preserve">8126: Fortalecimiento institucional de la UAECOB para un gobierno confiable Bogotá D.C </v>
      </c>
      <c r="H76" s="3" t="s">
        <v>319</v>
      </c>
      <c r="I76" s="13" t="s">
        <v>267</v>
      </c>
      <c r="J76" s="3" t="s">
        <v>268</v>
      </c>
      <c r="K76" s="13" t="s">
        <v>269</v>
      </c>
      <c r="L76" s="3" t="s">
        <v>131</v>
      </c>
      <c r="M76" s="3" t="s">
        <v>308</v>
      </c>
      <c r="N76" s="125">
        <v>0.3</v>
      </c>
      <c r="O76" s="125">
        <v>0.6</v>
      </c>
      <c r="P76" s="125">
        <v>1</v>
      </c>
      <c r="Q76" s="3" t="s">
        <v>135</v>
      </c>
      <c r="R76" s="3" t="s">
        <v>320</v>
      </c>
      <c r="S76" s="126" t="str">
        <f>'PLAN DE ACCIÓN 2026'!E76</f>
        <v>Proponer un plan de trabajo y el desarrollo de sus actividades al sistema de seguridad de la información, bajo la norma ISO27001-2022</v>
      </c>
      <c r="T76" s="3" t="str">
        <f>'PLAN DE ACCIÓN 2026'!M76</f>
        <v>Repositorio del SGSI basado en la norma ISO 27001:2022 con evidencias y registros.
Informe de Auditoria Interna ISO 27001:20200 en IIQ de 2026.
Certificación de la UAE Cuerpo Oficial de Bomberos en IIIQ de 2026.</v>
      </c>
      <c r="U76" s="127">
        <v>1</v>
      </c>
      <c r="V76" s="9" t="s">
        <v>220</v>
      </c>
      <c r="W76" s="85" t="s">
        <v>185</v>
      </c>
    </row>
    <row r="77" spans="1:23" ht="114">
      <c r="A77" s="124" t="s">
        <v>296</v>
      </c>
      <c r="B77" s="3" t="s">
        <v>272</v>
      </c>
      <c r="C77" s="3" t="str">
        <f>IFERROR(_xlfn.XLOOKUP(B77,Tabla2[OBJETIVOS  ESTRATÉGICOS],Tabla2[ESTRATEGIA]),"")</f>
        <v>Estrategia 1: Bogotá se fortalece con un gobierno abierto, cercano, eficiente, transparente e íntegro.</v>
      </c>
      <c r="D77" s="3" t="str">
        <f>IFERROR(_xlfn.XLOOKUP(B77,Tabla2[OBJETIVOS  ESTRATÉGICOS],Tabla2[PROGRAMA]),"")</f>
        <v>Programa 33: Fortalecimiento institucional para un gobierno confiable.</v>
      </c>
      <c r="E77" s="3" t="str">
        <f>IFERROR(_xlfn.XLOOKUP(B77,Tabla2[OBJETIVOS  ESTRATÉGICOS],Tabla2[METAS PDD]),"")</f>
        <v>Desarrollar un plan para el fortalecimiento de las capacidades institucionales de la UAECOB.</v>
      </c>
      <c r="F77" s="3" t="s">
        <v>297</v>
      </c>
      <c r="G77" s="3" t="str">
        <f>IFERROR(_xlfn.XLOOKUP(F77,'LISTAS DESPLEGABLES'!$H$3:$H$5,'LISTAS DESPLEGABLES'!$I$3:$I$5),"")</f>
        <v xml:space="preserve">8126: Fortalecimiento institucional de la UAECOB para un gobierno confiable Bogotá D.C </v>
      </c>
      <c r="H77" s="3" t="s">
        <v>321</v>
      </c>
      <c r="I77" s="13" t="s">
        <v>267</v>
      </c>
      <c r="J77" s="3" t="s">
        <v>268</v>
      </c>
      <c r="K77" s="13" t="s">
        <v>269</v>
      </c>
      <c r="L77" s="3" t="s">
        <v>131</v>
      </c>
      <c r="M77" s="3" t="s">
        <v>308</v>
      </c>
      <c r="N77" s="125">
        <v>0.3</v>
      </c>
      <c r="O77" s="125">
        <v>0.6</v>
      </c>
      <c r="P77" s="125">
        <v>1</v>
      </c>
      <c r="Q77" s="3" t="s">
        <v>135</v>
      </c>
      <c r="R77" s="3" t="s">
        <v>320</v>
      </c>
      <c r="S77" s="126" t="str">
        <f>'PLAN DE ACCIÓN 2026'!E77</f>
        <v>Implementar el Plan Estratégico de Tecnologías de Información y las Comunicaciones-PETI ajustados a los requisitos del MIPG</v>
      </c>
      <c r="T77" s="3" t="str">
        <f>'PLAN DE ACCIÓN 2026'!M77</f>
        <v>*Implentación de las actividades programadas de las metas definidas para el desarrollo presupuestal durante la vigencia del 2025.
*Reporte de avance semestral de las implementaciones adquiridas por el area para el desarrollo  del PETI.</v>
      </c>
      <c r="U77" s="127">
        <v>1</v>
      </c>
      <c r="V77" s="9" t="s">
        <v>220</v>
      </c>
      <c r="W77" s="85" t="s">
        <v>185</v>
      </c>
    </row>
    <row r="78" spans="1:23" ht="114">
      <c r="A78" s="124" t="s">
        <v>296</v>
      </c>
      <c r="B78" s="3" t="s">
        <v>272</v>
      </c>
      <c r="C78" s="3" t="str">
        <f>IFERROR(_xlfn.XLOOKUP(B78,Tabla2[OBJETIVOS  ESTRATÉGICOS],Tabla2[ESTRATEGIA]),"")</f>
        <v>Estrategia 1: Bogotá se fortalece con un gobierno abierto, cercano, eficiente, transparente e íntegro.</v>
      </c>
      <c r="D78" s="3" t="str">
        <f>IFERROR(_xlfn.XLOOKUP(B78,Tabla2[OBJETIVOS  ESTRATÉGICOS],Tabla2[PROGRAMA]),"")</f>
        <v>Programa 33: Fortalecimiento institucional para un gobierno confiable.</v>
      </c>
      <c r="E78" s="3" t="str">
        <f>IFERROR(_xlfn.XLOOKUP(B78,Tabla2[OBJETIVOS  ESTRATÉGICOS],Tabla2[METAS PDD]),"")</f>
        <v>Desarrollar un plan para el fortalecimiento de las capacidades institucionales de la UAECOB.</v>
      </c>
      <c r="F78" s="3" t="s">
        <v>297</v>
      </c>
      <c r="G78" s="3" t="str">
        <f>IFERROR(_xlfn.XLOOKUP(F78,'LISTAS DESPLEGABLES'!$H$3:$H$5,'LISTAS DESPLEGABLES'!$I$3:$I$5),"")</f>
        <v xml:space="preserve">8126: Fortalecimiento institucional de la UAECOB para un gobierno confiable Bogotá D.C </v>
      </c>
      <c r="H78" s="3" t="s">
        <v>319</v>
      </c>
      <c r="I78" s="13" t="s">
        <v>267</v>
      </c>
      <c r="J78" s="3" t="s">
        <v>268</v>
      </c>
      <c r="K78" s="13" t="s">
        <v>269</v>
      </c>
      <c r="L78" s="3" t="s">
        <v>131</v>
      </c>
      <c r="M78" s="3" t="s">
        <v>308</v>
      </c>
      <c r="N78" s="125">
        <v>0.3</v>
      </c>
      <c r="O78" s="125">
        <v>0.6</v>
      </c>
      <c r="P78" s="125">
        <v>1</v>
      </c>
      <c r="Q78" s="3" t="s">
        <v>135</v>
      </c>
      <c r="R78" s="3" t="s">
        <v>320</v>
      </c>
      <c r="S78" s="126" t="str">
        <f>'PLAN DE ACCIÓN 2026'!E78</f>
        <v>Implementar el Plan de Tratamiento de Riesgos de Seguridad y Privacidad de la Información ajustados a los requisitos del MIPG</v>
      </c>
      <c r="T78" s="3" t="str">
        <f>'PLAN DE ACCIÓN 2026'!M78</f>
        <v>Actualización de riesgos Digitales: Revisión IQ de 2026.
Definición de Tratamiento de Riesgos: Resultado revisión IQ/2026
Implementación de contramedidas para tratamiento de riesgos durante año 2026.</v>
      </c>
      <c r="U78" s="127">
        <v>1</v>
      </c>
      <c r="V78" s="9" t="s">
        <v>220</v>
      </c>
      <c r="W78" s="85" t="s">
        <v>185</v>
      </c>
    </row>
    <row r="79" spans="1:23" ht="128.25">
      <c r="A79" s="124" t="s">
        <v>296</v>
      </c>
      <c r="B79" s="3" t="s">
        <v>272</v>
      </c>
      <c r="C79" s="3" t="str">
        <f>IFERROR(_xlfn.XLOOKUP(B79,Tabla2[OBJETIVOS  ESTRATÉGICOS],Tabla2[ESTRATEGIA]),"")</f>
        <v>Estrategia 1: Bogotá se fortalece con un gobierno abierto, cercano, eficiente, transparente e íntegro.</v>
      </c>
      <c r="D79" s="3" t="str">
        <f>IFERROR(_xlfn.XLOOKUP(B79,Tabla2[OBJETIVOS  ESTRATÉGICOS],Tabla2[PROGRAMA]),"")</f>
        <v>Programa 33: Fortalecimiento institucional para un gobierno confiable.</v>
      </c>
      <c r="E79" s="3" t="str">
        <f>IFERROR(_xlfn.XLOOKUP(B79,Tabla2[OBJETIVOS  ESTRATÉGICOS],Tabla2[METAS PDD]),"")</f>
        <v>Desarrollar un plan para el fortalecimiento de las capacidades institucionales de la UAECOB.</v>
      </c>
      <c r="F79" s="3" t="s">
        <v>297</v>
      </c>
      <c r="G79" s="3" t="str">
        <f>IFERROR(_xlfn.XLOOKUP(F79,'LISTAS DESPLEGABLES'!$H$3:$H$5,'LISTAS DESPLEGABLES'!$I$3:$I$5),"")</f>
        <v xml:space="preserve">8126: Fortalecimiento institucional de la UAECOB para un gobierno confiable Bogotá D.C </v>
      </c>
      <c r="H79" s="3" t="s">
        <v>319</v>
      </c>
      <c r="I79" s="13" t="s">
        <v>267</v>
      </c>
      <c r="J79" s="3" t="s">
        <v>268</v>
      </c>
      <c r="K79" s="13" t="s">
        <v>269</v>
      </c>
      <c r="L79" s="3" t="s">
        <v>29</v>
      </c>
      <c r="M79" s="3" t="s">
        <v>270</v>
      </c>
      <c r="N79" s="125">
        <v>0.3</v>
      </c>
      <c r="O79" s="125">
        <v>0.6</v>
      </c>
      <c r="P79" s="125">
        <v>1</v>
      </c>
      <c r="Q79" s="3" t="s">
        <v>220</v>
      </c>
      <c r="R79" s="3" t="s">
        <v>320</v>
      </c>
      <c r="S79" s="126" t="str">
        <f>'PLAN DE ACCIÓN 2026'!E79</f>
        <v>Implementar el Plan de Seguridad y Privacidad de la información ajustados a los requisitos del MIPG</v>
      </c>
      <c r="T79" s="3" t="str">
        <f>'PLAN DE ACCIÓN 2026'!M79</f>
        <v>Actualización de Plan Estratégico de Seguridad de la Información tomando como base el PESI de 2025-2027.</v>
      </c>
      <c r="U79" s="127">
        <v>1</v>
      </c>
      <c r="V79" s="9" t="s">
        <v>220</v>
      </c>
      <c r="W79" s="85" t="s">
        <v>185</v>
      </c>
    </row>
    <row r="80" spans="1:23" ht="114">
      <c r="A80" s="124" t="s">
        <v>296</v>
      </c>
      <c r="B80" s="3" t="s">
        <v>272</v>
      </c>
      <c r="C80" s="3" t="str">
        <f>IFERROR(_xlfn.XLOOKUP(B80,Tabla2[OBJETIVOS  ESTRATÉGICOS],Tabla2[ESTRATEGIA]),"")</f>
        <v>Estrategia 1: Bogotá se fortalece con un gobierno abierto, cercano, eficiente, transparente e íntegro.</v>
      </c>
      <c r="D80" s="3" t="str">
        <f>IFERROR(_xlfn.XLOOKUP(B80,Tabla2[OBJETIVOS  ESTRATÉGICOS],Tabla2[PROGRAMA]),"")</f>
        <v>Programa 33: Fortalecimiento institucional para un gobierno confiable.</v>
      </c>
      <c r="E80" s="3" t="str">
        <f>IFERROR(_xlfn.XLOOKUP(B80,Tabla2[OBJETIVOS  ESTRATÉGICOS],Tabla2[METAS PDD]),"")</f>
        <v>Desarrollar un plan para el fortalecimiento de las capacidades institucionales de la UAECOB.</v>
      </c>
      <c r="F80" s="3" t="s">
        <v>297</v>
      </c>
      <c r="G80" s="3" t="str">
        <f>IFERROR(_xlfn.XLOOKUP(F80,'LISTAS DESPLEGABLES'!$H$3:$H$5,'LISTAS DESPLEGABLES'!$I$3:$I$5),"")</f>
        <v xml:space="preserve">8126: Fortalecimiento institucional de la UAECOB para un gobierno confiable Bogotá D.C </v>
      </c>
      <c r="H80" s="3" t="s">
        <v>322</v>
      </c>
      <c r="I80" s="13" t="s">
        <v>267</v>
      </c>
      <c r="J80" s="3" t="s">
        <v>268</v>
      </c>
      <c r="K80" s="13" t="s">
        <v>269</v>
      </c>
      <c r="L80" s="3" t="s">
        <v>131</v>
      </c>
      <c r="M80" s="3" t="s">
        <v>308</v>
      </c>
      <c r="N80" s="125">
        <v>0.3</v>
      </c>
      <c r="O80" s="125">
        <v>0.6</v>
      </c>
      <c r="P80" s="125">
        <v>1</v>
      </c>
      <c r="Q80" s="3" t="s">
        <v>135</v>
      </c>
      <c r="R80" s="3" t="s">
        <v>323</v>
      </c>
      <c r="S80" s="126" t="str">
        <f>'PLAN DE ACCIÓN 2026'!E80</f>
        <v>Proponer un plan de trabajo para la actualización de los activos de la información de la entidad.</v>
      </c>
      <c r="T80" s="3" t="str">
        <f>'PLAN DE ACCIÓN 2026'!M80</f>
        <v>Realizar actualización de matrices de clasificación de activos de información de los procesos. Dos revisiones en el año.
Actualizar CMDB de acuerdo a adquisición de nuevos componentes tecnológicos de CI's (Items Configuration).</v>
      </c>
      <c r="U80" s="127">
        <v>1</v>
      </c>
      <c r="V80" s="9" t="s">
        <v>220</v>
      </c>
      <c r="W80" s="85" t="s">
        <v>185</v>
      </c>
    </row>
    <row r="81" spans="1:23" ht="114.75" thickBot="1">
      <c r="A81" s="142" t="s">
        <v>296</v>
      </c>
      <c r="B81" s="143" t="s">
        <v>272</v>
      </c>
      <c r="C81" s="143" t="str">
        <f>IFERROR(_xlfn.XLOOKUP(B81,Tabla2[OBJETIVOS  ESTRATÉGICOS],Tabla2[ESTRATEGIA]),"")</f>
        <v>Estrategia 1: Bogotá se fortalece con un gobierno abierto, cercano, eficiente, transparente e íntegro.</v>
      </c>
      <c r="D81" s="143" t="str">
        <f>IFERROR(_xlfn.XLOOKUP(B81,Tabla2[OBJETIVOS  ESTRATÉGICOS],Tabla2[PROGRAMA]),"")</f>
        <v>Programa 33: Fortalecimiento institucional para un gobierno confiable.</v>
      </c>
      <c r="E81" s="143" t="str">
        <f>IFERROR(_xlfn.XLOOKUP(B81,Tabla2[OBJETIVOS  ESTRATÉGICOS],Tabla2[METAS PDD]),"")</f>
        <v>Desarrollar un plan para el fortalecimiento de las capacidades institucionales de la UAECOB.</v>
      </c>
      <c r="F81" s="143" t="s">
        <v>297</v>
      </c>
      <c r="G81" s="143" t="str">
        <f>IFERROR(_xlfn.XLOOKUP(F81,'LISTAS DESPLEGABLES'!$H$3:$H$5,'LISTAS DESPLEGABLES'!$I$3:$I$5),"")</f>
        <v xml:space="preserve">8126: Fortalecimiento institucional de la UAECOB para un gobierno confiable Bogotá D.C </v>
      </c>
      <c r="H81" s="143" t="s">
        <v>324</v>
      </c>
      <c r="I81" s="144" t="s">
        <v>267</v>
      </c>
      <c r="J81" s="143" t="s">
        <v>268</v>
      </c>
      <c r="K81" s="144" t="s">
        <v>269</v>
      </c>
      <c r="L81" s="143" t="s">
        <v>131</v>
      </c>
      <c r="M81" s="143" t="s">
        <v>308</v>
      </c>
      <c r="N81" s="145">
        <v>0.3</v>
      </c>
      <c r="O81" s="145">
        <v>0.6</v>
      </c>
      <c r="P81" s="145">
        <v>1</v>
      </c>
      <c r="Q81" s="143" t="s">
        <v>135</v>
      </c>
      <c r="R81" s="143" t="s">
        <v>320</v>
      </c>
      <c r="S81" s="146" t="str">
        <f>'PLAN DE ACCIÓN 2026'!E81</f>
        <v>Optimizar y renovar las soluciones  tecnológicos en los procesos que se requieran para el fortalecimiento institucional de la UAECOB .</v>
      </c>
      <c r="T81" s="143" t="str">
        <f>'PLAN DE ACCIÓN 2026'!M81</f>
        <v>*Reporte de ejecución presupuestal asiganada a la Dirección -TIC. 
*Reporte de herramientas adquiridas e implementadas para el fortalecimiento de la UAECOB</v>
      </c>
      <c r="U81" s="147">
        <v>1</v>
      </c>
      <c r="V81" s="132" t="s">
        <v>220</v>
      </c>
      <c r="W81" s="133" t="s">
        <v>185</v>
      </c>
    </row>
    <row r="82" spans="1:23" ht="15.75">
      <c r="A82" s="96"/>
      <c r="B82" s="96"/>
      <c r="C82" s="96"/>
      <c r="D82" s="96"/>
      <c r="E82" s="96"/>
      <c r="F82" s="96"/>
      <c r="G82" s="96"/>
      <c r="H82" s="96"/>
      <c r="I82" s="134"/>
      <c r="J82" s="96"/>
      <c r="K82" s="134"/>
      <c r="L82" s="96"/>
      <c r="M82" s="96"/>
      <c r="N82" s="135"/>
      <c r="O82" s="135"/>
      <c r="P82" s="135"/>
      <c r="Q82" s="96"/>
      <c r="R82" s="96"/>
      <c r="S82" s="136"/>
      <c r="T82" s="96"/>
      <c r="U82" s="137"/>
      <c r="V82" s="138"/>
      <c r="W82" s="138"/>
    </row>
    <row r="83" spans="1:23" ht="15.75">
      <c r="A83" s="96"/>
      <c r="B83" s="96"/>
      <c r="C83" s="96"/>
      <c r="D83" s="96"/>
      <c r="E83" s="96"/>
      <c r="F83" s="96"/>
      <c r="G83" s="96"/>
      <c r="H83" s="96"/>
      <c r="I83" s="134"/>
      <c r="J83" s="96"/>
      <c r="K83" s="134"/>
      <c r="L83" s="96"/>
      <c r="M83" s="96"/>
      <c r="N83" s="135"/>
      <c r="O83" s="135"/>
      <c r="P83" s="135"/>
      <c r="Q83" s="96"/>
      <c r="R83" s="96"/>
      <c r="S83" s="136"/>
      <c r="T83" s="96"/>
      <c r="U83" s="137"/>
      <c r="V83" s="138"/>
      <c r="W83" s="138"/>
    </row>
    <row r="84" spans="1:23" ht="15.75">
      <c r="A84" s="96"/>
      <c r="B84" s="96"/>
      <c r="C84" s="96"/>
      <c r="D84" s="96"/>
      <c r="E84" s="96"/>
      <c r="F84" s="96"/>
      <c r="G84" s="96"/>
      <c r="H84" s="96"/>
      <c r="I84" s="134"/>
      <c r="J84" s="96"/>
      <c r="K84" s="134"/>
      <c r="L84" s="96"/>
      <c r="M84" s="96"/>
      <c r="N84" s="135"/>
      <c r="O84" s="135"/>
      <c r="P84" s="135"/>
      <c r="Q84" s="96"/>
      <c r="R84" s="96"/>
      <c r="S84" s="136"/>
      <c r="T84" s="96"/>
      <c r="U84" s="137"/>
      <c r="V84" s="138"/>
      <c r="W84" s="138"/>
    </row>
    <row r="85" spans="1:23" ht="15.75">
      <c r="A85" s="96"/>
      <c r="B85" s="96"/>
      <c r="C85" s="96"/>
      <c r="D85" s="96"/>
      <c r="E85" s="96"/>
      <c r="F85" s="96"/>
      <c r="G85" s="96"/>
      <c r="H85" s="96"/>
      <c r="I85" s="134"/>
      <c r="J85" s="96"/>
      <c r="K85" s="134"/>
      <c r="L85" s="96"/>
      <c r="M85" s="96"/>
      <c r="N85" s="135"/>
      <c r="O85" s="135"/>
      <c r="P85" s="135"/>
      <c r="Q85" s="96"/>
      <c r="R85" s="96"/>
      <c r="S85" s="136"/>
      <c r="T85" s="96"/>
      <c r="U85" s="137"/>
      <c r="V85" s="138"/>
      <c r="W85" s="138"/>
    </row>
    <row r="86" spans="1:23" ht="15.75">
      <c r="A86" s="96"/>
      <c r="B86" s="96"/>
      <c r="C86" s="96"/>
      <c r="D86" s="96"/>
      <c r="E86" s="96"/>
      <c r="F86" s="96"/>
      <c r="G86" s="96"/>
      <c r="H86" s="96"/>
      <c r="I86" s="134"/>
      <c r="J86" s="96"/>
      <c r="K86" s="134"/>
      <c r="L86" s="96"/>
      <c r="M86" s="96"/>
      <c r="N86" s="135"/>
      <c r="O86" s="135"/>
      <c r="P86" s="135"/>
      <c r="Q86" s="96"/>
      <c r="R86" s="96"/>
      <c r="S86" s="136"/>
      <c r="T86" s="96"/>
      <c r="U86" s="137"/>
      <c r="V86" s="138"/>
      <c r="W86" s="138"/>
    </row>
    <row r="87" spans="1:23" ht="15.75">
      <c r="A87" s="96"/>
      <c r="B87" s="96"/>
      <c r="C87" s="96"/>
      <c r="D87" s="96"/>
      <c r="E87" s="96"/>
      <c r="F87" s="96"/>
      <c r="G87" s="96"/>
      <c r="H87" s="96"/>
      <c r="I87" s="134"/>
      <c r="J87" s="96"/>
      <c r="K87" s="134"/>
      <c r="L87" s="96"/>
      <c r="M87" s="96"/>
      <c r="N87" s="135"/>
      <c r="O87" s="135"/>
      <c r="P87" s="135"/>
      <c r="Q87" s="96"/>
      <c r="R87" s="96"/>
      <c r="S87" s="136"/>
      <c r="T87" s="96"/>
      <c r="U87" s="137"/>
      <c r="V87" s="138"/>
      <c r="W87" s="138"/>
    </row>
    <row r="88" spans="1:23" ht="15.75">
      <c r="A88" s="96"/>
      <c r="B88" s="96"/>
      <c r="C88" s="96"/>
      <c r="D88" s="96"/>
      <c r="E88" s="96"/>
      <c r="F88" s="96"/>
      <c r="G88" s="96"/>
      <c r="H88" s="96"/>
      <c r="I88" s="134"/>
      <c r="J88" s="96"/>
      <c r="K88" s="134"/>
      <c r="L88" s="96"/>
      <c r="M88" s="96"/>
      <c r="N88" s="135"/>
      <c r="O88" s="135"/>
      <c r="P88" s="135"/>
      <c r="Q88" s="96"/>
      <c r="R88" s="96"/>
      <c r="S88" s="136"/>
      <c r="T88" s="96"/>
      <c r="U88" s="137"/>
      <c r="V88" s="138"/>
      <c r="W88" s="138"/>
    </row>
    <row r="89" spans="1:23" ht="15.75">
      <c r="A89" s="96"/>
      <c r="B89" s="96"/>
      <c r="C89" s="96"/>
      <c r="D89" s="96"/>
      <c r="E89" s="96"/>
      <c r="F89" s="96"/>
      <c r="G89" s="96"/>
      <c r="H89" s="96"/>
      <c r="I89" s="134"/>
      <c r="J89" s="96"/>
      <c r="K89" s="134"/>
      <c r="L89" s="96"/>
      <c r="M89" s="96"/>
      <c r="N89" s="135"/>
      <c r="O89" s="135"/>
      <c r="P89" s="135"/>
      <c r="Q89" s="96"/>
      <c r="R89" s="96"/>
      <c r="S89" s="136"/>
      <c r="T89" s="96"/>
      <c r="U89" s="137"/>
      <c r="V89" s="138"/>
      <c r="W89" s="138"/>
    </row>
    <row r="90" spans="1:23" ht="15.75">
      <c r="A90" s="96"/>
      <c r="B90" s="96"/>
      <c r="C90" s="96"/>
      <c r="D90" s="96"/>
      <c r="E90" s="96"/>
      <c r="F90" s="96"/>
      <c r="G90" s="96"/>
      <c r="H90" s="96"/>
      <c r="I90" s="134"/>
      <c r="J90" s="96"/>
      <c r="K90" s="134"/>
      <c r="L90" s="96"/>
      <c r="M90" s="96"/>
      <c r="N90" s="135"/>
      <c r="O90" s="135"/>
      <c r="P90" s="135"/>
      <c r="Q90" s="96"/>
      <c r="R90" s="96"/>
      <c r="S90" s="136"/>
      <c r="T90" s="96"/>
      <c r="U90" s="137"/>
      <c r="V90" s="138"/>
      <c r="W90" s="138"/>
    </row>
    <row r="91" spans="1:23" ht="15.75">
      <c r="A91" s="96"/>
      <c r="B91" s="96"/>
      <c r="C91" s="96"/>
      <c r="D91" s="96"/>
      <c r="E91" s="96"/>
      <c r="F91" s="96"/>
      <c r="G91" s="96"/>
      <c r="H91" s="96"/>
      <c r="I91" s="134"/>
      <c r="J91" s="96"/>
      <c r="K91" s="134"/>
      <c r="L91" s="96"/>
      <c r="M91" s="96"/>
      <c r="N91" s="135"/>
      <c r="O91" s="135"/>
      <c r="P91" s="135"/>
      <c r="Q91" s="96"/>
      <c r="R91" s="96"/>
      <c r="S91" s="136"/>
      <c r="T91" s="96"/>
      <c r="U91" s="137"/>
      <c r="V91" s="138"/>
      <c r="W91" s="138"/>
    </row>
    <row r="92" spans="1:23" ht="15.75">
      <c r="A92" s="96"/>
      <c r="B92" s="96"/>
      <c r="C92" s="96"/>
      <c r="D92" s="96"/>
      <c r="E92" s="96"/>
      <c r="F92" s="96"/>
      <c r="G92" s="96"/>
      <c r="H92" s="96"/>
      <c r="I92" s="134"/>
      <c r="J92" s="96"/>
      <c r="K92" s="134"/>
      <c r="L92" s="96"/>
      <c r="M92" s="96"/>
      <c r="N92" s="135"/>
      <c r="O92" s="135"/>
      <c r="P92" s="135"/>
      <c r="Q92" s="96"/>
      <c r="R92" s="96"/>
      <c r="S92" s="136"/>
      <c r="T92" s="96"/>
      <c r="U92" s="137"/>
      <c r="V92" s="138"/>
      <c r="W92" s="138"/>
    </row>
    <row r="93" spans="1:23" ht="15.75">
      <c r="A93" s="96"/>
      <c r="B93" s="96"/>
      <c r="C93" s="96"/>
      <c r="D93" s="96"/>
      <c r="E93" s="96"/>
      <c r="F93" s="96"/>
      <c r="G93" s="96"/>
      <c r="H93" s="96"/>
      <c r="I93" s="134"/>
      <c r="J93" s="96"/>
      <c r="K93" s="134"/>
      <c r="L93" s="96"/>
      <c r="M93" s="96"/>
      <c r="N93" s="135"/>
      <c r="O93" s="135"/>
      <c r="P93" s="135"/>
      <c r="Q93" s="96"/>
      <c r="R93" s="96"/>
      <c r="S93" s="136"/>
      <c r="T93" s="96"/>
      <c r="U93" s="137"/>
      <c r="V93" s="138"/>
      <c r="W93" s="138"/>
    </row>
    <row r="94" spans="1:23" ht="15.75">
      <c r="A94" s="96"/>
      <c r="B94" s="96"/>
      <c r="C94" s="96"/>
      <c r="D94" s="96"/>
      <c r="E94" s="96"/>
      <c r="F94" s="96"/>
      <c r="G94" s="96"/>
      <c r="H94" s="96"/>
      <c r="I94" s="134"/>
      <c r="J94" s="96"/>
      <c r="K94" s="134"/>
      <c r="L94" s="96"/>
      <c r="M94" s="96"/>
      <c r="N94" s="135"/>
      <c r="O94" s="135"/>
      <c r="P94" s="135"/>
      <c r="Q94" s="96"/>
      <c r="R94" s="96"/>
      <c r="S94" s="136"/>
      <c r="T94" s="96"/>
      <c r="U94" s="137"/>
      <c r="V94" s="138"/>
      <c r="W94" s="138"/>
    </row>
    <row r="95" spans="1:23" ht="15.75">
      <c r="A95" s="96"/>
      <c r="B95" s="96"/>
      <c r="C95" s="96"/>
      <c r="D95" s="96"/>
      <c r="E95" s="96"/>
      <c r="F95" s="96"/>
      <c r="G95" s="96"/>
      <c r="H95" s="96"/>
      <c r="I95" s="134"/>
      <c r="J95" s="96"/>
      <c r="K95" s="134"/>
      <c r="L95" s="96"/>
      <c r="M95" s="96"/>
      <c r="N95" s="135"/>
      <c r="O95" s="135"/>
      <c r="P95" s="135"/>
      <c r="Q95" s="96"/>
      <c r="R95" s="96"/>
      <c r="S95" s="136"/>
      <c r="T95" s="96"/>
      <c r="U95" s="137"/>
      <c r="V95" s="138"/>
      <c r="W95" s="138"/>
    </row>
    <row r="96" spans="1:23" ht="15.75">
      <c r="A96" s="96"/>
      <c r="B96" s="96"/>
      <c r="C96" s="96"/>
      <c r="D96" s="96"/>
      <c r="E96" s="96"/>
      <c r="F96" s="96"/>
      <c r="G96" s="96"/>
      <c r="H96" s="96"/>
      <c r="I96" s="134"/>
      <c r="J96" s="96"/>
      <c r="K96" s="134"/>
      <c r="L96" s="96"/>
      <c r="M96" s="96"/>
      <c r="N96" s="135"/>
      <c r="O96" s="135"/>
      <c r="P96" s="135"/>
      <c r="Q96" s="96"/>
      <c r="R96" s="96"/>
      <c r="S96" s="136"/>
      <c r="T96" s="96"/>
      <c r="U96" s="137"/>
      <c r="V96" s="138"/>
      <c r="W96" s="138"/>
    </row>
    <row r="97" spans="1:23" ht="15.75">
      <c r="A97" s="96"/>
      <c r="B97" s="96"/>
      <c r="C97" s="96"/>
      <c r="D97" s="96"/>
      <c r="E97" s="96"/>
      <c r="F97" s="96"/>
      <c r="G97" s="96"/>
      <c r="H97" s="96"/>
      <c r="I97" s="134"/>
      <c r="J97" s="96"/>
      <c r="K97" s="134"/>
      <c r="L97" s="96"/>
      <c r="M97" s="96"/>
      <c r="N97" s="135"/>
      <c r="O97" s="135"/>
      <c r="P97" s="135"/>
      <c r="Q97" s="96"/>
      <c r="R97" s="96"/>
      <c r="S97" s="136"/>
      <c r="T97" s="96"/>
      <c r="U97" s="137"/>
      <c r="V97" s="138"/>
      <c r="W97" s="138"/>
    </row>
    <row r="98" spans="1:23" ht="15.75">
      <c r="A98" s="96"/>
      <c r="B98" s="96"/>
      <c r="C98" s="96"/>
      <c r="D98" s="96"/>
      <c r="E98" s="96"/>
      <c r="F98" s="96"/>
      <c r="G98" s="96"/>
      <c r="H98" s="96"/>
      <c r="I98" s="134"/>
      <c r="J98" s="96"/>
      <c r="K98" s="134"/>
      <c r="L98" s="96"/>
      <c r="M98" s="96"/>
      <c r="N98" s="135"/>
      <c r="O98" s="135"/>
      <c r="P98" s="135"/>
      <c r="Q98" s="96"/>
      <c r="R98" s="96"/>
      <c r="S98" s="136"/>
      <c r="T98" s="96"/>
      <c r="U98" s="137"/>
      <c r="V98" s="138"/>
      <c r="W98" s="138"/>
    </row>
    <row r="99" spans="1:23" ht="15.75">
      <c r="A99" s="96"/>
      <c r="B99" s="96"/>
      <c r="C99" s="96"/>
      <c r="D99" s="96"/>
      <c r="E99" s="96"/>
      <c r="F99" s="96"/>
      <c r="G99" s="96"/>
      <c r="H99" s="96"/>
      <c r="I99" s="134"/>
      <c r="J99" s="96"/>
      <c r="K99" s="134"/>
      <c r="L99" s="96"/>
      <c r="M99" s="96"/>
      <c r="N99" s="135"/>
      <c r="O99" s="135"/>
      <c r="P99" s="135"/>
      <c r="Q99" s="96"/>
      <c r="R99" s="96"/>
      <c r="S99" s="136"/>
      <c r="T99" s="96"/>
      <c r="U99" s="137"/>
      <c r="V99" s="138"/>
      <c r="W99" s="138"/>
    </row>
    <row r="100" spans="1:23" ht="15.75">
      <c r="A100" s="96"/>
      <c r="B100" s="96"/>
      <c r="C100" s="96"/>
      <c r="D100" s="96"/>
      <c r="E100" s="96"/>
      <c r="F100" s="96"/>
      <c r="G100" s="96"/>
      <c r="H100" s="96"/>
      <c r="I100" s="134"/>
      <c r="J100" s="96"/>
      <c r="K100" s="134"/>
      <c r="L100" s="96"/>
      <c r="M100" s="96"/>
      <c r="N100" s="135"/>
      <c r="O100" s="135"/>
      <c r="P100" s="135"/>
      <c r="Q100" s="96"/>
      <c r="R100" s="96"/>
      <c r="S100" s="136"/>
      <c r="T100" s="96"/>
      <c r="U100" s="137"/>
      <c r="V100" s="138"/>
      <c r="W100" s="138"/>
    </row>
    <row r="101" spans="1:23" ht="15.75">
      <c r="A101" s="96"/>
      <c r="B101" s="96"/>
      <c r="C101" s="96"/>
      <c r="D101" s="96"/>
      <c r="E101" s="96"/>
      <c r="F101" s="96"/>
      <c r="G101" s="96"/>
      <c r="H101" s="96"/>
      <c r="I101" s="134"/>
      <c r="J101" s="96"/>
      <c r="K101" s="134"/>
      <c r="L101" s="96"/>
      <c r="M101" s="96"/>
      <c r="N101" s="135"/>
      <c r="O101" s="135"/>
      <c r="P101" s="135"/>
      <c r="Q101" s="96"/>
      <c r="R101" s="96"/>
      <c r="S101" s="136"/>
      <c r="T101" s="96"/>
      <c r="U101" s="137"/>
      <c r="V101" s="138"/>
      <c r="W101" s="138"/>
    </row>
    <row r="102" spans="1:23" ht="15.75">
      <c r="A102" s="96"/>
      <c r="B102" s="96"/>
      <c r="C102" s="96"/>
      <c r="D102" s="96"/>
      <c r="E102" s="96"/>
      <c r="F102" s="96"/>
      <c r="G102" s="96"/>
      <c r="H102" s="96"/>
      <c r="I102" s="134"/>
      <c r="J102" s="96"/>
      <c r="K102" s="134"/>
      <c r="L102" s="96"/>
      <c r="M102" s="96"/>
      <c r="N102" s="135"/>
      <c r="O102" s="135"/>
      <c r="P102" s="135"/>
      <c r="Q102" s="96"/>
      <c r="R102" s="96"/>
      <c r="S102" s="136"/>
      <c r="T102" s="96"/>
      <c r="U102" s="137"/>
      <c r="V102" s="138"/>
      <c r="W102" s="138"/>
    </row>
    <row r="103" spans="1:23" ht="15.75">
      <c r="A103" s="96"/>
      <c r="B103" s="96"/>
      <c r="C103" s="96"/>
      <c r="D103" s="96"/>
      <c r="E103" s="96"/>
      <c r="F103" s="96"/>
      <c r="G103" s="96"/>
      <c r="H103" s="96"/>
      <c r="I103" s="134"/>
      <c r="J103" s="96"/>
      <c r="K103" s="134"/>
      <c r="L103" s="96"/>
      <c r="M103" s="96"/>
      <c r="N103" s="135"/>
      <c r="O103" s="135"/>
      <c r="P103" s="135"/>
      <c r="Q103" s="96"/>
      <c r="R103" s="96"/>
      <c r="S103" s="136"/>
      <c r="T103" s="96"/>
      <c r="U103" s="137"/>
      <c r="V103" s="138"/>
      <c r="W103" s="138"/>
    </row>
    <row r="104" spans="1:23" ht="15.75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Q104" s="96"/>
      <c r="R104" s="96"/>
      <c r="T104" s="96"/>
      <c r="U104" s="139"/>
      <c r="V104" s="138"/>
      <c r="W104" s="140"/>
    </row>
    <row r="105" spans="1:23" ht="15.7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Q105" s="96"/>
      <c r="R105" s="96"/>
      <c r="T105" s="96"/>
      <c r="U105" s="139"/>
      <c r="V105" s="138"/>
      <c r="W105" s="140"/>
    </row>
    <row r="106" spans="1:23" ht="15.7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Q106" s="96"/>
      <c r="R106" s="96"/>
      <c r="U106" s="139"/>
      <c r="V106" s="138"/>
      <c r="W106" s="140"/>
    </row>
    <row r="107" spans="1:23" ht="15.7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Q107" s="96"/>
      <c r="R107" s="96"/>
      <c r="U107" s="139"/>
      <c r="V107" s="138"/>
      <c r="W107" s="140"/>
    </row>
    <row r="108" spans="1:23" ht="15.75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Q108" s="96"/>
      <c r="R108" s="96"/>
      <c r="U108" s="139"/>
      <c r="V108" s="138"/>
      <c r="W108" s="140"/>
    </row>
    <row r="109" spans="1:23" ht="15.75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Q109" s="96"/>
      <c r="R109" s="96"/>
      <c r="U109" s="139"/>
      <c r="V109" s="138"/>
      <c r="W109" s="140"/>
    </row>
    <row r="110" spans="1:23" ht="15.75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Q110" s="96"/>
      <c r="R110" s="96"/>
      <c r="U110" s="139"/>
      <c r="V110" s="138"/>
      <c r="W110" s="140"/>
    </row>
    <row r="111" spans="1:23" ht="15.75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Q111" s="96"/>
      <c r="R111" s="96"/>
      <c r="U111" s="139"/>
      <c r="V111" s="138"/>
      <c r="W111" s="140"/>
    </row>
    <row r="112" spans="1:23" ht="15.75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Q112" s="96"/>
      <c r="R112" s="96"/>
      <c r="V112" s="138"/>
      <c r="W112" s="140"/>
    </row>
    <row r="113" spans="1:23" ht="15.75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Q113" s="96"/>
      <c r="R113" s="96"/>
      <c r="V113" s="138"/>
      <c r="W113" s="140"/>
    </row>
    <row r="114" spans="1:23" ht="15.75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Q114" s="96"/>
      <c r="R114" s="96"/>
      <c r="V114" s="138"/>
      <c r="W114" s="140"/>
    </row>
    <row r="115" spans="1:23" ht="15.7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Q115" s="96"/>
      <c r="R115" s="96"/>
      <c r="V115" s="138"/>
      <c r="W115" s="140"/>
    </row>
    <row r="116" spans="1:23" ht="15.75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Q116" s="96"/>
      <c r="R116" s="96"/>
      <c r="V116" s="138"/>
      <c r="W116" s="140"/>
    </row>
    <row r="117" spans="1:23" ht="15.75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Q117" s="96"/>
      <c r="R117" s="96"/>
      <c r="V117" s="138"/>
      <c r="W117" s="140"/>
    </row>
    <row r="118" spans="1:23" ht="15.75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Q118" s="96"/>
      <c r="R118" s="96"/>
      <c r="V118" s="138"/>
      <c r="W118" s="140"/>
    </row>
    <row r="119" spans="1:23" ht="15.75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Q119" s="96"/>
      <c r="R119" s="96"/>
      <c r="V119" s="138"/>
      <c r="W119" s="140"/>
    </row>
    <row r="120" spans="1:23" ht="15.75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Q120" s="96"/>
      <c r="R120" s="96"/>
      <c r="V120" s="138"/>
      <c r="W120" s="140"/>
    </row>
    <row r="121" spans="1:23" ht="15.75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Q121" s="96"/>
      <c r="R121" s="96"/>
      <c r="V121" s="138"/>
      <c r="W121" s="140"/>
    </row>
    <row r="122" spans="1:23" ht="15.75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Q122" s="96"/>
      <c r="R122" s="96"/>
      <c r="V122" s="138"/>
      <c r="W122" s="140"/>
    </row>
    <row r="123" spans="1:23" ht="15.7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Q123" s="96"/>
      <c r="R123" s="96"/>
      <c r="V123" s="138"/>
      <c r="W123" s="140"/>
    </row>
    <row r="124" spans="1:23" ht="15.7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Q124" s="96"/>
      <c r="R124" s="96"/>
      <c r="V124" s="138"/>
      <c r="W124" s="140"/>
    </row>
    <row r="125" spans="1:23" ht="15.7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Q125" s="96"/>
      <c r="R125" s="96"/>
      <c r="V125" s="138"/>
      <c r="W125" s="140"/>
    </row>
    <row r="126" spans="1:23" ht="15.75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Q126" s="96"/>
      <c r="R126" s="96"/>
      <c r="V126" s="138"/>
      <c r="W126" s="140"/>
    </row>
    <row r="127" spans="1:23" ht="15.75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Q127" s="96"/>
      <c r="R127" s="96"/>
      <c r="V127" s="138"/>
      <c r="W127" s="140"/>
    </row>
    <row r="128" spans="1:23" ht="15.75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Q128" s="96"/>
      <c r="R128" s="96"/>
      <c r="V128" s="138"/>
      <c r="W128" s="140"/>
    </row>
    <row r="129" spans="1:23" ht="15.75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Q129" s="96"/>
      <c r="R129" s="96"/>
      <c r="V129" s="138"/>
      <c r="W129" s="140"/>
    </row>
    <row r="130" spans="1:23" ht="15.75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Q130" s="96"/>
      <c r="R130" s="96"/>
      <c r="V130" s="138"/>
      <c r="W130" s="140"/>
    </row>
    <row r="131" spans="1:23" ht="15.75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Q131" s="96"/>
      <c r="R131" s="96"/>
      <c r="V131" s="138"/>
      <c r="W131" s="140"/>
    </row>
    <row r="132" spans="1:23" ht="15.75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Q132" s="96"/>
      <c r="R132" s="96"/>
      <c r="V132" s="138"/>
      <c r="W132" s="140"/>
    </row>
    <row r="133" spans="1:23" ht="15.75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Q133" s="96"/>
      <c r="R133" s="96"/>
      <c r="V133" s="138"/>
      <c r="W133" s="140"/>
    </row>
    <row r="134" spans="1:23" ht="15.75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Q134" s="96"/>
      <c r="R134" s="96"/>
      <c r="V134" s="138"/>
      <c r="W134" s="140"/>
    </row>
    <row r="135" spans="1:23" ht="15.75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Q135" s="96"/>
      <c r="R135" s="96"/>
      <c r="V135" s="138"/>
      <c r="W135" s="140"/>
    </row>
    <row r="136" spans="1:23" ht="15.75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Q136" s="96"/>
      <c r="R136" s="96"/>
      <c r="V136" s="138"/>
      <c r="W136" s="140"/>
    </row>
    <row r="137" spans="1:23" ht="15.75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Q137" s="96"/>
      <c r="R137" s="96"/>
      <c r="V137" s="138"/>
      <c r="W137" s="140"/>
    </row>
    <row r="138" spans="1:23" ht="15.75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Q138" s="96"/>
      <c r="R138" s="96"/>
      <c r="V138" s="138"/>
      <c r="W138" s="140"/>
    </row>
    <row r="139" spans="1:23" ht="15.75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Q139" s="96"/>
      <c r="R139" s="96"/>
      <c r="V139" s="138"/>
      <c r="W139" s="140"/>
    </row>
    <row r="140" spans="1:23" ht="15.75">
      <c r="A140" s="121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Q140" s="96"/>
      <c r="R140" s="96"/>
      <c r="V140" s="138"/>
      <c r="W140" s="140"/>
    </row>
    <row r="141" spans="1:23" ht="15.75">
      <c r="A141" s="121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Q141" s="96"/>
      <c r="R141" s="96"/>
      <c r="V141" s="138"/>
      <c r="W141" s="140"/>
    </row>
    <row r="142" spans="1:23" ht="15.75">
      <c r="A142" s="121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Q142" s="96"/>
      <c r="R142" s="96"/>
      <c r="V142" s="138"/>
      <c r="W142" s="140"/>
    </row>
    <row r="143" spans="1:23" ht="15.75">
      <c r="A143" s="121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Q143" s="96"/>
      <c r="R143" s="96"/>
      <c r="V143" s="138"/>
      <c r="W143" s="140"/>
    </row>
    <row r="144" spans="1:23" ht="15.75">
      <c r="V144" s="138"/>
      <c r="W144" s="140"/>
    </row>
    <row r="145" spans="1:23" ht="15.75">
      <c r="V145" s="138"/>
      <c r="W145" s="140"/>
    </row>
    <row r="146" spans="1:23" ht="15.75">
      <c r="A146" s="110"/>
      <c r="V146" s="138"/>
      <c r="W146" s="140"/>
    </row>
    <row r="147" spans="1:23" ht="15.75">
      <c r="A147" s="110"/>
      <c r="V147" s="138"/>
      <c r="W147" s="140"/>
    </row>
    <row r="148" spans="1:23" ht="15.75">
      <c r="A148" s="110"/>
      <c r="V148" s="138"/>
      <c r="W148" s="140"/>
    </row>
    <row r="149" spans="1:23" ht="15.75">
      <c r="A149" s="110"/>
      <c r="V149" s="138"/>
      <c r="W149" s="140"/>
    </row>
    <row r="150" spans="1:23" ht="15.75">
      <c r="A150" s="110"/>
      <c r="V150" s="138"/>
      <c r="W150" s="140"/>
    </row>
  </sheetData>
  <sheetProtection algorithmName="SHA-512" hashValue="ghHgkKXHgrQ3Ev+oXDi/LIw+0k/ZpgtXUGlrKSHD+uXT1DItor1naReWVC9DpkQC2zQHFwi/c5waij5+MZAtZg==" saltValue="n6QM1YfBYpyFuCis3MlSXQ==" spinCount="100000" sheet="1" objects="1" scenarios="1" autoFilter="0"/>
  <autoFilter ref="A9:W103" xr:uid="{2CEF6717-A7CB-4F93-8D47-4DCCA56DF221}"/>
  <mergeCells count="5">
    <mergeCell ref="C1:E2"/>
    <mergeCell ref="C3:E4"/>
    <mergeCell ref="S8:W8"/>
    <mergeCell ref="B8:I8"/>
    <mergeCell ref="J8:R8"/>
  </mergeCells>
  <dataValidations count="5">
    <dataValidation type="list" allowBlank="1" showInputMessage="1" showErrorMessage="1" sqref="M103:M143" xr:uid="{664BC408-4B43-49B2-B5CD-C64CADE26342}">
      <formula1>$N$5:$N$11</formula1>
    </dataValidation>
    <dataValidation type="list" allowBlank="1" showInputMessage="1" showErrorMessage="1" sqref="L104:L120" xr:uid="{90A9E2F2-22AC-40A9-A4CD-CA21389FE75A}">
      <formula1>$M$5:$M$12</formula1>
    </dataValidation>
    <dataValidation type="list" allowBlank="1" showInputMessage="1" showErrorMessage="1" sqref="Q104:R143 V104:V150" xr:uid="{6CECEA46-5FBD-4582-BEF0-3CD9DA2448A5}">
      <formula1>$P$4:$P$25</formula1>
    </dataValidation>
    <dataValidation type="list" allowBlank="1" showInputMessage="1" showErrorMessage="1" sqref="L121:L143" xr:uid="{ADDD5880-146B-440B-B508-E26C5A7DDDDA}">
      <formula1>$M$5:$M$11</formula1>
    </dataValidation>
    <dataValidation type="list" allowBlank="1" showInputMessage="1" showErrorMessage="1" sqref="A104:A135 B104:K143 W104:W150" xr:uid="{29CC8AC8-FE97-41CE-A773-4897E0D63D76}"/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A235C20E-75BF-4B23-B0F6-84F67B9EAF9D}">
          <x14:formula1>
            <xm:f>'LISTAS DESPLEGABLES'!$C$3:$C$4</xm:f>
          </x14:formula1>
          <xm:sqref>B10:B103</xm:sqref>
        </x14:dataValidation>
        <x14:dataValidation type="list" allowBlank="1" showInputMessage="1" showErrorMessage="1" xr:uid="{BAB2E809-C6AD-4AF9-9BBE-892807C4C8F1}">
          <x14:formula1>
            <xm:f>INDIRECT(_xlfn.XLOOKUP($E10,'LISTAS DESPLEGABLES'!$F$3:$F$4,'LISTAS DESPLEGABLES'!$G$3:$G$4))</xm:f>
          </x14:formula1>
          <xm:sqref>F10:F103</xm:sqref>
        </x14:dataValidation>
        <x14:dataValidation type="list" allowBlank="1" showInputMessage="1" showErrorMessage="1" xr:uid="{CB26FC9D-79DB-48D1-B1D6-0D900F990FBC}">
          <x14:formula1>
            <xm:f>INDIRECT(_xlfn.XLOOKUP($G82,'LISTAS DESPLEGABLES'!$I$3:$I$4,'LISTAS DESPLEGABLES'!$J$3:$J$4))</xm:f>
          </x14:formula1>
          <xm:sqref>H82:H103</xm:sqref>
        </x14:dataValidation>
        <x14:dataValidation type="list" allowBlank="1" showInputMessage="1" showErrorMessage="1" xr:uid="{18C76ED9-F0E8-4A35-BBF7-60024962073E}">
          <x14:formula1>
            <xm:f>'LISTAS DESPLEGABLES'!$M$3:$M$17</xm:f>
          </x14:formula1>
          <xm:sqref>I10:I103</xm:sqref>
        </x14:dataValidation>
        <x14:dataValidation type="list" allowBlank="1" showInputMessage="1" showErrorMessage="1" xr:uid="{FE2AD859-C1CF-4F41-8C85-7119068936B2}">
          <x14:formula1>
            <xm:f>'LISTAS DESPLEGABLES'!$O$3:$O$5</xm:f>
          </x14:formula1>
          <xm:sqref>J10:J103</xm:sqref>
        </x14:dataValidation>
        <x14:dataValidation type="list" allowBlank="1" showInputMessage="1" showErrorMessage="1" xr:uid="{9946720A-0EB1-4316-A67A-64B601502358}">
          <x14:formula1>
            <xm:f>'LISTAS DESPLEGABLES'!$P$3:$P$5</xm:f>
          </x14:formula1>
          <xm:sqref>K10:K103</xm:sqref>
        </x14:dataValidation>
        <x14:dataValidation type="list" allowBlank="1" showInputMessage="1" showErrorMessage="1" xr:uid="{A74508C9-F9A7-47D7-B85F-55AC7E717E4D}">
          <x14:formula1>
            <xm:f>'LISTAS DESPLEGABLES'!$Q$3:$Q$9</xm:f>
          </x14:formula1>
          <xm:sqref>L10:L103</xm:sqref>
        </x14:dataValidation>
        <x14:dataValidation type="list" allowBlank="1" showInputMessage="1" showErrorMessage="1" xr:uid="{3BAC5E10-9B90-496A-8D1D-3DFE4709DDC7}">
          <x14:formula1>
            <xm:f>'LISTAS DESPLEGABLES'!$S$3:$S$9</xm:f>
          </x14:formula1>
          <xm:sqref>M10:M102</xm:sqref>
        </x14:dataValidation>
        <x14:dataValidation type="list" allowBlank="1" showInputMessage="1" showErrorMessage="1" xr:uid="{06E90603-5D96-4810-9711-4E28E4A9FE1A}">
          <x14:formula1>
            <xm:f>'LISTAS DESPLEGABLES'!$U$3:$U$5</xm:f>
          </x14:formula1>
          <xm:sqref>N10:P103</xm:sqref>
        </x14:dataValidation>
        <x14:dataValidation type="list" allowBlank="1" showInputMessage="1" showErrorMessage="1" xr:uid="{3D501B05-48A5-45A4-8DAD-BDECAA97962E}">
          <x14:formula1>
            <xm:f>'LISTAS DESPLEGABLES'!$W$3:$W$27</xm:f>
          </x14:formula1>
          <xm:sqref>V10:V103 Q10:Q103</xm:sqref>
        </x14:dataValidation>
        <x14:dataValidation type="list" allowBlank="1" showInputMessage="1" showErrorMessage="1" xr:uid="{3FDF38DD-E13D-415E-A8F8-907694AC9F1E}">
          <x14:formula1>
            <xm:f>'LISTAS DESPLEGABLES'!$Y$3:$Y$21</xm:f>
          </x14:formula1>
          <xm:sqref>R10:R103</xm:sqref>
        </x14:dataValidation>
        <x14:dataValidation type="list" allowBlank="1" showInputMessage="1" showErrorMessage="1" xr:uid="{4B85B9B1-DCA7-46D2-8E00-B25A55C34303}">
          <x14:formula1>
            <xm:f>'LISTAS DESPLEGABLES'!$AA$3:$AA$12</xm:f>
          </x14:formula1>
          <xm:sqref>W10:W103</xm:sqref>
        </x14:dataValidation>
        <x14:dataValidation type="list" allowBlank="1" showInputMessage="1" showErrorMessage="1" xr:uid="{C23D7F3A-7EC5-4655-AC8B-0D100FB3E18E}">
          <x14:formula1>
            <xm:f>'LISTAS DESPLEGABLES'!$A$3:$A$7</xm:f>
          </x14:formula1>
          <xm:sqref>A82:A103 A68:A70</xm:sqref>
        </x14:dataValidation>
        <x14:dataValidation type="list" allowBlank="1" showInputMessage="1" showErrorMessage="1" xr:uid="{D9CB054D-A6B9-4910-AEF2-779E5CF67E71}">
          <x14:formula1>
            <xm:f>'LISTAS DESPLEGABLES'!$K$3:$K$25</xm:f>
          </x14:formula1>
          <xm:sqref>H10:H81</xm:sqref>
        </x14:dataValidation>
        <x14:dataValidation type="list" allowBlank="1" showInputMessage="1" showErrorMessage="1" xr:uid="{C6F61FB1-74B3-47B8-A33B-34946C1EAE48}">
          <x14:formula1>
            <xm:f>'LISTAS DESPLEGABLES'!$A$3:$A$10</xm:f>
          </x14:formula1>
          <xm:sqref>A39 A51:A58 A42:A45 A60:A67</xm:sqref>
        </x14:dataValidation>
        <x14:dataValidation type="list" allowBlank="1" showInputMessage="1" showErrorMessage="1" xr:uid="{861282B0-3FE2-4A7A-821A-5F4C8A9A5C2B}">
          <x14:formula1>
            <xm:f>'LISTAS DESPLEGABLES'!$A$3:$A$9</xm:f>
          </x14:formula1>
          <xm:sqref>A71:A81 A10 A12:A38 A40:A41 A46:A50 A59 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2047-735F-44C8-903A-A012F8E92BA5}">
  <dimension ref="A2:AA27"/>
  <sheetViews>
    <sheetView topLeftCell="A7" workbookViewId="0">
      <selection activeCell="A9" sqref="A9"/>
    </sheetView>
  </sheetViews>
  <sheetFormatPr defaultColWidth="11.42578125" defaultRowHeight="15"/>
  <cols>
    <col min="1" max="1" width="37.140625" customWidth="1"/>
    <col min="2" max="2" width="2" customWidth="1"/>
    <col min="3" max="3" width="26.85546875" customWidth="1"/>
    <col min="4" max="4" width="33.7109375" customWidth="1"/>
    <col min="5" max="5" width="29.28515625" customWidth="1"/>
    <col min="6" max="7" width="49.42578125" customWidth="1"/>
    <col min="8" max="8" width="38.42578125" customWidth="1"/>
    <col min="9" max="9" width="25.42578125" customWidth="1"/>
    <col min="10" max="10" width="17" customWidth="1"/>
    <col min="11" max="11" width="73.42578125" customWidth="1"/>
    <col min="12" max="12" width="2.5703125" customWidth="1"/>
    <col min="13" max="13" width="47.42578125" customWidth="1"/>
    <col min="14" max="14" width="2.5703125" customWidth="1"/>
    <col min="15" max="15" width="46.42578125" customWidth="1"/>
    <col min="16" max="16" width="27.7109375" customWidth="1"/>
    <col min="17" max="17" width="35.85546875" customWidth="1"/>
    <col min="18" max="18" width="2.42578125" customWidth="1"/>
    <col min="19" max="19" width="36.5703125" customWidth="1"/>
    <col min="20" max="20" width="2.42578125" customWidth="1"/>
    <col min="21" max="21" width="17" customWidth="1"/>
    <col min="22" max="22" width="2.140625" customWidth="1"/>
    <col min="23" max="23" width="28.5703125" customWidth="1"/>
    <col min="24" max="24" width="2.42578125" customWidth="1"/>
    <col min="25" max="25" width="24.85546875" customWidth="1"/>
    <col min="26" max="26" width="3.140625" customWidth="1"/>
    <col min="27" max="27" width="25.140625" customWidth="1"/>
  </cols>
  <sheetData>
    <row r="2" spans="1:27" s="24" customFormat="1">
      <c r="A2" s="23" t="s">
        <v>244</v>
      </c>
      <c r="C2" s="38" t="s">
        <v>325</v>
      </c>
      <c r="D2" s="39" t="s">
        <v>246</v>
      </c>
      <c r="E2" s="40" t="s">
        <v>247</v>
      </c>
      <c r="F2" s="41" t="s">
        <v>248</v>
      </c>
      <c r="G2" s="40" t="s">
        <v>326</v>
      </c>
      <c r="H2" s="27" t="s">
        <v>327</v>
      </c>
      <c r="I2" s="27" t="s">
        <v>328</v>
      </c>
      <c r="J2" s="24" t="s">
        <v>329</v>
      </c>
      <c r="K2" s="30" t="s">
        <v>330</v>
      </c>
      <c r="M2" s="23" t="s">
        <v>331</v>
      </c>
      <c r="O2" s="24" t="s">
        <v>332</v>
      </c>
      <c r="P2" s="24" t="s">
        <v>333</v>
      </c>
      <c r="Q2" s="23" t="s">
        <v>255</v>
      </c>
      <c r="S2" s="23" t="s">
        <v>256</v>
      </c>
      <c r="U2" s="24" t="s">
        <v>334</v>
      </c>
      <c r="W2" s="23" t="s">
        <v>260</v>
      </c>
      <c r="Y2" s="23" t="s">
        <v>335</v>
      </c>
      <c r="AA2" s="23" t="s">
        <v>336</v>
      </c>
    </row>
    <row r="3" spans="1:27" ht="90">
      <c r="A3" s="22" t="s">
        <v>337</v>
      </c>
      <c r="C3" s="34" t="s">
        <v>264</v>
      </c>
      <c r="D3" s="31" t="s">
        <v>338</v>
      </c>
      <c r="E3" s="28" t="s">
        <v>339</v>
      </c>
      <c r="F3" s="36" t="s">
        <v>340</v>
      </c>
      <c r="G3" s="42" t="s">
        <v>341</v>
      </c>
      <c r="H3" s="28" t="s">
        <v>265</v>
      </c>
      <c r="I3" s="28" t="s">
        <v>342</v>
      </c>
      <c r="J3" t="s">
        <v>343</v>
      </c>
      <c r="K3" s="28" t="s">
        <v>313</v>
      </c>
      <c r="M3" s="22" t="s">
        <v>289</v>
      </c>
      <c r="O3" s="22" t="s">
        <v>273</v>
      </c>
      <c r="P3" t="s">
        <v>274</v>
      </c>
      <c r="Q3" s="22" t="s">
        <v>35</v>
      </c>
      <c r="S3" s="22" t="s">
        <v>275</v>
      </c>
      <c r="U3" s="44">
        <v>0.3</v>
      </c>
      <c r="W3" s="25" t="s">
        <v>70</v>
      </c>
      <c r="Y3" s="25" t="s">
        <v>281</v>
      </c>
      <c r="AA3" s="25" t="s">
        <v>185</v>
      </c>
    </row>
    <row r="4" spans="1:27" ht="105">
      <c r="A4" s="22" t="s">
        <v>344</v>
      </c>
      <c r="C4" s="35" t="s">
        <v>272</v>
      </c>
      <c r="D4" s="32" t="s">
        <v>345</v>
      </c>
      <c r="E4" s="32" t="s">
        <v>346</v>
      </c>
      <c r="F4" s="37" t="s">
        <v>347</v>
      </c>
      <c r="G4" s="43" t="s">
        <v>348</v>
      </c>
      <c r="H4" s="29" t="s">
        <v>297</v>
      </c>
      <c r="I4" s="29" t="s">
        <v>349</v>
      </c>
      <c r="J4" t="s">
        <v>350</v>
      </c>
      <c r="K4" s="29" t="s">
        <v>305</v>
      </c>
      <c r="M4" s="22" t="s">
        <v>290</v>
      </c>
      <c r="O4" s="22" t="s">
        <v>268</v>
      </c>
      <c r="P4" t="s">
        <v>269</v>
      </c>
      <c r="Q4" s="22" t="s">
        <v>72</v>
      </c>
      <c r="S4" s="22" t="s">
        <v>282</v>
      </c>
      <c r="U4" s="44">
        <v>0.6</v>
      </c>
      <c r="W4" s="25" t="s">
        <v>94</v>
      </c>
      <c r="Y4" s="25" t="s">
        <v>351</v>
      </c>
      <c r="AA4" s="25" t="s">
        <v>210</v>
      </c>
    </row>
    <row r="5" spans="1:27" ht="90">
      <c r="A5" s="22" t="s">
        <v>352</v>
      </c>
      <c r="C5" s="26"/>
      <c r="E5" s="22"/>
      <c r="H5" s="33" t="s">
        <v>267</v>
      </c>
      <c r="I5" s="26" t="s">
        <v>267</v>
      </c>
      <c r="K5" s="28" t="s">
        <v>353</v>
      </c>
      <c r="M5" s="22" t="s">
        <v>293</v>
      </c>
      <c r="O5" s="22" t="s">
        <v>285</v>
      </c>
      <c r="P5" t="s">
        <v>286</v>
      </c>
      <c r="Q5" s="22" t="s">
        <v>39</v>
      </c>
      <c r="S5" s="22" t="s">
        <v>278</v>
      </c>
      <c r="U5" s="44">
        <v>1</v>
      </c>
      <c r="W5" s="25" t="s">
        <v>33</v>
      </c>
      <c r="Y5" s="25" t="s">
        <v>318</v>
      </c>
      <c r="AA5" s="25" t="s">
        <v>354</v>
      </c>
    </row>
    <row r="6" spans="1:27" ht="135">
      <c r="A6" s="22" t="s">
        <v>355</v>
      </c>
      <c r="K6" s="29" t="s">
        <v>324</v>
      </c>
      <c r="M6" s="22" t="s">
        <v>356</v>
      </c>
      <c r="Q6" s="22" t="s">
        <v>29</v>
      </c>
      <c r="S6" s="22" t="s">
        <v>270</v>
      </c>
      <c r="W6" s="25" t="s">
        <v>357</v>
      </c>
      <c r="Y6" s="25" t="s">
        <v>284</v>
      </c>
      <c r="AA6" s="25" t="s">
        <v>136</v>
      </c>
    </row>
    <row r="7" spans="1:27" ht="120">
      <c r="A7" s="22" t="s">
        <v>315</v>
      </c>
      <c r="K7" s="28" t="s">
        <v>322</v>
      </c>
      <c r="M7" s="22" t="s">
        <v>280</v>
      </c>
      <c r="Q7" s="22" t="s">
        <v>131</v>
      </c>
      <c r="S7" s="22" t="s">
        <v>308</v>
      </c>
      <c r="W7" s="25" t="s">
        <v>52</v>
      </c>
      <c r="Y7" s="25" t="s">
        <v>310</v>
      </c>
      <c r="AA7" s="25" t="s">
        <v>99</v>
      </c>
    </row>
    <row r="8" spans="1:27" ht="135">
      <c r="A8" s="22" t="s">
        <v>296</v>
      </c>
      <c r="K8" s="29" t="s">
        <v>321</v>
      </c>
      <c r="M8" s="22" t="s">
        <v>294</v>
      </c>
      <c r="Q8" s="22" t="s">
        <v>90</v>
      </c>
      <c r="S8" s="22" t="s">
        <v>309</v>
      </c>
      <c r="W8" s="25" t="s">
        <v>59</v>
      </c>
      <c r="Y8" s="25" t="s">
        <v>306</v>
      </c>
      <c r="AA8" s="25" t="s">
        <v>95</v>
      </c>
    </row>
    <row r="9" spans="1:27" ht="180">
      <c r="A9" s="22" t="s">
        <v>263</v>
      </c>
      <c r="K9" s="28" t="s">
        <v>319</v>
      </c>
      <c r="M9" s="22" t="s">
        <v>299</v>
      </c>
      <c r="Q9" s="22" t="s">
        <v>76</v>
      </c>
      <c r="S9" s="22" t="s">
        <v>287</v>
      </c>
      <c r="W9" s="25" t="s">
        <v>60</v>
      </c>
      <c r="Y9" s="25" t="s">
        <v>271</v>
      </c>
      <c r="AA9" s="25" t="s">
        <v>34</v>
      </c>
    </row>
    <row r="10" spans="1:27" ht="135">
      <c r="K10" s="29" t="s">
        <v>303</v>
      </c>
      <c r="M10" s="22" t="s">
        <v>358</v>
      </c>
      <c r="W10" s="25" t="s">
        <v>61</v>
      </c>
      <c r="Y10" s="25" t="s">
        <v>300</v>
      </c>
      <c r="AA10" s="25" t="s">
        <v>86</v>
      </c>
    </row>
    <row r="11" spans="1:27" ht="45">
      <c r="K11" s="28" t="s">
        <v>298</v>
      </c>
      <c r="M11" s="22" t="s">
        <v>292</v>
      </c>
      <c r="W11" s="25" t="s">
        <v>62</v>
      </c>
      <c r="Y11" s="25" t="s">
        <v>295</v>
      </c>
      <c r="AA11" s="25" t="s">
        <v>71</v>
      </c>
    </row>
    <row r="12" spans="1:27" ht="45">
      <c r="K12" s="29" t="s">
        <v>359</v>
      </c>
      <c r="M12" s="22" t="s">
        <v>360</v>
      </c>
      <c r="W12" s="25" t="s">
        <v>63</v>
      </c>
      <c r="Y12" s="25" t="s">
        <v>361</v>
      </c>
      <c r="AA12" s="25" t="s">
        <v>173</v>
      </c>
    </row>
    <row r="13" spans="1:27" ht="45">
      <c r="K13" s="29" t="s">
        <v>267</v>
      </c>
      <c r="M13" s="22" t="s">
        <v>362</v>
      </c>
      <c r="W13" s="25" t="s">
        <v>363</v>
      </c>
      <c r="Y13" s="25" t="s">
        <v>323</v>
      </c>
    </row>
    <row r="14" spans="1:27" ht="75">
      <c r="K14" s="28" t="s">
        <v>291</v>
      </c>
      <c r="M14" s="22" t="s">
        <v>364</v>
      </c>
      <c r="W14" s="25" t="s">
        <v>64</v>
      </c>
      <c r="Y14" s="25" t="s">
        <v>320</v>
      </c>
    </row>
    <row r="15" spans="1:27" ht="30">
      <c r="K15" s="29" t="s">
        <v>277</v>
      </c>
      <c r="M15" s="22" t="s">
        <v>365</v>
      </c>
      <c r="W15" s="25" t="s">
        <v>65</v>
      </c>
      <c r="Y15" s="25" t="s">
        <v>317</v>
      </c>
    </row>
    <row r="16" spans="1:27" ht="75">
      <c r="K16" s="28" t="s">
        <v>266</v>
      </c>
      <c r="M16" s="22" t="s">
        <v>311</v>
      </c>
      <c r="W16" s="25" t="s">
        <v>66</v>
      </c>
      <c r="Y16" s="25" t="s">
        <v>366</v>
      </c>
    </row>
    <row r="17" spans="11:25" ht="45">
      <c r="K17" s="29" t="s">
        <v>307</v>
      </c>
      <c r="M17" s="22" t="s">
        <v>267</v>
      </c>
      <c r="W17" s="25" t="s">
        <v>135</v>
      </c>
      <c r="Y17" s="25" t="s">
        <v>316</v>
      </c>
    </row>
    <row r="18" spans="11:25" ht="30">
      <c r="K18" s="28" t="s">
        <v>288</v>
      </c>
      <c r="W18" s="25" t="s">
        <v>121</v>
      </c>
      <c r="Y18" s="25" t="s">
        <v>304</v>
      </c>
    </row>
    <row r="19" spans="11:25" ht="30">
      <c r="K19" s="29" t="s">
        <v>279</v>
      </c>
      <c r="W19" s="25" t="s">
        <v>209</v>
      </c>
      <c r="Y19" s="25" t="s">
        <v>314</v>
      </c>
    </row>
    <row r="20" spans="11:25" ht="45">
      <c r="K20" s="28" t="s">
        <v>301</v>
      </c>
      <c r="W20" s="25" t="s">
        <v>184</v>
      </c>
      <c r="Y20" s="25" t="s">
        <v>276</v>
      </c>
    </row>
    <row r="21" spans="11:25">
      <c r="K21" s="29" t="s">
        <v>367</v>
      </c>
      <c r="W21" s="25" t="s">
        <v>368</v>
      </c>
      <c r="Y21" s="25" t="s">
        <v>312</v>
      </c>
    </row>
    <row r="22" spans="11:25" ht="45">
      <c r="K22" s="28" t="s">
        <v>283</v>
      </c>
      <c r="W22" s="25" t="s">
        <v>205</v>
      </c>
    </row>
    <row r="23" spans="11:25" ht="30">
      <c r="K23" s="29" t="s">
        <v>302</v>
      </c>
      <c r="W23" s="25" t="s">
        <v>220</v>
      </c>
    </row>
    <row r="24" spans="11:25" ht="30">
      <c r="K24" s="33" t="s">
        <v>369</v>
      </c>
      <c r="W24" s="25" t="s">
        <v>177</v>
      </c>
    </row>
    <row r="25" spans="11:25">
      <c r="K25" s="97" t="s">
        <v>267</v>
      </c>
      <c r="W25" s="25" t="s">
        <v>172</v>
      </c>
    </row>
    <row r="26" spans="11:25" ht="30">
      <c r="W26" s="25" t="s">
        <v>195</v>
      </c>
    </row>
    <row r="27" spans="11:25">
      <c r="W27" s="25" t="s">
        <v>370</v>
      </c>
    </row>
  </sheetData>
  <pageMargins left="0.7" right="0.7" top="0.75" bottom="0.75" header="0.3" footer="0.3"/>
  <pageSetup orientation="portrait" horizontalDpi="4294967294" verticalDpi="4294967294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816D0CC9E6C947A54E9A8E222A4551" ma:contentTypeVersion="13" ma:contentTypeDescription="Crear nuevo documento." ma:contentTypeScope="" ma:versionID="a93965e9b007b7e70b01d678cd0a259d">
  <xsd:schema xmlns:xsd="http://www.w3.org/2001/XMLSchema" xmlns:xs="http://www.w3.org/2001/XMLSchema" xmlns:p="http://schemas.microsoft.com/office/2006/metadata/properties" xmlns:ns3="2bac114d-8967-41f3-a89b-b5c57db4910f" targetNamespace="http://schemas.microsoft.com/office/2006/metadata/properties" ma:root="true" ma:fieldsID="241049e3dff13f93c2f6f7d8c1ee6b44" ns3:_="">
    <xsd:import namespace="2bac114d-8967-41f3-a89b-b5c57db4910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c114d-8967-41f3-a89b-b5c57db4910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ac114d-8967-41f3-a89b-b5c57db4910f" xsi:nil="true"/>
  </documentManagement>
</p:properties>
</file>

<file path=customXml/itemProps1.xml><?xml version="1.0" encoding="utf-8"?>
<ds:datastoreItem xmlns:ds="http://schemas.openxmlformats.org/officeDocument/2006/customXml" ds:itemID="{455FD2D3-99D0-49FD-B709-4F02E6E6099E}"/>
</file>

<file path=customXml/itemProps2.xml><?xml version="1.0" encoding="utf-8"?>
<ds:datastoreItem xmlns:ds="http://schemas.openxmlformats.org/officeDocument/2006/customXml" ds:itemID="{457DD02A-4C65-4F2C-895E-4789234F398F}"/>
</file>

<file path=customXml/itemProps3.xml><?xml version="1.0" encoding="utf-8"?>
<ds:datastoreItem xmlns:ds="http://schemas.openxmlformats.org/officeDocument/2006/customXml" ds:itemID="{8216F256-9C95-4904-80CD-DF74C9A02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Mileidy Zabala Medina</dc:creator>
  <cp:keywords/>
  <dc:description/>
  <cp:lastModifiedBy/>
  <cp:revision/>
  <dcterms:created xsi:type="dcterms:W3CDTF">2025-06-17T16:23:49Z</dcterms:created>
  <dcterms:modified xsi:type="dcterms:W3CDTF">2026-01-30T16:53:06Z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0x010100B3816D0CC9E6C947A54E9A8E222A4551</vt:lpwstr>
  </property>
</Properties>
</file>