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320" windowHeight="11370" activeTab="0"/>
  </bookViews>
  <sheets>
    <sheet name="PLANMIPG" sheetId="1" r:id="rId1"/>
    <sheet name="Hoja3" sheetId="2" r:id="rId2"/>
    <sheet name="Hoja1" sheetId="3" r:id="rId3"/>
    <sheet name="INDICADORES" sheetId="4" r:id="rId4"/>
    <sheet name="Hoja2" sheetId="5" r:id="rId5"/>
  </sheets>
  <externalReferences>
    <externalReference r:id="rId8"/>
  </externalReferences>
  <definedNames>
    <definedName name="_xlnm._FilterDatabase" localSheetId="0" hidden="1">'PLANMIPG'!$A$5:$BD$380</definedName>
    <definedName name="FECHA_HOY">'[1]MANDO'!$X$1</definedName>
  </definedNames>
  <calcPr fullCalcOnLoad="1"/>
</workbook>
</file>

<file path=xl/comments1.xml><?xml version="1.0" encoding="utf-8"?>
<comments xmlns="http://schemas.openxmlformats.org/spreadsheetml/2006/main">
  <authors>
    <author>Familia GC</author>
    <author>USER</author>
  </authors>
  <commentList>
    <comment ref="O2" authorId="0">
      <text>
        <r>
          <rPr>
            <b/>
            <sz val="9"/>
            <rFont val="Tahoma"/>
            <family val="2"/>
          </rPr>
          <t>Todas las celdas de esta columna deben llevar el numero 1. 
Es con el fin de hacer los conteos, si esta vacia no la cuenta</t>
        </r>
        <r>
          <rPr>
            <sz val="9"/>
            <rFont val="Tahoma"/>
            <family val="2"/>
          </rPr>
          <t xml:space="preserve">
</t>
        </r>
      </text>
    </comment>
    <comment ref="D241" authorId="1">
      <text>
        <r>
          <rPr>
            <b/>
            <sz val="9"/>
            <rFont val="Tahoma"/>
            <family val="2"/>
          </rPr>
          <t xml:space="preserve">
UAECOBB - SYST:
Se deja como programada el 18/04/2018 y ejecutada el 31/12/2018 debido a que no depende directamente de la entidad sino de entidad externa en este caso el departamento administrativo del servicio Civil DASCD.</t>
        </r>
      </text>
    </comment>
  </commentList>
</comments>
</file>

<file path=xl/sharedStrings.xml><?xml version="1.0" encoding="utf-8"?>
<sst xmlns="http://schemas.openxmlformats.org/spreadsheetml/2006/main" count="2558" uniqueCount="945">
  <si>
    <t>CRONOGRAMA DE IMPLEMENTACIÓN</t>
  </si>
  <si>
    <t>PROGRAMA</t>
  </si>
  <si>
    <t>SUBPROGRAMA</t>
  </si>
  <si>
    <t>ACTIVIDAD</t>
  </si>
  <si>
    <t>% AVANCE</t>
  </si>
  <si>
    <t># ACT</t>
  </si>
  <si>
    <t>ENE- 18</t>
  </si>
  <si>
    <t>FEB-18</t>
  </si>
  <si>
    <t>MAR-18</t>
  </si>
  <si>
    <t>ABR-18</t>
  </si>
  <si>
    <t>MAY-18</t>
  </si>
  <si>
    <t>JUN-18</t>
  </si>
  <si>
    <t>JUL-18</t>
  </si>
  <si>
    <t>AGO-18</t>
  </si>
  <si>
    <t>SEP-18</t>
  </si>
  <si>
    <t>OCT-18</t>
  </si>
  <si>
    <t>NOV-18</t>
  </si>
  <si>
    <t>DIC-18</t>
  </si>
  <si>
    <t>TOTAL</t>
  </si>
  <si>
    <t>% AVANCE PROGRAMA</t>
  </si>
  <si>
    <t>TOTAL SUBPROGRAMA</t>
  </si>
  <si>
    <t>% AVANCE SUB PROGRAMA</t>
  </si>
  <si>
    <t>P</t>
  </si>
  <si>
    <t>E</t>
  </si>
  <si>
    <t>ARL POSITIVA</t>
  </si>
  <si>
    <t>1.1</t>
  </si>
  <si>
    <t>Psicología de la Emergencia- PE- (Implementación efectiva del Protocolo de psicología de la Emergencia)</t>
  </si>
  <si>
    <t>UAECOB- PIC</t>
  </si>
  <si>
    <t>1.2</t>
  </si>
  <si>
    <t>JENNY MOYANO</t>
  </si>
  <si>
    <t>COPASST</t>
  </si>
  <si>
    <t>1.3</t>
  </si>
  <si>
    <t>UAECOB</t>
  </si>
  <si>
    <t>UAECOB/ ARL POSITIVA/ JLT</t>
  </si>
  <si>
    <t>WILLIAM CABREJO</t>
  </si>
  <si>
    <t>Actualización diagnóstico de condición física (DxCF) de acuerdo a los 9 factores (según evaluaciones vigentes)</t>
  </si>
  <si>
    <t>MAIDE BARRETO</t>
  </si>
  <si>
    <t>2.2</t>
  </si>
  <si>
    <t>DANIEL PARRA</t>
  </si>
  <si>
    <t>JESUS CRISTANCHO</t>
  </si>
  <si>
    <t>Realizar investigación de accidentes laborales reportados según su categoría (1,2 ó 3)</t>
  </si>
  <si>
    <t>4.3</t>
  </si>
  <si>
    <t>PREVENCIÓN EN RIESGO BIOLÓGICO</t>
  </si>
  <si>
    <t>PROGRAMA DE PREVENCIÓN DESÓRDENES MUSCULOESQUELÉTICOS (DME)</t>
  </si>
  <si>
    <t>Desarrollo de Pausas Activas SEDE COMANDO</t>
  </si>
  <si>
    <t>SISTEMA DE GESTIÓN</t>
  </si>
  <si>
    <t>Cumplimiento Plan de Mejoramiento y plan de acción</t>
  </si>
  <si>
    <t>Actualizar la conformación de la Brigada</t>
  </si>
  <si>
    <t>Participar en el Simulacro Distrital de Evacuación</t>
  </si>
  <si>
    <t>COMITÉ DE CONVIVENCIA</t>
  </si>
  <si>
    <t>Atender las Solicitudes presentadas al Comité (seguimiento bimensual)</t>
  </si>
  <si>
    <t>FEB- 18</t>
  </si>
  <si>
    <t xml:space="preserve">TOTAL DE ACTIVIDADES </t>
  </si>
  <si>
    <t>% EJECUCIÓN MENSUAL</t>
  </si>
  <si>
    <t>PARTE INTERESADA</t>
  </si>
  <si>
    <t>SO/ ACADEMIA</t>
  </si>
  <si>
    <t>TODAS AREAS/ ARL</t>
  </si>
  <si>
    <t xml:space="preserve">COPASST/ INFRAESTRUCTURA/ ARL/ </t>
  </si>
  <si>
    <t>SO/ ARL</t>
  </si>
  <si>
    <t>ARL</t>
  </si>
  <si>
    <t>OAJ/ ARL</t>
  </si>
  <si>
    <t>STAFF/ COPASST/</t>
  </si>
  <si>
    <t>SO/ BIENESTAR</t>
  </si>
  <si>
    <t>SL/ ARL/ DLLO ORGANIZACIONAL</t>
  </si>
  <si>
    <t>Documento con acciones y responsabilidades claras, con personal capacitado en la primera respuesta, personal competente  para la intervención especializada, seguimiento periódico a casos</t>
  </si>
  <si>
    <t>MEDICION</t>
  </si>
  <si>
    <t>1.1.1</t>
  </si>
  <si>
    <t>1.1.2</t>
  </si>
  <si>
    <t>1.1.3</t>
  </si>
  <si>
    <t>1.2.1</t>
  </si>
  <si>
    <t>1.3.1</t>
  </si>
  <si>
    <t>1.4</t>
  </si>
  <si>
    <t>1.4.1</t>
  </si>
  <si>
    <t>1.5</t>
  </si>
  <si>
    <t>1.5.2</t>
  </si>
  <si>
    <t>1.6</t>
  </si>
  <si>
    <t>1.6.1</t>
  </si>
  <si>
    <t>1.7</t>
  </si>
  <si>
    <t>1.7.1</t>
  </si>
  <si>
    <t>1.7.3</t>
  </si>
  <si>
    <t>1. SEGURIDAD Y SALUD EN EL TRABAJO</t>
  </si>
  <si>
    <t>CONOCIMIENTO DE LAS FORTALEZAS PROPIAS</t>
  </si>
  <si>
    <t>GESTION HUMANA</t>
  </si>
  <si>
    <t>TODAS LAS AREAS</t>
  </si>
  <si>
    <t>ESTADOS MENTALES POSITIVOS</t>
  </si>
  <si>
    <t>Bonos navideños</t>
  </si>
  <si>
    <t>Dia de la familia</t>
  </si>
  <si>
    <t>RELACIONES INTERPERSONALES</t>
  </si>
  <si>
    <t>4.2</t>
  </si>
  <si>
    <t>LIQUIDACION DE NOMINA</t>
  </si>
  <si>
    <t>NOMINA</t>
  </si>
  <si>
    <t>RETIRO DE CESANTIAS</t>
  </si>
  <si>
    <t>Ejecucion el procedimiento PROD-APY-GTH-1-24 en caso de solicitud.</t>
  </si>
  <si>
    <t>AUTOLIQUIDACION DE APORTES AL SISTEMA DE SEGURIDAD SOCIAL Y APORTES PARAFISCALES</t>
  </si>
  <si>
    <t>Servidores públicos con evaluación de desempeño en nivel sobresaliente</t>
  </si>
  <si>
    <t xml:space="preserve">SANDRA ROMERO Y FABIOLA CRUZ </t>
  </si>
  <si>
    <t xml:space="preserve">FABIOLA CRUZ </t>
  </si>
  <si>
    <t>BLANCA GARCIA/CATALINA ESCOBAR / CLAUDIA VARGAS</t>
  </si>
  <si>
    <t xml:space="preserve">BLANCA GARCIA/CATALINA ESCOBAR </t>
  </si>
  <si>
    <t>CLAUDIA VARGAS</t>
  </si>
  <si>
    <t>CATALINA ESCOBAR</t>
  </si>
  <si>
    <t>ADMINISTRATIVOS</t>
  </si>
  <si>
    <t>2.1</t>
  </si>
  <si>
    <t>PABLO HORMAZA</t>
  </si>
  <si>
    <t>Definir las vacantes existentes</t>
  </si>
  <si>
    <t xml:space="preserve">Establecer el mecanismo para la selección de las personas que se vincularán a la Entidad mediante nombramientos provisionales </t>
  </si>
  <si>
    <t>Obtener listado de personas que se vincularán a la Entidad mediante nombramiento provisional</t>
  </si>
  <si>
    <t>2.3</t>
  </si>
  <si>
    <t>2.4</t>
  </si>
  <si>
    <t xml:space="preserve">1. SYST:
- Aptitud física del participante definida en el PROFESIOGRAMA DE LA ENTIDAD
- Evaluación de los factores de acondicionamiento físico. 
- Aptitud psicológica a partir de la aplicación de una prueba de personalidad. si la persona que se vincula es en provisionalidad
</t>
  </si>
  <si>
    <t xml:space="preserve">
2. BIENESTAR: 
- Inclusión de los profesionales  y sus familias en los planes y programas de Bienestar si la persona que se vincula es en provisionalidad.</t>
  </si>
  <si>
    <t xml:space="preserve"> 
3. NOMINA: 
- Solicitud de la apropiación de los recursos para las nuevas vinculaciones si son provisionales</t>
  </si>
  <si>
    <t xml:space="preserve">4. AREA DE CAPACITACIÓN Y ENTRENAMIENTO: 
-- Realizar la inducción al personal 
- Realizar la capacitación en temas de transparencia, anticorrupción y valores del código de integridad.
</t>
  </si>
  <si>
    <t>PROGRAMA CAPACITACIÓN</t>
  </si>
  <si>
    <t>ACADÉMIA</t>
  </si>
  <si>
    <t>UAECOB - PIC</t>
  </si>
  <si>
    <t>Eduardo Cruz</t>
  </si>
  <si>
    <t>3.1</t>
  </si>
  <si>
    <t>SO/ ACADÉMIA</t>
  </si>
  <si>
    <t>Capacitación para el personal operativo en maniobras de extinción de incendios, como tácticas en el combate de incendios.</t>
  </si>
  <si>
    <t>3.2</t>
  </si>
  <si>
    <t>Proveer la acreditación como Equipo Nacional de Búsqueda y Rescate Urbano USAR de acuerdo con su nivel de intervención, alineado con el proceso de clasificación externo de INSARAG.</t>
  </si>
  <si>
    <t>Capacitación en rescate técnico con cuerdas para el personal operativo de la entidad.</t>
  </si>
  <si>
    <t>3.3</t>
  </si>
  <si>
    <t>Capacitación en materiales peligrosos en nivel técnico al personal operativo.</t>
  </si>
  <si>
    <t>Capacitación en materiales peligrosos en nivel operaciones al personal operativo.</t>
  </si>
  <si>
    <t>Incendios en edificios altos - Incendios en edificaciones de gran altura IEGA</t>
  </si>
  <si>
    <t>Capacitación al personal operativo en la extinción de manera eficiente de incendios en edificaciones a gran altura superando los niveles 7 en adelante.</t>
  </si>
  <si>
    <t>Capacitación del personal a ingresar al BRAE mediante el acompañamiento con caninos, siendo guías de perros.</t>
  </si>
  <si>
    <t>Curso de Búsqueda y Rescate en Estructuras Colapsadas BREC</t>
  </si>
  <si>
    <t>Capacitación en BREC a personal operativo</t>
  </si>
  <si>
    <t>Curso Técnico en Estructuras Colapsadas</t>
  </si>
  <si>
    <t>Reunir los requisitos necesarios para lograr la acreditación y certificación por parte de INSARAG mediante la capacitación técnica en Estructuras Colapsadas.</t>
  </si>
  <si>
    <t>Capacitación en rescate técnico con cuerdas 2 para el personal operativo de la entidad.</t>
  </si>
  <si>
    <t>Desarrollar capacitación y adquirir destrezas de extricación vehicular para garantizar de manera eficiente el rescate de personas atrapadas en vehiculos.</t>
  </si>
  <si>
    <t>Realizar curso de rescate en media y alta mañana para garantizar de manera efectiva el rescate y autonomía en situaciones adversas y climatológicas.</t>
  </si>
  <si>
    <t>Capacitar en la investigación de incendios con el fin de aclarar y establecer la causa y el lugar de origen del incendio</t>
  </si>
  <si>
    <t>Capacitación en nivel intermedio de Sistema Comando de Incidentes (SCI) para la administración de emergencias.</t>
  </si>
  <si>
    <t>Capacitación en nivel Avanzado de Sistema Comando de Incidentes (SCI) para la administración de emergencias.</t>
  </si>
  <si>
    <t>Capacitar a maquinistas en la operación y conducción de vehículos y/o máquinas Contra Incendios.</t>
  </si>
  <si>
    <t>Capacitación al personal en "Inspector de Seguridad Nivel Intermedio".</t>
  </si>
  <si>
    <t>Curso de Incendios con Partículas Combustibles</t>
  </si>
  <si>
    <t>Evaluación del Desempeño de Habilidades y Destrezas</t>
  </si>
  <si>
    <t>Conductor Vehículos de Emergencia - COVE</t>
  </si>
  <si>
    <t>Capacitación en maniobras de conducción defensivas y evasivas de emergencia para garantizar una respuesta de emergencia eficiente.</t>
  </si>
  <si>
    <t xml:space="preserve">Manejo Seguro de Motosierras </t>
  </si>
  <si>
    <t>Capacitación para el uso correcto, adecuado y eficiente de equipos de combustión de forma segura para la operación y el operador del equipo.</t>
  </si>
  <si>
    <t>Manejo y Uso de Generadores Eléctricos</t>
  </si>
  <si>
    <t>Manejo y Uso de Equipos de Rescate</t>
  </si>
  <si>
    <t>Capacitación en el uso y manejo adecuado y correcto en la operación de los equipos de rescate en varias modalidades.</t>
  </si>
  <si>
    <t>Acondicionamiento Físico</t>
  </si>
  <si>
    <t>Garantizar y promover la actividad física al personal de la entidad para mantener un estilo de vida saludable.</t>
  </si>
  <si>
    <t>Escaleras Manuales</t>
  </si>
  <si>
    <t xml:space="preserve">Curso de manejo de escaleras manuales </t>
  </si>
  <si>
    <t>Entradas Forzadas</t>
  </si>
  <si>
    <t>Capacitación y refuerzo en entradas forzadas en incendios estructurales o incidentes donde se requiera realizar entradas forzadas</t>
  </si>
  <si>
    <t>Maniobras con Cuerdas</t>
  </si>
  <si>
    <t>Proporcionar la destrezas necesarias para desenvolverse en las operaciones de rescate en sus diferentes modalidades dependiendo de cada incidente.</t>
  </si>
  <si>
    <t>Prácticas en Incendios Estructurales</t>
  </si>
  <si>
    <t>Garantizar el conocimiento técnico en la atención de incendios estructurales</t>
  </si>
  <si>
    <t>Manejo y Uso de Máquinas Escaleras</t>
  </si>
  <si>
    <t>Conocer las funciones y características de los elementos y partes de la máquina escalera; Interpretar parámetros y curvas de interpretación, relacionándolos con  el estado y funcionamientop de la máquina.</t>
  </si>
  <si>
    <t>Curso de Atención al ciudadano y trabajo en equipo.</t>
  </si>
  <si>
    <t>Curso de atención al público y liderazgo.</t>
  </si>
  <si>
    <t>Curso Básico de Atención Pre Hospitalaria</t>
  </si>
  <si>
    <t>Proporcionar los conocimientos básicos y necesarios para la atención de pacientes, lesionados y enfermos víctimas de algún traumatismo, accidente, incidente o enfermedad súbita para garantizar la vida de las personas.</t>
  </si>
  <si>
    <t>Curso para Instructores de Bomberos</t>
  </si>
  <si>
    <t>Implementar el creciemiento de capacitadores instructores para Bomberos.</t>
  </si>
  <si>
    <t>5.1</t>
  </si>
  <si>
    <t>5.1.1</t>
  </si>
  <si>
    <t>5.1.2</t>
  </si>
  <si>
    <t>5.1.3</t>
  </si>
  <si>
    <t>5.1.4</t>
  </si>
  <si>
    <t>5.1.5</t>
  </si>
  <si>
    <t>5.1.6</t>
  </si>
  <si>
    <t>5.1.7</t>
  </si>
  <si>
    <t>5.1.8</t>
  </si>
  <si>
    <t>5.1.9</t>
  </si>
  <si>
    <t>5.1.10</t>
  </si>
  <si>
    <t>5.1.11</t>
  </si>
  <si>
    <t>5.1.12</t>
  </si>
  <si>
    <t>5.1.13</t>
  </si>
  <si>
    <t>5.1.14</t>
  </si>
  <si>
    <t>5.1.15</t>
  </si>
  <si>
    <t>5.1.16</t>
  </si>
  <si>
    <t>5.1.17</t>
  </si>
  <si>
    <t>5.1.18</t>
  </si>
  <si>
    <t>5.1.19</t>
  </si>
  <si>
    <t>5.1.20</t>
  </si>
  <si>
    <t>5.1.21</t>
  </si>
  <si>
    <t>5.1.22</t>
  </si>
  <si>
    <t>5.1.23</t>
  </si>
  <si>
    <t>5.1.24</t>
  </si>
  <si>
    <t>5.1.25</t>
  </si>
  <si>
    <t>5.1.26</t>
  </si>
  <si>
    <t>5.1.27</t>
  </si>
  <si>
    <t>5.1.28</t>
  </si>
  <si>
    <t>5.1.29</t>
  </si>
  <si>
    <t>5.1.30</t>
  </si>
  <si>
    <t>5.1.31</t>
  </si>
  <si>
    <t>5.1.32</t>
  </si>
  <si>
    <t>5.1.33</t>
  </si>
  <si>
    <t>5.1.34</t>
  </si>
  <si>
    <t>5.1.35</t>
  </si>
  <si>
    <t>5.1.36</t>
  </si>
  <si>
    <t>5.1.37</t>
  </si>
  <si>
    <t>5.1.38</t>
  </si>
  <si>
    <t>ORIGEN DE RECURSOS</t>
  </si>
  <si>
    <t xml:space="preserve">RESPONSABLE </t>
  </si>
  <si>
    <t>FECHA INICIO</t>
  </si>
  <si>
    <t>FECHA TERMINACIÓN</t>
  </si>
  <si>
    <t>TIEMPO RESTANTE</t>
  </si>
  <si>
    <t>VALOR</t>
  </si>
  <si>
    <t>EVIDENCIA</t>
  </si>
  <si>
    <t>Registros de asistencia</t>
  </si>
  <si>
    <t>UBICACIÓN</t>
  </si>
  <si>
    <t>1.2.2</t>
  </si>
  <si>
    <t xml:space="preserve">Actos administrativos 
Planillas de recargos
Incapacidades
</t>
  </si>
  <si>
    <t>Actos administrativos OAJ
Archivo magnético- PC Profeisonal Responsable/ Aplicativo Nómina
Historias laborales/ Aplicativo Nómina</t>
  </si>
  <si>
    <t>Aplicativo Nómina</t>
  </si>
  <si>
    <t xml:space="preserve">Archivo magnético NOMINA
</t>
  </si>
  <si>
    <t>Generación y Remisión de reportes  para pago</t>
  </si>
  <si>
    <t xml:space="preserve">Archivo magnético (Opget)
Resumen General Nómina
Información exógena
</t>
  </si>
  <si>
    <t>Aplicativo Nómina/ Area Financiera
Area de Contabilidad</t>
  </si>
  <si>
    <t xml:space="preserve"> Pago Seguridad Social</t>
  </si>
  <si>
    <t>Generar, revisar y remitir archivo plano de autoliquidacion</t>
  </si>
  <si>
    <t>Operador de información (MIPLANILLA)</t>
  </si>
  <si>
    <t>Enviar por correo electrónico a funcionarios certificado de pago</t>
  </si>
  <si>
    <t>Correos electrónicos enviados</t>
  </si>
  <si>
    <t>Correo electrónico PC profesional NOMINA</t>
  </si>
  <si>
    <t>Recibir y trámitar las solicitudes de retiro parcial y definitivo de cesantías</t>
  </si>
  <si>
    <t>Historia Laboral</t>
  </si>
  <si>
    <t>Oficio Autorización del retiro con soportes</t>
  </si>
  <si>
    <t>Historia Laboral
Aplicativo Nómina</t>
  </si>
  <si>
    <t>3.4</t>
  </si>
  <si>
    <t>Recibir,  revisar y elaborar respuesta a las solicitudes relativas a la liquidación de las demandas de horas extras</t>
  </si>
  <si>
    <t xml:space="preserve">Oficios, certificaciones y liquidaciones </t>
  </si>
  <si>
    <t>Historia Laboral
del demandante</t>
  </si>
  <si>
    <t>TRÁMITE DE SOLICITUDES ENTES JUDICIALES DEMANDAS HORAS EXTRAS Y OTRAS</t>
  </si>
  <si>
    <t>Respuesta requerimientos información laboral a entes de control, despachos judiciales,  depencias y funcionarios de la UAECOB.</t>
  </si>
  <si>
    <t>Oficios, certificaciones</t>
  </si>
  <si>
    <t xml:space="preserve">Verificar el cumplimiento de requisitos de  las personas seleccionadas para ser vinculadas en la Entidad en el cargo de Bombero mediante nombramiento provisional </t>
  </si>
  <si>
    <t>CLIMA ORGANIZACIONAL</t>
  </si>
  <si>
    <t>Físicos: Carpeta PIC-2017-2018- Auxiliar Ad Academia.</t>
  </si>
  <si>
    <t>PLAN DE INCENTIVOS</t>
  </si>
  <si>
    <t>UAECOB-CTO 380-2018</t>
  </si>
  <si>
    <t>Documentos de apoyo
carpeta del contrato OAJ</t>
  </si>
  <si>
    <t>Listados de entrega bonos
Registro fotográficos
Evidencias contrato 380-2018</t>
  </si>
  <si>
    <t>Listados de asistencia 
Registro fotográficos
Evidencias contrato 380-2019</t>
  </si>
  <si>
    <t>Actas de reunión COMISIÓN DE PERSONAL</t>
  </si>
  <si>
    <t>Carpeta comisión de personal</t>
  </si>
  <si>
    <t>Listados de asistencia
Planes indivuduales</t>
  </si>
  <si>
    <t>UNIMSALUD</t>
  </si>
  <si>
    <t>MEDICAL</t>
  </si>
  <si>
    <t>Elaborar agenda para reforzar la interiozación de conceptos en SYST</t>
  </si>
  <si>
    <t xml:space="preserve">Actividades de integración por estaciones </t>
  </si>
  <si>
    <t>Reunión comisión de personal para definir los criterios para selección de los mejores empleados de carrera</t>
  </si>
  <si>
    <t>Otorgar incentivos, comunicación y elaboración de resoluciones</t>
  </si>
  <si>
    <t>propios</t>
  </si>
  <si>
    <t>Curso taller de Liderazgo Situacional</t>
  </si>
  <si>
    <t>C:\Documents and Settings\Majaramillo\Escritorio\INTERVENCION CLIMA 2018</t>
  </si>
  <si>
    <t>N/A</t>
  </si>
  <si>
    <t>SYST</t>
  </si>
  <si>
    <t>Verifcar el cumplimiento de la normatividad y según el manual de funciones vigente para la UAECOB, según aplique para el cargo</t>
  </si>
  <si>
    <t>PROVEER  VACANTES PLAN DE PROVISION DE EMPLEOS (BOMBERO/CABO/ SARGENTO/ TENIENTE/ SUBCOMANDANTE/ ÁREA ADMINISTRATIVA</t>
  </si>
  <si>
    <t>EVALUACIÓN DE DESEMPEÑO LABORAL</t>
  </si>
  <si>
    <t>Evaluación personal viculado en carrera administrativa</t>
  </si>
  <si>
    <t>Evaluación personal vinculado en provisionalidad</t>
  </si>
  <si>
    <t>Informe anual</t>
  </si>
  <si>
    <t>Dirección</t>
  </si>
  <si>
    <t>Sensibilización respecto a los parámetros para realizar la evaluación personal viculado en carrera administrativa y en provisionalidad</t>
  </si>
  <si>
    <t>Listados de asistencia</t>
  </si>
  <si>
    <t>Carpeta documentos de apoyo</t>
  </si>
  <si>
    <t>Listados  de asistencia 
Resoluciones de comisiones
Ejecución contrato No 196 - CALI</t>
  </si>
  <si>
    <t>UAECOB- PIC- contrato 196-2018</t>
  </si>
  <si>
    <t>Valor Total Contrato 1.497.100.000</t>
  </si>
  <si>
    <t>De acuerdo a circular emitida por la Acaldia Mayor (austeridad del gasto) no se pudo realizar este proceso formativo</t>
  </si>
  <si>
    <t>DONE</t>
  </si>
  <si>
    <t xml:space="preserve">Listados  de asistencia </t>
  </si>
  <si>
    <t>keneddy</t>
  </si>
  <si>
    <t>CAPACITACION EN COMPETENCIAS PARA LA ATENCION INCLUSIVA A PERSONAS CON DISCAPACIDAD- LENGUAJE DE SEÑAS</t>
  </si>
  <si>
    <t>Capacitacion En Competencias Para La Atencion Inclusiva a Personas Con Discapacidad- Lenguaje  De Señas</t>
  </si>
  <si>
    <t xml:space="preserve">CURSO ACTUALIZACION, SUPERVISION E INTERVENTORIA EN PROCESOS DE CONTRATACION </t>
  </si>
  <si>
    <t xml:space="preserve">Curso Actualizacion, Supervision e Interventoria En Procesos De Contratacion </t>
  </si>
  <si>
    <t>CURSO AVANZADO TRABAJO SEGURO EN ALTURAS</t>
  </si>
  <si>
    <t>Curso Avanzado Trabajo Seguro En Alturas</t>
  </si>
  <si>
    <t xml:space="preserve">CURSO BASICO INVESTIGACION DE INCENDIOS </t>
  </si>
  <si>
    <t xml:space="preserve">Curso Para Instructores CPI </t>
  </si>
  <si>
    <t>CURSO RESCATE VEHICULAR, RESCATE BUS DE PASAJEROS Y MANEJO DEL INCIDENTE.</t>
  </si>
  <si>
    <t>Curso Rescate Vehicular, Rescate Bus De Pasajeros y Manejo Del Incidente.</t>
  </si>
  <si>
    <t>5.1.39</t>
  </si>
  <si>
    <t xml:space="preserve">CURSO TALLER LIDERAZGO CON ENFASIS EN SUPERVISION </t>
  </si>
  <si>
    <t xml:space="preserve">Curso Taller Liderazgo Con Enfasisi En Supervision </t>
  </si>
  <si>
    <t>5.1.40</t>
  </si>
  <si>
    <t>Curso Taller para Instructores Avanzado de Sistema Comando de Incidentes CASCI</t>
  </si>
  <si>
    <t>5.1.41</t>
  </si>
  <si>
    <t>Curso Avanzado de Sistema Comando de Incidentes CASCI</t>
  </si>
  <si>
    <t>5.1.42</t>
  </si>
  <si>
    <t>Curso de Capacitación de Coordinador de Incendios y Guía de Aeronaves en Extinción de Incendios Forestales . Curso Entrenamiento de Operaciones del Sistema Modular de Extinción de Incendios – MAFFS OPERATIONS</t>
  </si>
  <si>
    <t>5.1.43</t>
  </si>
  <si>
    <t>CURSO QUALIFIED RIGGER</t>
  </si>
  <si>
    <t>Curso Qualified Rigger</t>
  </si>
  <si>
    <t>5.1.44</t>
  </si>
  <si>
    <t xml:space="preserve">ENFOQUE DIFERENCIAL DE GENERO </t>
  </si>
  <si>
    <t xml:space="preserve">Enfoque Diferencial De Genero </t>
  </si>
  <si>
    <t>5.1.45</t>
  </si>
  <si>
    <t>SEMINARIO “IMPORTANCIA DEL DESFRIBRILADOR EN LOS ESPACIOS PUBLICOS</t>
  </si>
  <si>
    <t>Seminario “Importancia Del Desfribilador En Los Espacios Publicos</t>
  </si>
  <si>
    <t>31/0/02018</t>
  </si>
  <si>
    <t>5.1.46</t>
  </si>
  <si>
    <t>TALLER CONDUCTA DISCIPLINARIA</t>
  </si>
  <si>
    <t>Taller Conducta Disciplinaria</t>
  </si>
  <si>
    <t>5.1.47</t>
  </si>
  <si>
    <t xml:space="preserve">TALLER DE AUTOCUIDADO </t>
  </si>
  <si>
    <t>Taller  De Autocuidado</t>
  </si>
  <si>
    <t>5.1.48</t>
  </si>
  <si>
    <t xml:space="preserve">TALLER DE DESPIECE Y DIAGNOSTICO DE CASCOS DRAGUER </t>
  </si>
  <si>
    <t xml:space="preserve">Taller De Despiece y Diagnostico De Cascos Draguer </t>
  </si>
  <si>
    <t>5.1.49</t>
  </si>
  <si>
    <t xml:space="preserve">TALLER DE INSTRUCTORES CBSCI </t>
  </si>
  <si>
    <t>Taller De Instructores CBSCI</t>
  </si>
  <si>
    <t>5.1.50</t>
  </si>
  <si>
    <t xml:space="preserve">TALLER DE RECURSOS TECNOLOGICOS </t>
  </si>
  <si>
    <t xml:space="preserve">Taller De Recursos Tecnologicos </t>
  </si>
  <si>
    <t>5.1.51</t>
  </si>
  <si>
    <t>TALLER DE RESCATE CON CUERDAS 2</t>
  </si>
  <si>
    <t>5.1.52</t>
  </si>
  <si>
    <t>TALLER GESTION RDC, UCC, OSOCC</t>
  </si>
  <si>
    <t>5.1.53</t>
  </si>
  <si>
    <t>TALLER GPS</t>
  </si>
  <si>
    <t>5.1.54</t>
  </si>
  <si>
    <t>TALLER MANEJO HERRAMIENTOA KOBO</t>
  </si>
  <si>
    <t>5.1.55</t>
  </si>
  <si>
    <t xml:space="preserve">TALLER PRIMEROS AUXILIOS PSICOLOGICOS </t>
  </si>
  <si>
    <t>5.1.56</t>
  </si>
  <si>
    <t>TALLER PROCESOS LOGÍSTICOS Y SOPORTE OPERACIONAL USAR COL-1</t>
  </si>
  <si>
    <t>5.1.57</t>
  </si>
  <si>
    <t xml:space="preserve">TALLER SOBRE EL USO DE DRONES EN CONTEXTOS DE RIESGO </t>
  </si>
  <si>
    <t>5.1.58</t>
  </si>
  <si>
    <t>Tercer Congreso Internacional de Investigación de Incendios</t>
  </si>
  <si>
    <t>5.1.59</t>
  </si>
  <si>
    <t>Reentrenamiento Rescate por Extension</t>
  </si>
  <si>
    <t>5.1.60</t>
  </si>
  <si>
    <t>Reentrenamiento En Materiales Peligrosos</t>
  </si>
  <si>
    <r>
      <t xml:space="preserve">Psicología de la Emergencia- PE
</t>
    </r>
    <r>
      <rPr>
        <i/>
        <sz val="9"/>
        <color indexed="23"/>
        <rFont val="Calibri"/>
        <family val="2"/>
      </rPr>
      <t>Prevenir aparición de enfermedades por exposición a eventos de alto impacto emocional.</t>
    </r>
  </si>
  <si>
    <r>
      <t xml:space="preserve">PROGRAMA PARA LA PREVENCIÓN DEL RIESGO PSICOSOCIAL
</t>
    </r>
    <r>
      <rPr>
        <i/>
        <sz val="9"/>
        <color indexed="23"/>
        <rFont val="Calibri"/>
        <family val="2"/>
      </rPr>
      <t>Prevenir enfermedades asociadas a factores de Riesgo Psicosocial</t>
    </r>
  </si>
  <si>
    <t xml:space="preserve">1. </t>
  </si>
  <si>
    <r>
      <t xml:space="preserve">SEGURIDAD Y SALUD EN EL TRABAJO </t>
    </r>
    <r>
      <rPr>
        <i/>
        <sz val="9"/>
        <color indexed="23"/>
        <rFont val="Calibri"/>
        <family val="2"/>
      </rPr>
      <t>Prevenir lesiones y enfermedades  en servidores y contratistas de la UAECOB, a través de la gestión de los riesgos laborales en procura de mantener su salud física y mental.</t>
    </r>
  </si>
  <si>
    <r>
      <t xml:space="preserve">Política de  Prevención consumo de sustancias psicoactivas
</t>
    </r>
    <r>
      <rPr>
        <i/>
        <sz val="9"/>
        <color indexed="23"/>
        <rFont val="Calibri"/>
        <family val="2"/>
      </rPr>
      <t>Desarrollar estrategias para desmotivar el consumo de sustancias psicoactivas en la UAECOB</t>
    </r>
  </si>
  <si>
    <r>
      <t xml:space="preserve">PROGRAMA PARA LA PREVENCIÓN EN RIESGO CARDIOVASCULAR
</t>
    </r>
    <r>
      <rPr>
        <i/>
        <sz val="9"/>
        <color indexed="23"/>
        <rFont val="Calibri"/>
        <family val="2"/>
      </rPr>
      <t>Prevenir la aparición de enfermedades asociadas a riesgo cardiovascular en funcionarios y contratistas</t>
    </r>
  </si>
  <si>
    <r>
      <t xml:space="preserve">Programa acondicionamiento físico
</t>
    </r>
    <r>
      <rPr>
        <i/>
        <sz val="9"/>
        <color indexed="23"/>
        <rFont val="Calibri"/>
        <family val="2"/>
      </rPr>
      <t>Desarrollar acciones para promover la práctica de acondicionamiento físico en servidores y contratistas</t>
    </r>
  </si>
  <si>
    <r>
      <t xml:space="preserve">PROGRAMA PARA LA PREVENCIÓN DE ACCIDENTES LABORALES
</t>
    </r>
    <r>
      <rPr>
        <i/>
        <sz val="9"/>
        <color indexed="23"/>
        <rFont val="Calibri"/>
        <family val="2"/>
      </rPr>
      <t>Implementar medidas para la prevención de lesiones por accidentes laborales en servidores y contratistas</t>
    </r>
  </si>
  <si>
    <r>
      <t xml:space="preserve">REPORTE E INVESTIGACIÓN DE ACCIDENTES LABORALES
</t>
    </r>
    <r>
      <rPr>
        <i/>
        <sz val="9"/>
        <color indexed="23"/>
        <rFont val="Calibri"/>
        <family val="2"/>
      </rPr>
      <t>Investigación oportuna de AT con implementación efectiva de lecciones aprendidas, que permitan disminuir el IF y la TA</t>
    </r>
  </si>
  <si>
    <t>HIGIENE INDUSTRIAL</t>
  </si>
  <si>
    <t>1.3.2</t>
  </si>
  <si>
    <t>1.5.1</t>
  </si>
  <si>
    <r>
      <t xml:space="preserve">PROGRAMA INSPECCIONES PLANEADAS
</t>
    </r>
    <r>
      <rPr>
        <i/>
        <sz val="9"/>
        <color indexed="23"/>
        <rFont val="Calibri"/>
        <family val="2"/>
      </rPr>
      <t>Identificar e intervenir  condiciones inseguras y actos inseguros, con el fin de prevenir lesiones por accidentes de trabajo.</t>
    </r>
  </si>
  <si>
    <t>1.4.2</t>
  </si>
  <si>
    <t>1.6.2</t>
  </si>
  <si>
    <t>1.6.3</t>
  </si>
  <si>
    <t>1.6.4</t>
  </si>
  <si>
    <r>
      <t xml:space="preserve">COMUNICACIÓN INTERNA Y EXTERNA - ESCENARIOS DE PARTICIPACIÓN
</t>
    </r>
    <r>
      <rPr>
        <i/>
        <sz val="9"/>
        <color indexed="23"/>
        <rFont val="Calibri"/>
        <family val="2"/>
      </rPr>
      <t>(Divulgar los aspectos relevantes del SGSYST y garantizar los espacios de participación de los trabajdores en SYST)</t>
    </r>
  </si>
  <si>
    <t>1.7.2</t>
  </si>
  <si>
    <t>1.7.4</t>
  </si>
  <si>
    <t xml:space="preserve">2. </t>
  </si>
  <si>
    <t>Día del bombero</t>
  </si>
  <si>
    <t>Cierre del plan de acción (Evento de fin de año)</t>
  </si>
  <si>
    <t>Celebración de cumpleaños a los servidores y funcionarios</t>
  </si>
  <si>
    <t xml:space="preserve">3. </t>
  </si>
  <si>
    <t>Recepción de novedades y trámite de situaciones administraciones administrativas</t>
  </si>
  <si>
    <t xml:space="preserve">Liquidación y Revisión de nómina </t>
  </si>
  <si>
    <t xml:space="preserve">4. </t>
  </si>
  <si>
    <t>DESARROLLO ORGANIZACIONAL</t>
  </si>
  <si>
    <t xml:space="preserve">4.1 </t>
  </si>
  <si>
    <t>PLAN ANUAL DE VACANTES  Y PROVISIÓN DE EMPLEOS</t>
  </si>
  <si>
    <t>4.1.1</t>
  </si>
  <si>
    <t>5.</t>
  </si>
  <si>
    <t xml:space="preserve"> ACADEMIA UAECOB</t>
  </si>
  <si>
    <r>
      <t xml:space="preserve">Tácticas en el combate de Incendios
</t>
    </r>
    <r>
      <rPr>
        <i/>
        <sz val="9"/>
        <color indexed="23"/>
        <rFont val="Calibri"/>
        <family val="2"/>
      </rPr>
      <t>Aportar al participante los conocimientos suficientes que le permitan planificar y gestionar actuaciones de prevención y defensa en la extinción de incendios.</t>
    </r>
  </si>
  <si>
    <r>
      <t xml:space="preserve">Rescate técnico con cuerdas
</t>
    </r>
    <r>
      <rPr>
        <i/>
        <sz val="9"/>
        <color indexed="23"/>
        <rFont val="Calibri"/>
        <family val="2"/>
      </rPr>
      <t>Proveer la acreditación como Equipo Nacional de Búsqueda y Rescate Urbano USAR de acuerdo con su nivel de intervención, alineado con el proceso de clasificación externo de INSARAG.</t>
    </r>
  </si>
  <si>
    <r>
      <t xml:space="preserve">Técnico en Materiales Peligrosos
</t>
    </r>
    <r>
      <rPr>
        <b/>
        <i/>
        <sz val="9"/>
        <color indexed="23"/>
        <rFont val="Calibri"/>
        <family val="2"/>
      </rPr>
      <t>Proporcionar los conocimientos necesarios para reconocer la presencia de materiales peligrosos, identificarlos y tomar las medidas iniciales para garantizar la seguridad personal de terceros, de bienes y del medio ambiente.</t>
    </r>
  </si>
  <si>
    <r>
      <t xml:space="preserve">Operaciones en Materiales Peligrosos
</t>
    </r>
    <r>
      <rPr>
        <i/>
        <sz val="9"/>
        <color indexed="23"/>
        <rFont val="Calibri"/>
        <family val="2"/>
      </rPr>
      <t>Proporcionar los conocimientos necesarios para reconocer la presencia de materiales peligrosos, identificarlos y tomar las medidas de intervención para garantizar la seguridad personal de terceros, de bienes y del medio ambiente.</t>
    </r>
  </si>
  <si>
    <r>
      <t xml:space="preserve">Incendios en edificios altos - Incendios en edificaciones de gran altura IEGA
</t>
    </r>
    <r>
      <rPr>
        <i/>
        <sz val="9"/>
        <color indexed="23"/>
        <rFont val="Calibri"/>
        <family val="2"/>
      </rPr>
      <t>Garantizar la extinción de incendios de manera técnica en edificaciones con pisos superiores a 7 pisos.</t>
    </r>
  </si>
  <si>
    <t>Guías de Perros 
Ampliar al equipo especializado de Búsqueda y Rescate de Animales en Emergencias BRAE</t>
  </si>
  <si>
    <r>
      <t xml:space="preserve">Curso Investigación de Incendios
</t>
    </r>
    <r>
      <rPr>
        <i/>
        <sz val="9"/>
        <color indexed="23"/>
        <rFont val="Calibri"/>
        <family val="2"/>
      </rPr>
      <t>Adquirir conocimientos, técnicas y habilidadesprácticas en las áreas, jurídica, técnico-científica y técnico-profesional relacionadas con la investigación de incendios.</t>
    </r>
  </si>
  <si>
    <r>
      <t xml:space="preserve">Curso Sistema Comando de Incidentes Intermedio
</t>
    </r>
    <r>
      <rPr>
        <i/>
        <sz val="9"/>
        <color indexed="23"/>
        <rFont val="Calibri"/>
        <family val="2"/>
      </rPr>
      <t>Proporcionar conocimientos y habilidades para el uso del Sistema Comando de Incidentes (SCI) en la escena de un incidente.</t>
    </r>
  </si>
  <si>
    <r>
      <t xml:space="preserve">Curso Sistema Comando de Incidentes Avanzado
</t>
    </r>
    <r>
      <rPr>
        <i/>
        <sz val="9"/>
        <color indexed="23"/>
        <rFont val="Calibri"/>
        <family val="2"/>
      </rPr>
      <t>Proporcionar conocimientos y habilidades para el uso del Sistema Comando de Incidentes (SCI) en la escena de un incidente.</t>
    </r>
  </si>
  <si>
    <r>
      <t xml:space="preserve">Curso Conductor Máquinas Contra Incendio
</t>
    </r>
    <r>
      <rPr>
        <i/>
        <sz val="9"/>
        <color indexed="23"/>
        <rFont val="Calibri"/>
        <family val="2"/>
      </rPr>
      <t>Conocer las funciones y características de los elementos y partes de una máquina Contra Incendios e interpretar parámetros y curvas de operación, relacionándolos con el estado y funcionamiento de la máquina Contra Incendios.</t>
    </r>
  </si>
  <si>
    <r>
      <t xml:space="preserve">Curso Inspector de Seguridad Nivel Intermedio
</t>
    </r>
    <r>
      <rPr>
        <i/>
        <sz val="9"/>
        <color indexed="23"/>
        <rFont val="Calibri"/>
        <family val="2"/>
      </rPr>
      <t>Garantizar en los lugares de intervención una inspección técnica.</t>
    </r>
  </si>
  <si>
    <r>
      <t xml:space="preserve">Curso Primera Respuesta con Materiales Peligrosos - PRIMAP
</t>
    </r>
    <r>
      <rPr>
        <i/>
        <sz val="9"/>
        <color indexed="23"/>
        <rFont val="Calibri"/>
        <family val="2"/>
      </rPr>
      <t>Proporcionar los conocimientos necesarios para reconocer la presencia de materiales peligrosos, identificarlos y tomar las medidas iniciales para garantizar la seguridad personal de terceros, de bienes y del medio ambiente.</t>
    </r>
  </si>
  <si>
    <t xml:space="preserve">Curso Basico Investigación De Incendios </t>
  </si>
  <si>
    <r>
      <t xml:space="preserve">Curso Rescate en Media y Alta Montaña
</t>
    </r>
    <r>
      <rPr>
        <i/>
        <sz val="9"/>
        <color indexed="23"/>
        <rFont val="Calibri"/>
        <family val="2"/>
      </rPr>
      <t>Adquirir los conocimietnos necesarios en cuanto a progresión, segutridad, orientación y autonomía para poder planificar rescates en media y alta montaña sin dificultades técnicas.</t>
    </r>
  </si>
  <si>
    <r>
      <t xml:space="preserve">Curso Rescate Vehiclar
</t>
    </r>
    <r>
      <rPr>
        <i/>
        <sz val="9"/>
        <color indexed="23"/>
        <rFont val="Calibri"/>
        <family val="2"/>
      </rPr>
      <t>Proporcionar a los participantes los conocimientos y habilidades necesarias para rescatar, estabikizar y extraer las víctimas atrapadas en vehículos, utilizando los procedimientos adecuados y seguros para el personal de rescate.</t>
    </r>
  </si>
  <si>
    <r>
      <t xml:space="preserve">BIENESTAR
</t>
    </r>
    <r>
      <rPr>
        <i/>
        <sz val="9"/>
        <color indexed="23"/>
        <rFont val="Calibri"/>
        <family val="2"/>
      </rPr>
      <t>Propiciar condiciones en el ambiente de trabajo que favorezcan el desarrollo de la creatividad, la identidad, la participación de los servidores de UAECOB, así como la eficiencia y la efectividad en su desempeño.</t>
    </r>
  </si>
  <si>
    <r>
      <t xml:space="preserve">NOMINA
</t>
    </r>
    <r>
      <rPr>
        <i/>
        <sz val="9"/>
        <color indexed="23"/>
        <rFont val="Calibri"/>
        <family val="2"/>
      </rPr>
      <t>realizar  la  liquidación  de  nómina,  pago  de  prestaciones sociales y trámite de novedades de los servidores de UAECOB, de manera oportuna  y dando cumplimiento a la normatividad vigente.</t>
    </r>
  </si>
  <si>
    <t>No. ACT. PROGRAM</t>
  </si>
  <si>
    <t>No. ACTIVIDADES SUBPROGRAMA</t>
  </si>
  <si>
    <t>Actualizar documento PSE, incluyendo la definición de la responsabilidad  y rendición de cuentas.</t>
  </si>
  <si>
    <t xml:space="preserve">Definir un  protocolo para la atención en situación de crisis.
</t>
  </si>
  <si>
    <t>Realizar atención a eventos de alto impacto emocional reportados por la SOP</t>
  </si>
  <si>
    <t>Seguimiento a personal identificado por pruebas periódicas CAQ en EMOS-2018 (48)</t>
  </si>
  <si>
    <t>Seguimiento a personal identificado por pruebas ICE BARON</t>
  </si>
  <si>
    <t>documento PSE publicado en la ruta</t>
  </si>
  <si>
    <t>gestion syst/SEGUIMIENTOAL PLAN DE TRABAJO SYST 2019/1.1.1 PSICOLOGIA DE LA EMERGENCIA/ACTUALIZACION DOCUMENTO PSE/PROT-GH-01</t>
  </si>
  <si>
    <t>Guia para la atención  en situación de crisis</t>
  </si>
  <si>
    <t>Actas de reunión
Registro BD seg psicología</t>
  </si>
  <si>
    <t>gestion syst/SEGUIMIENTOAL PLAN DE TRABAJO SYST 2019/1.1.1 PSICOLOGIA DE LA EMERGENCIA/ATENCION A EVENTOS DE ALTO IMPACTO</t>
  </si>
  <si>
    <t>Actas de reunióin
Informe de seguimiento pruebas  CAQ</t>
  </si>
  <si>
    <t>gestion syst/SEGUIMIENTOAL PLAN DE TRABAJO SYST 2019/1.1.1 PSICOLOGIA DE LA EMERGENCIA/SEGUIMIENTO PERSONAS PRUEBAS CAQ EMOS 2018</t>
  </si>
  <si>
    <t>Informe Individual y General emitido despues de la aplicación de las pruebasPLICACIÓN E INFORME INDIVIDUAL Y GENERAL</t>
  </si>
  <si>
    <t>gestion syst/SEGUIMIENTOAL PLAN DE TRABAJO SYST 2019/1.1.1 PSICOLOGIA DE LA EMERGENCIA/SEGUIMIENTO PERSONAS ICE BARON</t>
  </si>
  <si>
    <r>
      <t xml:space="preserve">Prevención del estrés laboral
</t>
    </r>
    <r>
      <rPr>
        <i/>
        <sz val="9"/>
        <color indexed="22"/>
        <rFont val="Calibri"/>
        <family val="2"/>
      </rPr>
      <t>Contar con un programa para el manejo del estrés que incluya acciones preventivas y actividades acordes con el Dx FRPS de abril 2019</t>
    </r>
  </si>
  <si>
    <t>Actualización del diagnóstico de factores de riesgo psicosocial</t>
  </si>
  <si>
    <t>Taller de inteligencia financiera y finanzas personales</t>
  </si>
  <si>
    <t>Realizar una actividad enfocada a la prevención del estrés laboral (masajes)</t>
  </si>
  <si>
    <t>Celebración del DIA MUNDIAL DE LA SALUD MENTAL</t>
  </si>
  <si>
    <t>Actualización de la base de seguimiento de casos atendidos- apoyo psicológico por los diferentes programas, programación desarrollo de seguimientos</t>
  </si>
  <si>
    <t>Invitación a la participación/  piezas de comunicación/ registro de asistencia</t>
  </si>
  <si>
    <t>listados de asistencia
registros fotográficos</t>
  </si>
  <si>
    <t>base seguimiento en R Psicosocial</t>
  </si>
  <si>
    <t>gestion syst/SEGUIMIENTOAL PLAN DE TRABAJO SYST 2019/1.1.4 PROGRAMA DE ESTILOS DE VIDA Y ENTORNOS/BASE DE SEGUIMIENTO A CASOS ATENDIDOS/MATRIZ SEGUIMIENTO CASOS PSICOLOGICOS</t>
  </si>
  <si>
    <t>C SÁNCHEZ</t>
  </si>
  <si>
    <t>J MOYANO</t>
  </si>
  <si>
    <t>Calibración alcoholímetro evidencial</t>
  </si>
  <si>
    <t>Calibración de los 17 alcoholímetros pasivos asignados a las estaciones</t>
  </si>
  <si>
    <t xml:space="preserve">Curso certificado para realizar alcoholimetrías para Comandantes, Tenientes, Sargentos y profesionales de apoyo a la Política SPA. 
</t>
  </si>
  <si>
    <t>Actualizar la Política de Prevención y Control de consumo de sustancias psicoactivas.</t>
  </si>
  <si>
    <t xml:space="preserve">Reforzar por medio de un video los procedimientos de la  Política SPA y el uso de alcohosensores pasivos (guión -video- publicación)
</t>
  </si>
  <si>
    <t>Realizar alcoholimetría preventivas en las sedes</t>
  </si>
  <si>
    <t>Realizar sensibilización y refuerzo de la aplicación de la política SPA</t>
  </si>
  <si>
    <t xml:space="preserve">Certificación de calibración </t>
  </si>
  <si>
    <t>gestion syst/SEGUIMIENTOAL PLAN DE TRABAJO SYST 2019/1.1.3 POLITICA PREV CONSUMO/CALIBRACION ALCOHOLIMETRO EVIDENCIAL</t>
  </si>
  <si>
    <t>JLT</t>
  </si>
  <si>
    <t xml:space="preserve">certificados de calibración </t>
  </si>
  <si>
    <t>gestion syst/SEGUIMIENTOAL PLAN DE TRABAJO SYST 2019/1.1.3 POLITICA PREV CONSUMO/CALIBRACION 17 ALCOHOLIMETRO PASIVO</t>
  </si>
  <si>
    <t>certificados de aprobación curso</t>
  </si>
  <si>
    <t>gestion syst/SEGUIMIENTOAL PLAN DE TRABAJO SYST 2019/1.1.3 POLITICA PREV CONSUMO/CURSO CERTIFICADO MANEJO ALCOHOSENSORES</t>
  </si>
  <si>
    <t>1. Formatos divulgados el 27-06-2019 por correo masivo/ 2. divulgar por prensa/ 3. hacer video</t>
  </si>
  <si>
    <t>gestion syst/SEGUIMIENTOAL PLAN DE TRABAJO SYST 2019/1.1.3POLITICA PREV CONSUMO/GUION  VIDEO PUBLICACION PROCEDIMIENTOS POLITICA SPA</t>
  </si>
  <si>
    <t>Registros de asistencia, actas, registro fotográfico</t>
  </si>
  <si>
    <t xml:space="preserve">gestion syst/SEGUIMIENTOAL PLAN DE TRABAJO SYST 2019/ 1.1.3 POLITICA DE CONSUMO DE SUSTANCIAS PSICOACTIVAS/ALCOHOLIMETRIASPREVENTIVAS
</t>
  </si>
  <si>
    <t xml:space="preserve">gestion syst/SEGUIMIENTOAL PLAN DE TRABAJO SYST 2019/ 1.1.3 POLITICA DE CONSUMO DE SUSTANCIAS PSICOACTIVAS/SENSIBILIZACION Y REFUERZO APLICACIÓN POLITICA SPA
</t>
  </si>
  <si>
    <t>D CESPEDES</t>
  </si>
  <si>
    <t>DIANA CESPEDES</t>
  </si>
  <si>
    <r>
      <t xml:space="preserve">Programa De  Estilos De Vida Y Entornos Saludables
</t>
    </r>
    <r>
      <rPr>
        <i/>
        <sz val="9"/>
        <color indexed="23"/>
        <rFont val="Calibri"/>
        <family val="2"/>
      </rPr>
      <t>Mejorar las condiciones y prácticas de orden y aseo en las sedes</t>
    </r>
  </si>
  <si>
    <t xml:space="preserve">Estructuración y definición del programa </t>
  </si>
  <si>
    <t>Actividades para Promover la actividad física en personal operativo y administrativo</t>
  </si>
  <si>
    <t>Sensibilización en Hábitos de vida saludable</t>
  </si>
  <si>
    <t>1.1.4</t>
  </si>
  <si>
    <t>Programa de estilos de vida y entorno saludables</t>
  </si>
  <si>
    <t>gestion syst/SEGUIMIENTOAL PLAN DE TRABAJO SYST 2019/1.1.4 PROGRAMA DE ESTILOS DE VIDA Y ENTORNOS/ESTRUCTURACCION DEL PROGRAMA/PROGRAMA DE ENTORNOS SALUDABLES II</t>
  </si>
  <si>
    <t>Registro fotografico dia de la SyST</t>
  </si>
  <si>
    <t>POSTIVA</t>
  </si>
  <si>
    <t>Piezas de comunicación, evidencia divulgación</t>
  </si>
  <si>
    <t>gestion syst/SEGUIMIENTOAL PLAN DE TRABAJO SYST 2019/1.1.4 PROGRAMA DE ESTILOS DE VIDA Y ENTORNOS/SENCIBILIZACION EN HABITOS DE VIDA SALUDABLE/MATERIAL DIVULGADO CARPAS MOVILES</t>
  </si>
  <si>
    <t>Vincular al personal operativo ingresado en 2019 al PAF</t>
  </si>
  <si>
    <t>Realizar las valoraciones de seguimiento corporal para personal operativo</t>
  </si>
  <si>
    <t>Divulgar resultados de evaluación antropometría de 2019 y el plan propuesto para 2019</t>
  </si>
  <si>
    <t>Elaboración  y Entrega del Plan indivudual de Acondicionamiento Físico</t>
  </si>
  <si>
    <t>Adquirir Elementos para fortalcer la práctica de acondicionamiento físico</t>
  </si>
  <si>
    <t>Promover la actividad física en personal administrativo, estrategia de uso de escaleras sede COMANDO y otras.- - participación carrera de la mujer</t>
  </si>
  <si>
    <t>Implementación salas Amigas de la Familia Lactante  en el entorno laboral. resolución 2423 de 2018.</t>
  </si>
  <si>
    <t>Informe Magnético, registros de asistencia</t>
  </si>
  <si>
    <t>Informe Magnético: con registros de asistencia</t>
  </si>
  <si>
    <t>Base EXCEL ANEXO 6</t>
  </si>
  <si>
    <t>Acta de inicio firmada el 24/07/2017, registros de entrega en las sedes</t>
  </si>
  <si>
    <t>Mag- carpeta contrato PAF 2019</t>
  </si>
  <si>
    <t>Escaleras con marcas de consumo/ Piezas gráficas. Se incentivo el uso de las escaleras dia de SYST</t>
  </si>
  <si>
    <t>Escaleras y ascensores de la sede comando - correo prensa Bomberos del martes 29 de abril</t>
  </si>
  <si>
    <t>UAECOB- PAA 2019</t>
  </si>
  <si>
    <t>ARL/ JLT</t>
  </si>
  <si>
    <t>M BARRETO</t>
  </si>
  <si>
    <r>
      <t xml:space="preserve">Medicina Preventiva y Reintegro Laboral
</t>
    </r>
    <r>
      <rPr>
        <i/>
        <sz val="9"/>
        <color indexed="23"/>
        <rFont val="Calibri"/>
        <family val="2"/>
      </rPr>
      <t>Hacer seguimiento a la condición de salud de los servidores de la UAECOB</t>
    </r>
  </si>
  <si>
    <t>Adquirir  Realizar exámenes ocupacionales para el personal de la UAECOB vigencia 2019</t>
  </si>
  <si>
    <t>Realizar exámenes ocupacionales de permanencia y retiro (rubro 2018 y 2019)</t>
  </si>
  <si>
    <t>Implementación de la estrategia VALE LA PENA PRESENTAR MIS EMOS (CORTE emos 2018 -t1 2019)- acciones de intervención</t>
  </si>
  <si>
    <t>Historias laborales actualizadas con el certificado de aptitud según EMOS</t>
  </si>
  <si>
    <t>Actualizar priorización de RCV y realizar acciones de prevención, según escala de framingham de acuerdo a EMOS - 2019/2019 (MUY ALTO, ALTO, MODERADO, BAJO)</t>
  </si>
  <si>
    <t>Actividades de prevención para la Conservación auditiva-  Adquirir protectores auditivos para nuevos ingresos y casos de reposición.</t>
  </si>
  <si>
    <t>Jornada de Salud Toma de Tensión, IMC, Peso, en sedes de la UAECOB</t>
  </si>
  <si>
    <t xml:space="preserve">Reintegro Laboral- Definir y comunicar las recomendaciones ocupacionales para personal con novedades de salud  </t>
  </si>
  <si>
    <t xml:space="preserve">Tramitar solicitudes de pruebas de ARL para calificar origen </t>
  </si>
  <si>
    <t>Reintegro Laboral- realizar seguimientos programados y los requeridos para cerrar recomendaciones</t>
  </si>
  <si>
    <t>base consolidada emos/ certficados de aptitud</t>
  </si>
  <si>
    <t>Plan de intervención por EMOS formulado (acciones de intervención y cronograma)</t>
  </si>
  <si>
    <t>gestion syst/SEGUIMIENTOAL PLAN DE TRABAJO SYST 2019/1.1 PROGRAMA PARA LA PREVENCION DEL RIESGO PSICOSOCIAL/ESTRATEGIA VALE LA PENA PRESENTAR MIS EMOS</t>
  </si>
  <si>
    <t>Certificados de aptitud enviados para historia laboral</t>
  </si>
  <si>
    <t>Base RCV donde se identificarón 39 personas derivados de los EMOS 2017-2018-2019</t>
  </si>
  <si>
    <t>mag-escritorio Maide- RCV-2019- seguimiento RCV 2019</t>
  </si>
  <si>
    <t>CTO 378-2019 / registros entrega protectores auditvos</t>
  </si>
  <si>
    <t>gestion syst/SEGUIMIENTOAL PLAN DE TRABAJO SYST 2019/1.1.4 PROGRAMA DE ESTILOS DE VIDA Y ENTORNOS/ACT DE PREVENCION CONSERVACION AUDITIVA/IMPRESIONES AUDIOSALUD</t>
  </si>
  <si>
    <t>Registros de asistencia Actividad con el apoyo de la Sec Salud</t>
  </si>
  <si>
    <t>Base de Personal con restricciones actualizada; certificados de reintegro laboral</t>
  </si>
  <si>
    <t>mag-escritorio maide-carp. base de restricciones</t>
  </si>
  <si>
    <t>Base de seguimiento respuestas solicitud de pruebas</t>
  </si>
  <si>
    <t>gestion syst/SEGUIMIENTOAL PLAN DE TRABAJO SYST 2019/1.1.3 POLITICA DE PREVENCION DE SUSTANCIAS PSICOACTIVAS/TRAMITES DE SOLICITUDES PRUEBAS DE ARL PARA CALIFICAR ORIGEN</t>
  </si>
  <si>
    <t>Base de restricciones, formatos de reintegro laboral</t>
  </si>
  <si>
    <t>mag-escritorio Maide-carp. base de restricciones</t>
  </si>
  <si>
    <t>UAECOB- PAA 2019/ ARL 2019</t>
  </si>
  <si>
    <t>UAECOB/SDS</t>
  </si>
  <si>
    <t>P GUTIÉRREZ</t>
  </si>
  <si>
    <t>SEGURIDAD INDUSTRIAL</t>
  </si>
  <si>
    <t>S SIERRA</t>
  </si>
  <si>
    <t>Actualización del procedimiento INSPECCIONES PLANEADAS, de acuerdo a la normatividad vigente con sus respectivos formatos</t>
  </si>
  <si>
    <t>Realizar seguimiento a las acciones de intervención necesarias para mitigar los riesgos identificados en las inspecciones planeadas 2018-2019</t>
  </si>
  <si>
    <t>Realizar Inspecciones planeadas en  los centros de trabajo, con el apoyo de representantes COPASST.</t>
  </si>
  <si>
    <t>Realizar consolidación de información, valoración y priorización de riesgos según inspecciones realizadas en 2019</t>
  </si>
  <si>
    <t>Comunicar a las partes interesadas el resultado de inspecciones planeadas realizadas</t>
  </si>
  <si>
    <t>Actualizar el procedimiento Identificación de Peligros y  la Matriz de Identificación de Peligros y Valoración (documento controlado, incluyendo control de cambios y evidenciar la Gestión del Cambio)</t>
  </si>
  <si>
    <t>Evidenciar la participación de los trabajadores en la actualización de la matriz IPVR</t>
  </si>
  <si>
    <t>Realizar mediciones higiénicas en ruido y gases para el 50% de las Estaciones según avance en la vigencia 2019</t>
  </si>
  <si>
    <t xml:space="preserve">Divulgar información mediciones higiénicas al COPASST y otras partes interesadas </t>
  </si>
  <si>
    <t>Realizar el lavado de tanques aéreos y subterráneos</t>
  </si>
  <si>
    <t>Realizar el control de vectores en  las sedes de la UAECOB</t>
  </si>
  <si>
    <t>Realizar el lavado del tanque de la sede comando</t>
  </si>
  <si>
    <t>Procedimiento actualizado y subido en la ruta de la calidad</t>
  </si>
  <si>
    <t>\\172.16.92.9\Ruta de la Calidad\01. PROCESOS ESTRATÉGICOS\GESTIÓN INTEGRADA\05.GESTIÓN DE S.S.T\02. PROCEDIMIENTOS\13. INSPECCIONES DE SEGURIDAD EN INSTALACIONES</t>
  </si>
  <si>
    <t>actas de reunión avances programa RINO de infraestructura , reportes de condiciones inseguras envidas a infraestructura</t>
  </si>
  <si>
    <t>gestion syst/SEGUIMIENTOAL PLAN DE TRABAJO SYST 2019/1.3.1PROGRAMA INSPECCIONES PLANEADAS/SEGUIMIENTO ACCIONES DE INTERVENCION EN INSPECCIONES 2018 2019</t>
  </si>
  <si>
    <t>Informes de inspección firmados por representantes COPASST</t>
  </si>
  <si>
    <t>Informe de resultados inspecciones consolidado</t>
  </si>
  <si>
    <t>Procedimiento actualizado en la ruta de la calidad</t>
  </si>
  <si>
    <t>\\172.16.92.9\Ruta de la Calidad\01. PROCESOS ESTRATÉGICOS\GESTIÓN INTEGRADA\05.GESTIÓN DE S.S.T\02. PROCEDIMIENTOS\14. IDENTIFICACIÓN DE PELIGROS, E Y V DEL RIESGO</t>
  </si>
  <si>
    <t>correos electrónicos enviados</t>
  </si>
  <si>
    <t>Informes mediciones higiénicas R y G</t>
  </si>
  <si>
    <t>gestion syst/SEGUIMIENTOAL PLAN DE TRABAJO SYST 2019/1.3.1PROGRAMA INSPECCIONES PLANEADAS/MEDICIONES HIGIENICAS</t>
  </si>
  <si>
    <t>Informes divulgados</t>
  </si>
  <si>
    <t>correo electrónico
actas reunión</t>
  </si>
  <si>
    <t>certificados de lavado de tanques</t>
  </si>
  <si>
    <t>archivo magnético apoyo a la supervisión</t>
  </si>
  <si>
    <t>certificados de desinsectación</t>
  </si>
  <si>
    <t>tanque lavado</t>
  </si>
  <si>
    <t>S SIERRA/ P GUTIÉRREZ</t>
  </si>
  <si>
    <t>D PARRA</t>
  </si>
  <si>
    <r>
      <t xml:space="preserve">ADMINISTRACIÓN DE ELEMENTOS DE PROTECCION PERSONAL
</t>
    </r>
    <r>
      <rPr>
        <i/>
        <sz val="9"/>
        <color indexed="23"/>
        <rFont val="Calibri"/>
        <family val="2"/>
      </rPr>
      <t>Contar con un procedimiento que permita evidenciar el seguimiento a la dotación, reposición, uso y mantenimiento de EPP, cumpliendo la noramtividad vigente</t>
    </r>
  </si>
  <si>
    <t>Sensibilización por los medios de comunicación de la entidad sobre buenas prácticas en el uso, aseo, mantenimiento de  EPP</t>
  </si>
  <si>
    <t>Actualizar matriz de EPP incluyendo los factores que hacen que queden fuera de servicio.</t>
  </si>
  <si>
    <t>Sensibilización en cuidado de manos según AT 2018-2019</t>
  </si>
  <si>
    <r>
      <t>Mesas de trabajo para documentar un procedimiento para la Gestión Integral de EPP (</t>
    </r>
    <r>
      <rPr>
        <i/>
        <sz val="9"/>
        <color indexed="23"/>
        <rFont val="Calibri"/>
        <family val="2"/>
      </rPr>
      <t>que evidencie 1. Responsabilidades, 2. Mantenimiento, limpieza y desinfección, 3. Reposición, 4. Capacitación como requisito prev</t>
    </r>
    <r>
      <rPr>
        <sz val="9"/>
        <rFont val="Calibri"/>
        <family val="2"/>
      </rPr>
      <t>io)</t>
    </r>
  </si>
  <si>
    <t>Diseño de una herramienta para la gestión de la dotación y reposición de EPP- Traje Para Atención de Incendios que incluya:</t>
  </si>
  <si>
    <t xml:space="preserve">pieazas de comunicación divulgadas </t>
  </si>
  <si>
    <t>Procedimiento GI EPP documentado</t>
  </si>
  <si>
    <t>gestion syst/SEGUIMIENTOAL PLAN DE TRABAJO SYST 2019/1.3.2 ADMINISTRACIÓN DE ELEMENTOS DE PROTECCION PERSONAL/MESAS DE TRABAJO GI EPP</t>
  </si>
  <si>
    <t>ISOTOOLS</t>
  </si>
  <si>
    <t>S SIERRA/ D PARRA</t>
  </si>
  <si>
    <r>
      <t xml:space="preserve">BRIGADA DE EMERGENCIAS SEDE COMANDO Y PLANES DE EMERGENCIA
</t>
    </r>
    <r>
      <rPr>
        <i/>
        <sz val="9"/>
        <color indexed="23"/>
        <rFont val="Calibri"/>
        <family val="2"/>
      </rPr>
      <t>Contar con una brigada dotada y capacitada en cumplimiento de la normatividad vigente</t>
    </r>
  </si>
  <si>
    <t>1.3.3</t>
  </si>
  <si>
    <t>Divulgar Plan de Emergencias Sede Comando</t>
  </si>
  <si>
    <t>Adquirir una silla de ruedas para el Edificio Comando</t>
  </si>
  <si>
    <t>UAECOB/ ARL/ JLT</t>
  </si>
  <si>
    <t>UAECOB- PAA 2019- SALDOS</t>
  </si>
  <si>
    <t>Plan de capacitación concertado con profesinal JLT, cartilla de brigadistas/ listados de asistencia</t>
  </si>
  <si>
    <t>gestion syst/SEGUIMIENTOAL PLAN DE TRABAJO SYST 2019/1.3.3  BRIGADA DE MERGENCIA SEDE COMENADO/BRIGADA 2019</t>
  </si>
  <si>
    <t>Cronograma de seguimiento a las capacitaciones</t>
  </si>
  <si>
    <t>Plan de emergencias actualizado</t>
  </si>
  <si>
    <t>gestion syst/SEGUIMIENTOAL PLAN DE TRABAJO SYST 2019/1.3.3  BRIGADA DE MERGENCIA SEDE COMANDO/ PLAN DE MERGENCIA SEDE COMANDO</t>
  </si>
  <si>
    <t>Divulgacion del PEC</t>
  </si>
  <si>
    <t>\\172.16.92.9\Ruta de la Calidad\01. PROCESOS ESTRATÉGICOS\GESTIÓN HUMANA\04. POLÍTICAS, PLANES Y PROTOCOLOS\PLANES DE EMERGENCIA</t>
  </si>
  <si>
    <t>gestion syst/SEGUIMIENTOAL PLAN DE TRABAJO SYST 2019/1.3.3  BRIGADA DE MERGENCIA SEDE COMANDO/SIMULACRO DE EVACUACION</t>
  </si>
  <si>
    <t>Implementar metodología 5XQ para eventos leves (nivel 1)</t>
  </si>
  <si>
    <t xml:space="preserve">Actualizar Procedimiento Reporte e Investigación de accidentes en cumplimiento de la normatividad vigente, incluyendo </t>
  </si>
  <si>
    <t>Implementar las acciones formuladas a partir de la investigación de AT-2019</t>
  </si>
  <si>
    <r>
      <t>Realizar la divulgación- sensibilización de lecciones aprendidas según la investigación de accidentes laborales (</t>
    </r>
    <r>
      <rPr>
        <i/>
        <sz val="9"/>
        <color indexed="23"/>
        <rFont val="Calibri"/>
        <family val="2"/>
      </rPr>
      <t>estrategia virtual, reinducción por acumulación de incidentes</t>
    </r>
    <r>
      <rPr>
        <sz val="9"/>
        <color indexed="8"/>
        <rFont val="Calibri"/>
        <family val="2"/>
      </rPr>
      <t xml:space="preserve">) </t>
    </r>
  </si>
  <si>
    <t>Implementar las recomendaciones técnicas emitidas por ARL para AT GRAVES y solicitar certificaciones de cumplimiento</t>
  </si>
  <si>
    <t>Realizar cuatrimestralmente  análisis de AYCI frecuentes con el COPASST definiendo medidas de intervención.</t>
  </si>
  <si>
    <t>Acciones de prevención PROCEDIMIENTO CORTE DE ARBOL</t>
  </si>
  <si>
    <t>Acciones de prevención CONTROL Y RECOLECCIÓN ABEJAS</t>
  </si>
  <si>
    <t>Fortalecer el reporte de actos y condiciones inseguras generando un código QR</t>
  </si>
  <si>
    <t>Base acercamientos</t>
  </si>
  <si>
    <t>gestion syst/SEGUIMIENTOAL PLAN DE TRABAJO SYST 2019/1.4.1 REPORTE E INVESTIGACION DE AT/METODOLOGIA5XQ/BASE DE ACERCAMIENTO AT</t>
  </si>
  <si>
    <t>Procedimiento actualizado</t>
  </si>
  <si>
    <t>gestion syst/SEGUIMIENTOAL PLAN DE TRABAJO SYST 2019/1.4.1 REPORTE E INVESTIGACION DE AT/ACTUALIZACION PROCEDIMIENTO REPORTE E INV AT</t>
  </si>
  <si>
    <t>Matriz de reportes de accidentalidad UAECOB/ ISOTOOLS</t>
  </si>
  <si>
    <t>Mag-gestionSYST-carpeta accidentalidad-2019</t>
  </si>
  <si>
    <t>gestion syst/SEGUIMIENTOAL PLAN DE TRABAJO SYST 2019/1.4.1 REPORTE E INVESTIGACION DE AT/INVESTIGACION DE AT/BASE DE ACERCAMIENTO AT</t>
  </si>
  <si>
    <t>Actas de reunion de lecciones aprendidas</t>
  </si>
  <si>
    <t>SEGUIMIENTO AL PLAN DE TRABAJO/1.4.1 REPORTE E INVESTIGACION DE AT/DIVULGACION SENCIBILIZACION LECCIONES APRENDIDAS/ACTAS DE REUNION/ LECCIONES APRENDIDAS</t>
  </si>
  <si>
    <t>Cartas de cierre AT GRAVES</t>
  </si>
  <si>
    <t>gestion syst/SEGUIMIENTOAL PLAN DE TRABAJO SYST 2019/1.4.1 REPORTE E INVESTIGACION DE AT/CARTAS DE CIERRE/NOTIFICACION IMPL REC BOMBEROS</t>
  </si>
  <si>
    <t>Reuniones, información enviada, reunión COPASST AT ABEJAS Y PROCED ARBOLES</t>
  </si>
  <si>
    <t xml:space="preserve">1. Acciones documentadas
</t>
  </si>
  <si>
    <t>instructivo SYST</t>
  </si>
  <si>
    <t>D ACOSTA</t>
  </si>
  <si>
    <r>
      <t xml:space="preserve">REPORTE E INVESTIGACIÓN DE ENFERMEDAD LABORAL
</t>
    </r>
    <r>
      <rPr>
        <i/>
        <sz val="9"/>
        <color indexed="23"/>
        <rFont val="Calibri"/>
        <family val="2"/>
      </rPr>
      <t>Investigación oportuna de EL con implementación efectiva de lecciones aprendidas, que permitan prevenir eventos similares</t>
    </r>
  </si>
  <si>
    <t>Procedimiento documentado</t>
  </si>
  <si>
    <t>gestion syst/SEGUIMIENTOAL PLAN DE TRABAJO SYST 2019/1.4.2 REPORTE E INVESTIGACION DE ENFERMEDAD LABORAL/DEFINIR PROCEDIMIENTO REPORTE E INVESTIGACION DE EL</t>
  </si>
  <si>
    <t>Información consolidada</t>
  </si>
  <si>
    <t>HERRAMIENTA ISOTOOLS</t>
  </si>
  <si>
    <t>Definiry documentar procedimiento para el reporte e investigación de EL</t>
  </si>
  <si>
    <t>Consolidar el registro de EL calificadas</t>
  </si>
  <si>
    <r>
      <t xml:space="preserve">Realizar investigación de Enfermadads laborales calificdas en 2019 </t>
    </r>
    <r>
      <rPr>
        <sz val="9"/>
        <color indexed="23"/>
        <rFont val="Calibri (Body)"/>
        <family val="0"/>
      </rPr>
      <t>(verificar la decisión de invetigar las anteriores)</t>
    </r>
  </si>
  <si>
    <r>
      <t xml:space="preserve">TRABAJO SEGURO EN ALTURAS
</t>
    </r>
    <r>
      <rPr>
        <i/>
        <sz val="9"/>
        <color indexed="23"/>
        <rFont val="Calibri"/>
        <family val="2"/>
      </rPr>
      <t>Realizar control sobre  todas las actividades que impliquen trabajo en alturas en la UAECOB, cumpliendo con la normatividad vigente</t>
    </r>
  </si>
  <si>
    <t>Completar diagnóstico de actividades en las cuales aplica Trabajo Seguro en Alturas con apoyo de los referentes de especialidades operativas</t>
  </si>
  <si>
    <t>Definir y documentar los requisitos para realizar labores de trabajo en alturas en las sedes de la UAECOB, por contratistas y trabajadores en misión</t>
  </si>
  <si>
    <t>1.4.3</t>
  </si>
  <si>
    <t>Identificación de activiades que comprometen TSA</t>
  </si>
  <si>
    <t>gestion syst/SEGUIMIENTOAL PLAN DE TRABAJO SYST 2019/1.4.3 DIAGNOSTICO DE ACTIVIDADES CON TSA/DIAGNOSTICO TRABAJO SEGURO EN ALTURAS</t>
  </si>
  <si>
    <t>Documento elaborado</t>
  </si>
  <si>
    <t>Realizar Jornada de  vacunación contra Fiebre Tifoidea para personal operativo</t>
  </si>
  <si>
    <t>Realizar Vacunación en Hepatitis B y Tétanos para  nuevos ingresos de personal operativo</t>
  </si>
  <si>
    <t>Realizar sensibilización por los medios de la entidad de prevención del riesgo biológico</t>
  </si>
  <si>
    <t>gestion syst/SEGUIMIENTOAL PLAN DE TRABAJO SYST 2019/1.5.1 PREVENCION EN RIESGO BIOLOGICO/JORNADA DE VACUNACION CONTRA FIEBRE TIFOIDEA</t>
  </si>
  <si>
    <t>Jornada de vacunación sede comando, listados de vacunación</t>
  </si>
  <si>
    <t>gestion syst/SEGUIMIENTOAL PLAN DE TRABAJO SYST 2019/1.5.1 PREVENCION EN RIESGO BIOLOGICO/JORNADA DE VACUNACION HEPATITIS B Y TETANOS</t>
  </si>
  <si>
    <t>piezas de prevención del riesgo Biológico comunicadas</t>
  </si>
  <si>
    <t>UAECOB- PAA SYST 2019</t>
  </si>
  <si>
    <t>Publicar guías biomecánicas desarrolladas en la ruta de la calidad</t>
  </si>
  <si>
    <t>Capacitación: en higiene postural personal administrativo y operativo (central de comunicaciones)</t>
  </si>
  <si>
    <t>Comunicar resultado diagnóstico de estado de sillas en la Sede Comando realizado en 2019.</t>
  </si>
  <si>
    <t>Publicar por los medios de comunicación temas de prevención en DME</t>
  </si>
  <si>
    <t>Realizar  inspecciones de puestos de trabajo programa teletrabajo</t>
  </si>
  <si>
    <t>Guias: Estándares de seguridad, manejo de escaleras, manejo de cargas y subir y bajar de la maquina</t>
  </si>
  <si>
    <t>ruta de la calidad</t>
  </si>
  <si>
    <t>Registros de asistencia, registros fotográficos</t>
  </si>
  <si>
    <t>mag- archivo compartido SYST</t>
  </si>
  <si>
    <t>Fotografias y listados de asistencia del desarrollo de pausas los días 30/04/2019, 17/07/2019</t>
  </si>
  <si>
    <t>mag-escritorio maide-carp DME-pausas activas
Fis- listado de participación</t>
  </si>
  <si>
    <t>Memorando solicitud intervención condiciones inseguras riesgo biomécanico 25/02/2019</t>
  </si>
  <si>
    <t>mag-carp DME-memorando solicitud intervención condiciones inseguras riesgo biomécanico</t>
  </si>
  <si>
    <t>Nota HIDRANTE</t>
  </si>
  <si>
    <t>Informes de inspección</t>
  </si>
  <si>
    <r>
      <t xml:space="preserve">Implementación Decreto 1072- R1111
</t>
    </r>
    <r>
      <rPr>
        <i/>
        <sz val="9"/>
        <color indexed="23"/>
        <rFont val="Calibri"/>
        <family val="2"/>
      </rPr>
      <t>Obtener la acreditación del SGSYST de la UAECOB por el Ministerio de Trabajo Garantizar el cumplimiento legal</t>
    </r>
  </si>
  <si>
    <t>W CABREJO</t>
  </si>
  <si>
    <t>1.6.1.1</t>
  </si>
  <si>
    <t>POLÍTICA DE SYST</t>
  </si>
  <si>
    <t>Política  de SYST aprobada, fechada y  firmada por la Dirección</t>
  </si>
  <si>
    <t>Política SYST divulgada por los medios de la entidad empezando por el copasst</t>
  </si>
  <si>
    <t>1.6.1.2</t>
  </si>
  <si>
    <t xml:space="preserve">Objetivos,  Metas e Indicadores para la vigencia 2019, </t>
  </si>
  <si>
    <t>Objetivos,  Metas e Indicadores para la vigencia 2019, aprobados por el COPASST</t>
  </si>
  <si>
    <t>Objetivos,  Metas e Indicadores para la vigencia 2019, divulgados por los medios de la entidad</t>
  </si>
  <si>
    <t>Definir Indicadores con base en la política y los objetivos, cumpliendo con el D1072 y diseñar plantilla</t>
  </si>
  <si>
    <t>Objetivos,  Metas e Indicadores para la vigencia 2019 firmado por la Dirección</t>
  </si>
  <si>
    <t>Política SYST actualizada, firmada y fechada Dirección</t>
  </si>
  <si>
    <t>Política SYST divulgada</t>
  </si>
  <si>
    <t>Acta de COPASST fecha</t>
  </si>
  <si>
    <t>O,M. I en SYST divulgados</t>
  </si>
  <si>
    <t>Ficha de indicadores actualizada</t>
  </si>
  <si>
    <t>documento firmado por Dirección</t>
  </si>
  <si>
    <t xml:space="preserve">W CABREJO </t>
  </si>
  <si>
    <t>1.6.1.3</t>
  </si>
  <si>
    <t>Plan de Trabajo anual 2019</t>
  </si>
  <si>
    <t xml:space="preserve">Plan de Trabajo anual del SGSYST formulado  con lo requerido por el D1072/R312  el cual identifica metas, responsabilidades, recursos, cronograma de actividades)
</t>
  </si>
  <si>
    <r>
      <t xml:space="preserve">Plan de Trabajo anual del SGSYST  firmado por el empleador y el responsable del SGSYST </t>
    </r>
    <r>
      <rPr>
        <sz val="9"/>
        <color indexed="23"/>
        <rFont val="Calibri"/>
        <family val="2"/>
      </rPr>
      <t xml:space="preserve">(Actualizado modificación actividades)
</t>
    </r>
  </si>
  <si>
    <t>Plan de Trabajo anual del SGSYST 2019 consolidar evidencias en  la carpeta compartida</t>
  </si>
  <si>
    <t>Plan de trabajo SYST</t>
  </si>
  <si>
    <t>plan SYST actualizado y firmado</t>
  </si>
  <si>
    <t>1.6.1.4</t>
  </si>
  <si>
    <t>Auditoría al SGSST</t>
  </si>
  <si>
    <r>
      <t xml:space="preserve">Planeación de la auditoría al SGSST, verificando el cumplimiento de según actividades y obligaciones establecidas en los </t>
    </r>
    <r>
      <rPr>
        <b/>
        <sz val="9"/>
        <color indexed="8"/>
        <rFont val="Calibri"/>
        <family val="2"/>
      </rPr>
      <t>trece numerales del articulo 2.2.4.6.30 del Decreto 1072/2015.</t>
    </r>
  </si>
  <si>
    <t>Desarrollo de la auditoría al SGSYST tomando en cuenta el  artículo 2.2.4.6.30 del Decreto 1072/2015</t>
  </si>
  <si>
    <t>Plan de auditoría formulado</t>
  </si>
  <si>
    <t>auditoría realizada</t>
  </si>
  <si>
    <t>Responsabilidad y rendición de cuentas frente al SGSYST</t>
  </si>
  <si>
    <t>Responsabilidad y rendición de cuentas frente al SGSYST, definida por medio de Resolución interna</t>
  </si>
  <si>
    <t>Divulgar la responsabilidad y rendición de cuentas frente al SGSYST, según la Resolución interna</t>
  </si>
  <si>
    <t xml:space="preserve">Revisión por la Dirección artículo 2.2.4.6.30  Decreto  1072 de 2015 </t>
  </si>
  <si>
    <t xml:space="preserve">Consolidar información para la Revisión por la Dirección, incluyendo los 24 items requeridos por artículo 2.2.4.6.30 del Decreto número 1072 de 2015 </t>
  </si>
  <si>
    <t xml:space="preserve">Realizar la Revisión por la Dirección, incluyendo los 24 items requeridos por artículo 2.2.4.6.30 del Decreto número 1072 de 2015 </t>
  </si>
  <si>
    <t xml:space="preserve">Divulgar los resultados de la revisión de la alta dirección al Copasst </t>
  </si>
  <si>
    <t xml:space="preserve"> Definir acciones preventivas, correctivas y de mejora a que hubiere lugar por la RXD</t>
  </si>
  <si>
    <t>Enviar para revisión de la Dirección el programa de capacitación en SYST</t>
  </si>
  <si>
    <t>1.6.1.5</t>
  </si>
  <si>
    <t>1.6.1.6</t>
  </si>
  <si>
    <t>resolución firmada por la Dirección</t>
  </si>
  <si>
    <t>RyRC divulgada</t>
  </si>
  <si>
    <t>acta revisión por la dirección</t>
  </si>
  <si>
    <t>Plan de Mejoramiento Institucional</t>
  </si>
  <si>
    <t>1.6.1.7</t>
  </si>
  <si>
    <t xml:space="preserve">GESTIÓN DE CONTRATISTAS Y CONTRATACIÓN- 
</t>
  </si>
  <si>
    <t>Definición de los criterios en SYST para la contratación</t>
  </si>
  <si>
    <t>Comunicar a las partes interesdas (iniciando con OAJ) la Definición de los criterios en SYST para la contratación</t>
  </si>
  <si>
    <t>CAP-106</t>
  </si>
  <si>
    <t>Capacitación trabajadores en misión: Capacitación personal servicios generales normas de higiene</t>
  </si>
  <si>
    <t>CAP-107</t>
  </si>
  <si>
    <t>Capacitación trabajadores en misión: Capacitación personal servicios generales uso de productos de aseo</t>
  </si>
  <si>
    <t>1.6.1.8</t>
  </si>
  <si>
    <t>Plan de capacitación en SYST</t>
  </si>
  <si>
    <t>Programa Capacitación en SYST formulado con base en la  identificación de peligros y control de los riesgos relacionados con el trabajo</t>
  </si>
  <si>
    <t>CAP-108</t>
  </si>
  <si>
    <t>Realizar la Inducción y Reinducción en S SG-SST, para contratistas por medio de PPT Drive</t>
  </si>
  <si>
    <t>CAP-109</t>
  </si>
  <si>
    <t>Desarrollar una estrategia lúdica para Realizar la Inducción y Reinducción en  SG-SST, para personal de planta</t>
  </si>
  <si>
    <t>CAP-110</t>
  </si>
  <si>
    <t>1.2.3 Responsables del Sistema de Gestión de Seguridad y Salud en el Trabajo SG-SST con curso virtual de 50 horas</t>
  </si>
  <si>
    <t>1.6.1.9</t>
  </si>
  <si>
    <t>Requisitos complementarios</t>
  </si>
  <si>
    <t>Aplicar al final del año la autoevaluación con base a la tabla de valores y calificación de los Estándares Mínimos del SGSYST, diligenciando el formulario de la R312/2019, firmada por la Dirección</t>
  </si>
  <si>
    <t>Formulación del Plan de mejora conforme al resultado de la autoevaluación de los Estándares Mínimos</t>
  </si>
  <si>
    <t>Formular el Plan Anual de SGSYST para la vigencia 2020- con apoyo COPASST</t>
  </si>
  <si>
    <r>
      <t xml:space="preserve">Enviar a la Administradora de Riesgos Laborales (ARL) reporte de los avances en la implementación deL D1072 y R312/2019 según la autoevaluación más reciente </t>
    </r>
    <r>
      <rPr>
        <sz val="9"/>
        <color indexed="23"/>
        <rFont val="Calibri"/>
        <family val="2"/>
      </rPr>
      <t>(Admás: autoevaluacióin, plan mejoramiento)</t>
    </r>
  </si>
  <si>
    <t>Actualizar y Realizar seguimiento al cumplimiento de la Matriz Legal</t>
  </si>
  <si>
    <t>Criterios en SYST Formulados para procesos contractuales</t>
  </si>
  <si>
    <t>estrategia definida</t>
  </si>
  <si>
    <t>Documento Autoevaluación de estándares mínimos realizada y firmada por Dirección</t>
  </si>
  <si>
    <t>Controldoc del PM formulado y aprobado, remitido a la OCI</t>
  </si>
  <si>
    <t>Plan formulado firmado por la Direccióin</t>
  </si>
  <si>
    <t>100% documentos remitidos a la ARL según lo dispuestos por del D1074</t>
  </si>
  <si>
    <t>B LUCERO</t>
  </si>
  <si>
    <t>cumplimiento con las ACPM definidas en el  Plan de mejoramiento Institucional (PMI) formuladas en la auditoría al SGSUYST D1072 R312 por OCI</t>
  </si>
  <si>
    <t>Seguimiento al cumplimiento del Plan de Acción Institucional (no tener acciones vencidas)</t>
  </si>
  <si>
    <t>(ACPM formuladas/ acciones implementadas- cerradas)</t>
  </si>
  <si>
    <t>PMI</t>
  </si>
  <si>
    <t>acciones formuladas/ acciones desarrolladas</t>
  </si>
  <si>
    <t>Documentos</t>
  </si>
  <si>
    <t>PLAN ESTRATÉGICO SEGURIDAD VIAL- PILAR DEL COMPORTAMIENTO HUMANO</t>
  </si>
  <si>
    <t xml:space="preserve"> pruebas psicosensométricas para personal operativo</t>
  </si>
  <si>
    <t xml:space="preserve">Realizar pruebas psicotécnicas para conductores propios como parte del EMO </t>
  </si>
  <si>
    <t>Dotar de instrumentos para el control de alcohol en las sedes y hacer seguimiento a la implementación de la política de prevención de consumo de sustancias psicoactivas</t>
  </si>
  <si>
    <t xml:space="preserve">Incluir dentro de las políticas de operación el control de velocidad, uso del cinturón de seguridad y equipos bidireccionales </t>
  </si>
  <si>
    <t>Realizar sensibilización de prevención haciendo énfasis en el control de la velocidad, uso del cinturón de seguridad y equipos bidireccionales</t>
  </si>
  <si>
    <t>Definir política para conductores tercerizados</t>
  </si>
  <si>
    <t>Listado personal con prueba/ exámenes psicosensométricos</t>
  </si>
  <si>
    <t>pruebas psicosensométricas EMOS</t>
  </si>
  <si>
    <t>gestion syst/SEGUIMIENTOAL PLAN DE TRABAJO SYST 2019/1.6.3 PESV/PRUEBAS PSICOTECNICAS</t>
  </si>
  <si>
    <t>actas de entrega
certificados de calibración</t>
  </si>
  <si>
    <t>procedimientos operativos movilización</t>
  </si>
  <si>
    <t>material diseñado y divulgado</t>
  </si>
  <si>
    <t>gestion syst/SEGUIMIENTOAL PLAN DE TRABAJO SYST 2019/1.6.3 PESV/SENCIBILIZACION PREV PIEZAS COMUNICATIVAS</t>
  </si>
  <si>
    <t>política definida</t>
  </si>
  <si>
    <t>gestion syst/SEGUIMIENTOAL PLAN DE TRABAJO SYST 2019/1.6.3 PESV/POLITICA CONDUCTORES</t>
  </si>
  <si>
    <t>C SÁNCHEZ/P GUTIÉRREZ</t>
  </si>
  <si>
    <t>Gestión documental  y actualización de procedimientos del SGSYST</t>
  </si>
  <si>
    <t>Actualizar los procedimientos del SGSYST</t>
  </si>
  <si>
    <t>Consolidación y actualización del archivo documental del SGSYST con base en la TRD</t>
  </si>
  <si>
    <t>Asegurar la documentación exigida por el D1072 y la R312/2019</t>
  </si>
  <si>
    <t>Procedimientos actualizados en la ruta de la calidad</t>
  </si>
  <si>
    <t>gestion syst/SEGUIMIENTOAL PLAN DE TRABAJO SYST 2019/1,6,4 GESTION DOCUMENTAL Y ACTUALIZACION DE PROCEDIMIENTOS DEL SGSYST/ACTUALZIAR PROCEDIMEINTOS</t>
  </si>
  <si>
    <t>Acta de reunión 20/06/2019 ACTUALIZACION DE TRD</t>
  </si>
  <si>
    <t>Fis: carp de apoyo gestión documental</t>
  </si>
  <si>
    <t>TRD ACTUALIZADA/ archivo documental SYST</t>
  </si>
  <si>
    <t>1.6.5</t>
  </si>
  <si>
    <r>
      <t xml:space="preserve">Responsabilidad Social Empresarial
</t>
    </r>
    <r>
      <rPr>
        <i/>
        <sz val="9"/>
        <color indexed="23"/>
        <rFont val="Calibri"/>
        <family val="2"/>
      </rPr>
      <t>Asegurar la práctica de responsabilidad social en la UAECOB</t>
    </r>
  </si>
  <si>
    <t>Establecer plan de trabajo para el cumplimiento del estándar</t>
  </si>
  <si>
    <t>1.6.7</t>
  </si>
  <si>
    <t>1.6.6</t>
  </si>
  <si>
    <r>
      <t xml:space="preserve">Teletrabajo
</t>
    </r>
    <r>
      <rPr>
        <i/>
        <sz val="9"/>
        <color indexed="23"/>
        <rFont val="Calibri"/>
        <family val="2"/>
      </rPr>
      <t>Implementar la estrategia de Teletrabajo según los lineamientos dados por la Alcaldía Mayor</t>
    </r>
  </si>
  <si>
    <t xml:space="preserve">Fase Uno: Compromiso Institucional
</t>
  </si>
  <si>
    <t xml:space="preserve">Fase Dos: Planeación
</t>
  </si>
  <si>
    <t xml:space="preserve">Fase Tres: Autoevaluación
</t>
  </si>
  <si>
    <t>Fase Cuatro: Piloto</t>
  </si>
  <si>
    <t>Curso teletrabajo para teletrabajadores</t>
  </si>
  <si>
    <t>Actas de reunión</t>
  </si>
  <si>
    <t>Fis-carp teletrabajo
mag-escritorio maide-carp teletrabajo</t>
  </si>
  <si>
    <t>Encuesta Anexo 1 solicitud por parte del teletrabajador para incorporarse en la modalidad de teletrabajo
Resolución 577 de 2019 Implementación al teletrabajo.</t>
  </si>
  <si>
    <t>Formato proceso de selección y evaluación del jefe</t>
  </si>
  <si>
    <t xml:space="preserve">Fis-carp teletrabajo
</t>
  </si>
  <si>
    <r>
      <t xml:space="preserve">Gestión de Recursos  en SYST
</t>
    </r>
    <r>
      <rPr>
        <i/>
        <sz val="9"/>
        <color indexed="23"/>
        <rFont val="Calibri"/>
        <family val="2"/>
      </rPr>
      <t>Gestionar efectivamente los recursos asignados</t>
    </r>
  </si>
  <si>
    <t>Ejecución de Recursos  PAA rubro salud ocupacional 2019</t>
  </si>
  <si>
    <t>Trámite de pasivos exigibles configurados (4)</t>
  </si>
  <si>
    <t>Liquidación de contratos registrados vigencias 2018 (5)</t>
  </si>
  <si>
    <t>Liquidación de contratos registrados vigencias 2019</t>
  </si>
  <si>
    <t>Actualización periódica del aplicativo de PLANEACIÓN</t>
  </si>
  <si>
    <t>Enviar información para actualizar SECOP</t>
  </si>
  <si>
    <t>Infomres Ejecución PAA financiera</t>
  </si>
  <si>
    <t>Proceso de pago</t>
  </si>
  <si>
    <t>gestion syst/SEGUIMIENTOAL PLAN DE TRABAJO SYST 2019/1.6.2 CUMPLIMIENTO PLAN DE MEJORAMIENTO/PASIVOS EXIGIBLES/ESTADOS ACTAS DE LIQUIDACION</t>
  </si>
  <si>
    <t>Actas de liquidación</t>
  </si>
  <si>
    <t>Borradores actas de liquidación</t>
  </si>
  <si>
    <t xml:space="preserve">aplicativo actualizado </t>
  </si>
  <si>
    <t>SECOP actualizado</t>
  </si>
  <si>
    <t>SECOP</t>
  </si>
  <si>
    <r>
      <t xml:space="preserve">COMUNICACIÓN INTERNA, EXTERNA Y RENDICION CUENTAS
</t>
    </r>
    <r>
      <rPr>
        <i/>
        <sz val="9"/>
        <color indexed="23"/>
        <rFont val="Calibri"/>
        <family val="2"/>
      </rPr>
      <t>Divulgar los aspectos relevantes del SGSYST y responder las peticiones, inquietudes, quejas y reclamos</t>
    </r>
  </si>
  <si>
    <t>Enviar 1 comunicación Bimensual alusiva a temas de prevención de AL-EL por los medios de difusión de la Entidad</t>
  </si>
  <si>
    <t>Formular una estrategia lúdica para divulgar AT GRAVES Y NIVEL 2</t>
  </si>
  <si>
    <t>Definir los canales y tiempos para  la rendición de cuentas en SYST para cada parte interesada</t>
  </si>
  <si>
    <t>Proyectar para firma la resolución interna Responsabilidad, Autoridad y Rendición de Cuentas</t>
  </si>
  <si>
    <t>piezas de comunicación/ correos electrónicos</t>
  </si>
  <si>
    <t>archivo compartido SYST</t>
  </si>
  <si>
    <t>instructivo de bolsillo SYST</t>
  </si>
  <si>
    <t>Realizar Reuniones mensuales del COPASST</t>
  </si>
  <si>
    <t>Capacitación a representantes COPASST - ACTUALIZACIÓN NORMATIVA responsabilidades y normatividad</t>
  </si>
  <si>
    <t>Capacitación a representantes COPASST  procedimientos internos SYST</t>
  </si>
  <si>
    <t>Capacitación a representantes COPASST   curso virtual 50 horas)</t>
  </si>
  <si>
    <t xml:space="preserve">Participación del COPASST en la investigación de accidentes laborales </t>
  </si>
  <si>
    <t>Participación del COPASST en el desarrollo de inspecciones planeadas</t>
  </si>
  <si>
    <t>Participación del COPASST en la revisión anual del plan de capacitación en SYST</t>
  </si>
  <si>
    <t>Comunicar al COPASST la actualización de la Política de SYST, Objetivos y metas</t>
  </si>
  <si>
    <r>
      <t xml:space="preserve">Comunicar los resultados de las mediciones ambientales realizadas al COPASST </t>
    </r>
    <r>
      <rPr>
        <sz val="9"/>
        <color indexed="23"/>
        <rFont val="Calibri"/>
        <family val="2"/>
      </rPr>
      <t>(2018 y 2019)</t>
    </r>
  </si>
  <si>
    <t>Participación en la planificación de la auditoría al SGSYST- 2019</t>
  </si>
  <si>
    <t>Comunicación al COPASST de los resultados de la revisión anual por la dirección  al SG-SST.</t>
  </si>
  <si>
    <t>Informar al COPASST sobre el desarrollo del Sistema de Gestión de Seguridad de la Salud en el Trabajo SG-SST  y recibir las recomendaciones emanadas de estos para el mejoramiento del SG-SST</t>
  </si>
  <si>
    <t>Rendición de cuentas por parte del COPASST  de lo realizado en 2019</t>
  </si>
  <si>
    <t>Actas de reunión mensual COPASST</t>
  </si>
  <si>
    <t>gestion syst/SEGUIMIENTOAL PLAN DE TRABAJO SYST 2019/1.7.2 COPASST/REUNIONES MENSUALES</t>
  </si>
  <si>
    <t>Registro de asistencia, capacitación actualización legal 20/02/2019</t>
  </si>
  <si>
    <t>gestion syst/SEGUIMIENTOAL PLAN DE TRABAJO SYST 2019/1.7.2 COPASST/CAPACITACION ACTUALIZACION NORMATIVA</t>
  </si>
  <si>
    <t>gestion syst/SEGUIMIENTOAL PLAN DE TRABAJO SYST 2019/1.7.2 COPASST/CAPACITACION PROCEDIMIENTOS INTERNOS</t>
  </si>
  <si>
    <t>gestion syst/SEGUIMIENTOAL PLAN DE TRABAJO SYST 2019/1.7.2 COPASST/CAPACITACION CURSO VIRTUAL 50 HORAS</t>
  </si>
  <si>
    <t>Informes investigación AT</t>
  </si>
  <si>
    <t>Fis: Cap AT Nivel 2</t>
  </si>
  <si>
    <t>Cronograma de inspecciones planeadas</t>
  </si>
  <si>
    <t>gestion syst/SEGUIMIENTOAL PLAN DE TRABAJO SYST 2019/1.7.2 COPASST/PARTICIPACION COPASST EN EL DESARROLLO DE INSPECCIONES</t>
  </si>
  <si>
    <t>Acta de reunión 28/02/2019 y aporbado en el acta de marzo 28/03/2019</t>
  </si>
  <si>
    <t>gestion syst/SEGUIMIENTOAL PLAN DE TRABAJO SYST 2019/1.7.2 COPASST/PARTICIPACION COPASST PLAN ANUAL</t>
  </si>
  <si>
    <t>Acta de reunión 28/02/2019 y aprobación en el acta de marzo 28/03/2019</t>
  </si>
  <si>
    <t>gestion syst/SEGUIMIENTOAL PLAN DE TRABAJO SYST 2019/1.7.2 COPASST/COMUNICACIÓN DE LA POLITICA OBEJTIVOS Y METAS</t>
  </si>
  <si>
    <t>informe cumplimiento SYST 2019</t>
  </si>
  <si>
    <t>Informe rendición de cuentas COPASST divulgado</t>
  </si>
  <si>
    <t>Fis: carp apoyo comité de convivencia</t>
  </si>
  <si>
    <t>Informe de gestión 11/07/2019, 29/03/2019</t>
  </si>
  <si>
    <t>gestion syst/SEGUIMIENTOAL PLAN DE TRABAJO SYST 2019/1.7.3 COMITÉ DE CONVIVENCIA/SOLICITUDES PRESENTADAS</t>
  </si>
  <si>
    <t>Actas de reunión  11/07/2019, 29/03/2019</t>
  </si>
  <si>
    <t>gestion syst/SEGUIMIENTOAL PLAN DE TRABAJO SYST 2019/1.7.3 COMITÉ DE CONVIVENCIA/ REUNIONES MENSUALES</t>
  </si>
  <si>
    <t>Capacitación a los integrantes del Comité de Conviencia  en Resolución de conflictos, Deberes y Normatividad</t>
  </si>
  <si>
    <t>Desarrollo de Reuniones bimensuales del Comité de Conviencia</t>
  </si>
  <si>
    <t>GESTIÓN Y PAGO DE INCAPACIDADES</t>
  </si>
  <si>
    <t>Actualizar procedimiento recobro de incapacidades (con responsabilidades claras y firmado por SGH y SGC)</t>
  </si>
  <si>
    <t>Realizar la gestión y cobro de incapacidades por ARL</t>
  </si>
  <si>
    <t>Realizar la gestión y cobro de incapacidades por EPS</t>
  </si>
  <si>
    <t>D TORRES</t>
  </si>
  <si>
    <t>L PEÑARANDA</t>
  </si>
  <si>
    <t>Focus group implementación tercer turno</t>
  </si>
  <si>
    <t>Encuestas de satisfacción B-4, B-2, B-14, B-5, B-17</t>
  </si>
  <si>
    <t>Fis-reposan con Patricia Gutierrez</t>
  </si>
  <si>
    <t>POSITIVA</t>
  </si>
  <si>
    <t xml:space="preserve">Entrega obsequio por parte de la Caja de Compensación Familiar CAFAM
Registro fotográficos
</t>
  </si>
  <si>
    <t xml:space="preserve">Carpeta digital </t>
  </si>
  <si>
    <t>Listados de asistencia 
Registro fotográficos
Evidencias contrato 390-2019</t>
  </si>
  <si>
    <t>Listados de entrega bonos
Evidencias contrato 390-2019</t>
  </si>
  <si>
    <t>Caja de Compensación Familiar Cafam</t>
  </si>
  <si>
    <t>UAECOB-CTO 390-2019</t>
  </si>
  <si>
    <t>26/11/20198</t>
  </si>
  <si>
    <t>197/10/2019</t>
  </si>
  <si>
    <t xml:space="preserve">
Registro fotográficos
Evidencias contrato 390-2019</t>
  </si>
  <si>
    <r>
      <t xml:space="preserve">Técnico Rescate con Cuerdas 2
</t>
    </r>
    <r>
      <rPr>
        <i/>
        <sz val="9"/>
        <rFont val="Calibri"/>
        <family val="2"/>
      </rPr>
      <t>Proveer la acreditación como Equipo Nacional de Búsqueda y Rescate Urbano USAR de acuerdo con su nivel de intervención, alineado con el proceso de clasificación externo de INSARAG.</t>
    </r>
  </si>
  <si>
    <t>5.1.61</t>
  </si>
  <si>
    <t>5.1.62</t>
  </si>
  <si>
    <t>5.1.63</t>
  </si>
  <si>
    <t>5.1.64</t>
  </si>
  <si>
    <t>5.1.65</t>
  </si>
  <si>
    <t>5.1.66</t>
  </si>
  <si>
    <t>5.1.67</t>
  </si>
  <si>
    <t>5.1.69</t>
  </si>
  <si>
    <t>5.1.70</t>
  </si>
  <si>
    <t>5.1.71</t>
  </si>
  <si>
    <t>5.1.72</t>
  </si>
  <si>
    <t>5.1.74</t>
  </si>
  <si>
    <t>5.1.75</t>
  </si>
  <si>
    <t>5.1.76</t>
  </si>
  <si>
    <t>5.1.77</t>
  </si>
  <si>
    <t>5.1.79</t>
  </si>
  <si>
    <t>5.1.80</t>
  </si>
  <si>
    <t>5.1.81</t>
  </si>
  <si>
    <t>5.1.82</t>
  </si>
  <si>
    <t>5.1.83</t>
  </si>
  <si>
    <t>5.1.84</t>
  </si>
  <si>
    <t>5.1.85</t>
  </si>
  <si>
    <t>5.1.87</t>
  </si>
  <si>
    <t>5.1.88</t>
  </si>
  <si>
    <t>5.1.89</t>
  </si>
  <si>
    <t>5.1.90</t>
  </si>
  <si>
    <t>5.1.91</t>
  </si>
  <si>
    <t>5.1.92</t>
  </si>
  <si>
    <t>5.1.93</t>
  </si>
  <si>
    <t>5.1.94</t>
  </si>
  <si>
    <t>5.1.95</t>
  </si>
  <si>
    <t>5.1.96</t>
  </si>
  <si>
    <t>5.1.97</t>
  </si>
  <si>
    <t>5.1.98</t>
  </si>
  <si>
    <t>5.1.99</t>
  </si>
  <si>
    <t>5.1.100</t>
  </si>
  <si>
    <t>5.1.101</t>
  </si>
  <si>
    <t xml:space="preserve">Rescate Vertical En Cable </t>
  </si>
  <si>
    <t>Principios De Legislación Bomberil Y Estatutos</t>
  </si>
  <si>
    <t xml:space="preserve">Control Disciplinario </t>
  </si>
  <si>
    <t>Ética Y Humanística Bomberil</t>
  </si>
  <si>
    <t xml:space="preserve">Comunicaciones En Emergencia </t>
  </si>
  <si>
    <t>Ascensores</t>
  </si>
  <si>
    <t xml:space="preserve">Seguridad Y Salud En El Trabajo </t>
  </si>
  <si>
    <t xml:space="preserve">Desarrollo Organizacional </t>
  </si>
  <si>
    <t xml:space="preserve">Teoria Y Fisico Quimica Del Fuego </t>
  </si>
  <si>
    <t>Extintores Portátiles</t>
  </si>
  <si>
    <t>Mangueras Y Accesorios</t>
  </si>
  <si>
    <t>Chorros Contra Incendios</t>
  </si>
  <si>
    <t>Hidráulica Básica. Suministro De Agua</t>
  </si>
  <si>
    <t xml:space="preserve">Equipo De Protección Personal </t>
  </si>
  <si>
    <t>Equipos De Respiración Autocontenido Scba</t>
  </si>
  <si>
    <t xml:space="preserve">Escaleras Manuales </t>
  </si>
  <si>
    <t>Vehiculos Contra Incendios Y Maqiuinas Extintoras</t>
  </si>
  <si>
    <t>Primer Respondiente En Materiales Peligrosos (Primap O Nivel De Advertencia</t>
  </si>
  <si>
    <t xml:space="preserve">Comportamiento De Las Estructuras En Emergencia </t>
  </si>
  <si>
    <t>Sistema Comando De Incidentes</t>
  </si>
  <si>
    <t>Procedimientos Operativos Normalizados “Pon’s”</t>
  </si>
  <si>
    <t>Información Al Público</t>
  </si>
  <si>
    <t xml:space="preserve">Conductor De Vehiculos De Emergencia </t>
  </si>
  <si>
    <t>Curso Conductor De Vehiculos De Emergencia</t>
  </si>
  <si>
    <t>Curso Bombero Forestal (Cbf</t>
  </si>
  <si>
    <t xml:space="preserve">Seguridad En Operaciones </t>
  </si>
  <si>
    <t xml:space="preserve">Control Emergencias Con Abejas </t>
  </si>
  <si>
    <t xml:space="preserve">Curso Basico De Atencion Prehospitalaria </t>
  </si>
  <si>
    <t>Autorregulación * Estrés Post Traumático</t>
  </si>
  <si>
    <t>Ventilacion Vertical Y Horizontal</t>
  </si>
  <si>
    <t xml:space="preserve">Control De Incendio </t>
  </si>
  <si>
    <t>Cuerdas, Nudos,Amarres</t>
  </si>
  <si>
    <t xml:space="preserve">Curso Basico Investigacion De Incendio </t>
  </si>
  <si>
    <t xml:space="preserve">Rescate Vehicular </t>
  </si>
  <si>
    <t>Emergenicas En Vehiculos Electricos Nissan Leaf</t>
  </si>
  <si>
    <t xml:space="preserve">Heas De Corte </t>
  </si>
  <si>
    <t>Gestion Del Riesgo (Sistemas De Proteccion Contra Incendio)</t>
  </si>
  <si>
    <t>Manejo Emergencias Electricas</t>
  </si>
  <si>
    <t>Emergencias Con Gas Natural Y Glp</t>
  </si>
  <si>
    <t xml:space="preserve">Busqueda Y Rescate En Incendios </t>
  </si>
  <si>
    <t>Físicos: Carpeta PIC-2019- Auxiliar Ad Academia.</t>
  </si>
  <si>
    <t>5.1.68</t>
  </si>
  <si>
    <t>5.1.73</t>
  </si>
  <si>
    <t>5.1.86</t>
  </si>
  <si>
    <t>5,1,64</t>
  </si>
  <si>
    <t>5,1,78</t>
  </si>
  <si>
    <t>5,1,102</t>
  </si>
  <si>
    <t xml:space="preserve">Curso Sistema Comando De Incidentes Intermedio </t>
  </si>
  <si>
    <t>Curso De Operaciones Con Materiales Peligrosos</t>
  </si>
  <si>
    <t>5,1,103</t>
  </si>
  <si>
    <t xml:space="preserve">Curso Tácticas En El Combate De Incendios </t>
  </si>
  <si>
    <t>5,1,104</t>
  </si>
  <si>
    <t>(Incidentes Con Gases Inflamables- Líquidos Inflamables- Combustibles Y Manejo De Espuma E Incendios En Recintos Cerrados</t>
  </si>
  <si>
    <t>5,1,105</t>
  </si>
  <si>
    <t>Técnicas De  Rescate Con Cuerdas Nivel I</t>
  </si>
  <si>
    <t>Curso De Búsqueda Y Rescate En Estructuras Colapsadas (Brec)</t>
  </si>
  <si>
    <t>5,1,106</t>
  </si>
  <si>
    <t>5,1,107</t>
  </si>
  <si>
    <t>Curso Emergencias con Incidentes de Riesgo Electrico</t>
  </si>
  <si>
    <t>TODAS AREAS</t>
  </si>
  <si>
    <t>Informe anual remitido a Dirección</t>
  </si>
  <si>
    <t>documentos de apoyo control doc</t>
  </si>
  <si>
    <t>Vinculaciones para el cargo de Bombero 
Planta SIDEAP</t>
  </si>
  <si>
    <t>actos administrativos y actas de posesión nuevos bomberos C:\Users\PHORMAZA\Documents\Mis documentos\Institucional\2019\SIDEAP</t>
  </si>
  <si>
    <t xml:space="preserve">Proceso de conformación banco de hojas de vida </t>
  </si>
  <si>
    <t>http://www.bomberosbogota.gov.co/</t>
  </si>
  <si>
    <t>Listado de personas de banco de hojas de vida</t>
  </si>
  <si>
    <t xml:space="preserve">Lista de chequeo </t>
  </si>
  <si>
    <t>Historias laborales de cada persona vinculada mediante nombramiento provisional</t>
  </si>
  <si>
    <t>UAECOB SGH</t>
  </si>
  <si>
    <t>UAECOB- SGH</t>
  </si>
  <si>
    <t>Contrato 460 de 2018, ejecutado entre Enero y Julio de 2019</t>
  </si>
  <si>
    <t>C:\Documents and Settings\Majaramillo\Escritorio\CONTRATOS CELEBRADOS\CONTRATO 460 DE 2018 INTERVENCIOON CLIMA\DCOUMENTOS CONTRATO</t>
  </si>
  <si>
    <t>$61,970,000</t>
  </si>
  <si>
    <t>Realizar la Intervencion del clima organizacional de la UAE Cuerpo Oficial de Bomberos teniendo en cuenta los resultados del estudio para la mejora del ambiente organizacional.</t>
  </si>
  <si>
    <t>Realizar la medicion del clima laboral y calidad de vida en el trabajo</t>
  </si>
  <si>
    <t xml:space="preserve">Circular 013 de 2018 DASCD, </t>
  </si>
  <si>
    <t>C:\Documents and Settings\Majaramillo\Escritorio\PROCESO MEDICION DE CLIMA 2019</t>
  </si>
  <si>
    <t xml:space="preserve">Capacitar la brigada de emergencia de la Sede Comando </t>
  </si>
  <si>
    <t>Actualizar el plan de emergencias de las sede comando</t>
  </si>
  <si>
    <t>Informe ARL y certificación UNGRD</t>
  </si>
  <si>
    <t>Hidrante, carpeta compartida SYST</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</si>
</sst>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00;[Red]\-&quot;$&quot;#,##0.00"/>
    <numFmt numFmtId="173" formatCode="_-&quot;$&quot;* #,##0.00_-;\-&quot;$&quot;* #,##0.00_-;_-&quot;$&quot;* &quot;-&quot;??_-;_-@_-"/>
    <numFmt numFmtId="174" formatCode="0.0"/>
    <numFmt numFmtId="175" formatCode="0.0%"/>
  </numFmts>
  <fonts count="115">
    <font>
      <sz val="11"/>
      <color theme="1"/>
      <name val="Calibri"/>
      <family val="2"/>
    </font>
    <font>
      <sz val="11"/>
      <color indexed="8"/>
      <name val="Calibri"/>
      <family val="2"/>
    </font>
    <font>
      <sz val="9"/>
      <color indexed="8"/>
      <name val="Calibri"/>
      <family val="2"/>
    </font>
    <font>
      <b/>
      <sz val="9"/>
      <color indexed="8"/>
      <name val="Calibri"/>
      <family val="2"/>
    </font>
    <font>
      <sz val="9"/>
      <name val="Calibri"/>
      <family val="2"/>
    </font>
    <font>
      <b/>
      <i/>
      <sz val="9"/>
      <color indexed="23"/>
      <name val="Calibri"/>
      <family val="2"/>
    </font>
    <font>
      <sz val="9"/>
      <color indexed="23"/>
      <name val="Calibri"/>
      <family val="2"/>
    </font>
    <font>
      <b/>
      <sz val="8"/>
      <name val="Arial"/>
      <family val="2"/>
    </font>
    <font>
      <b/>
      <sz val="9"/>
      <name val="Tahoma"/>
      <family val="2"/>
    </font>
    <font>
      <sz val="9"/>
      <name val="Tahoma"/>
      <family val="2"/>
    </font>
    <font>
      <i/>
      <sz val="9"/>
      <color indexed="23"/>
      <name val="Calibri"/>
      <family val="2"/>
    </font>
    <font>
      <i/>
      <sz val="9"/>
      <color indexed="22"/>
      <name val="Calibri"/>
      <family val="2"/>
    </font>
    <font>
      <sz val="9"/>
      <color indexed="23"/>
      <name val="Calibri (Body)"/>
      <family val="0"/>
    </font>
    <font>
      <i/>
      <sz val="9"/>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6.05"/>
      <color indexed="30"/>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b/>
      <sz val="9"/>
      <name val="Calibri"/>
      <family val="2"/>
    </font>
    <font>
      <b/>
      <sz val="7"/>
      <color indexed="8"/>
      <name val="Calibri"/>
      <family val="2"/>
    </font>
    <font>
      <sz val="7"/>
      <color indexed="8"/>
      <name val="Calibri"/>
      <family val="2"/>
    </font>
    <font>
      <sz val="8"/>
      <color indexed="8"/>
      <name val="Calibri"/>
      <family val="2"/>
    </font>
    <font>
      <sz val="8"/>
      <name val="Calibri"/>
      <family val="2"/>
    </font>
    <font>
      <sz val="8"/>
      <color indexed="8"/>
      <name val="Arial"/>
      <family val="2"/>
    </font>
    <font>
      <sz val="7"/>
      <color indexed="8"/>
      <name val="Arial"/>
      <family val="2"/>
    </font>
    <font>
      <sz val="9"/>
      <color indexed="10"/>
      <name val="Calibri"/>
      <family val="2"/>
    </font>
    <font>
      <sz val="8"/>
      <color indexed="10"/>
      <name val="Calibri"/>
      <family val="2"/>
    </font>
    <font>
      <b/>
      <sz val="10"/>
      <color indexed="8"/>
      <name val="Calibri"/>
      <family val="2"/>
    </font>
    <font>
      <b/>
      <i/>
      <sz val="9"/>
      <name val="Calibri"/>
      <family val="2"/>
    </font>
    <font>
      <b/>
      <sz val="6"/>
      <color indexed="8"/>
      <name val="Calibri"/>
      <family val="2"/>
    </font>
    <font>
      <b/>
      <sz val="6"/>
      <color indexed="10"/>
      <name val="Calibri"/>
      <family val="2"/>
    </font>
    <font>
      <b/>
      <sz val="9"/>
      <color indexed="10"/>
      <name val="Calibri"/>
      <family val="2"/>
    </font>
    <font>
      <b/>
      <sz val="8"/>
      <color indexed="8"/>
      <name val="Calibri"/>
      <family val="2"/>
    </font>
    <font>
      <sz val="6"/>
      <color indexed="8"/>
      <name val="Calibri"/>
      <family val="2"/>
    </font>
    <font>
      <i/>
      <sz val="9"/>
      <color indexed="8"/>
      <name val="Calibri"/>
      <family val="2"/>
    </font>
    <font>
      <u val="single"/>
      <sz val="7"/>
      <color indexed="30"/>
      <name val="Calibri"/>
      <family val="2"/>
    </font>
    <font>
      <b/>
      <sz val="7"/>
      <color indexed="55"/>
      <name val="Calibri"/>
      <family val="2"/>
    </font>
    <font>
      <sz val="7"/>
      <color indexed="55"/>
      <name val="Calibri"/>
      <family val="2"/>
    </font>
    <font>
      <b/>
      <sz val="9"/>
      <color indexed="62"/>
      <name val="Calibri"/>
      <family val="2"/>
    </font>
    <font>
      <b/>
      <sz val="7"/>
      <color indexed="62"/>
      <name val="Calibri"/>
      <family val="2"/>
    </font>
    <font>
      <sz val="9"/>
      <color indexed="63"/>
      <name val="Calibri"/>
      <family val="2"/>
    </font>
    <font>
      <b/>
      <sz val="9"/>
      <color indexed="63"/>
      <name val="Calibri"/>
      <family val="2"/>
    </font>
    <font>
      <u val="single"/>
      <sz val="9"/>
      <color indexed="30"/>
      <name val="Calibri"/>
      <family val="2"/>
    </font>
    <font>
      <b/>
      <sz val="9"/>
      <color indexed="9"/>
      <name val="Calibri"/>
      <family val="2"/>
    </font>
    <font>
      <b/>
      <sz val="8"/>
      <color indexed="9"/>
      <name val="Calibri"/>
      <family val="2"/>
    </font>
    <font>
      <b/>
      <sz val="10"/>
      <name val="Calibri"/>
      <family val="2"/>
    </font>
    <font>
      <sz val="8"/>
      <name val="Segoe UI"/>
      <family val="2"/>
    </font>
    <font>
      <sz val="7"/>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6.05"/>
      <color theme="10"/>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9"/>
      <color rgb="FF000000"/>
      <name val="Calibri"/>
      <family val="2"/>
    </font>
    <font>
      <sz val="9"/>
      <color rgb="FF000000"/>
      <name val="Calibri"/>
      <family val="2"/>
    </font>
    <font>
      <b/>
      <sz val="7"/>
      <color rgb="FF000000"/>
      <name val="Calibri"/>
      <family val="2"/>
    </font>
    <font>
      <sz val="7"/>
      <color rgb="FF000000"/>
      <name val="Calibri"/>
      <family val="2"/>
    </font>
    <font>
      <sz val="8"/>
      <color rgb="FF000000"/>
      <name val="Calibri"/>
      <family val="2"/>
    </font>
    <font>
      <sz val="8"/>
      <color rgb="FF000000"/>
      <name val="Arial"/>
      <family val="2"/>
    </font>
    <font>
      <sz val="7"/>
      <color rgb="FF000000"/>
      <name val="Arial"/>
      <family val="2"/>
    </font>
    <font>
      <sz val="9"/>
      <color rgb="FFFF0000"/>
      <name val="Calibri"/>
      <family val="2"/>
    </font>
    <font>
      <b/>
      <i/>
      <sz val="9"/>
      <color theme="0" tint="-0.4999699890613556"/>
      <name val="Calibri"/>
      <family val="2"/>
    </font>
    <font>
      <sz val="8"/>
      <color rgb="FFFF0000"/>
      <name val="Calibri"/>
      <family val="2"/>
    </font>
    <font>
      <b/>
      <sz val="10"/>
      <color rgb="FF000000"/>
      <name val="Calibri"/>
      <family val="2"/>
    </font>
    <font>
      <b/>
      <sz val="6"/>
      <color rgb="FF000000"/>
      <name val="Calibri"/>
      <family val="2"/>
    </font>
    <font>
      <b/>
      <sz val="6"/>
      <color rgb="FFFF0000"/>
      <name val="Calibri"/>
      <family val="2"/>
    </font>
    <font>
      <b/>
      <sz val="9"/>
      <color rgb="FFFF0000"/>
      <name val="Calibri"/>
      <family val="2"/>
    </font>
    <font>
      <sz val="9"/>
      <color theme="1"/>
      <name val="Calibri"/>
      <family val="2"/>
    </font>
    <font>
      <sz val="9"/>
      <color theme="0" tint="-0.4999699890613556"/>
      <name val="Calibri"/>
      <family val="2"/>
    </font>
    <font>
      <b/>
      <sz val="8"/>
      <color rgb="FF000000"/>
      <name val="Calibri"/>
      <family val="2"/>
    </font>
    <font>
      <sz val="6"/>
      <color theme="1"/>
      <name val="Calibri"/>
      <family val="2"/>
    </font>
    <font>
      <b/>
      <sz val="6"/>
      <color theme="1"/>
      <name val="Calibri"/>
      <family val="2"/>
    </font>
    <font>
      <i/>
      <sz val="9"/>
      <color rgb="FF000000"/>
      <name val="Calibri"/>
      <family val="2"/>
    </font>
    <font>
      <u val="single"/>
      <sz val="7"/>
      <color theme="10"/>
      <name val="Calibri"/>
      <family val="2"/>
    </font>
    <font>
      <b/>
      <sz val="7"/>
      <color theme="0" tint="-0.3499799966812134"/>
      <name val="Calibri"/>
      <family val="2"/>
    </font>
    <font>
      <sz val="7"/>
      <color theme="0" tint="-0.3499799966812134"/>
      <name val="Calibri"/>
      <family val="2"/>
    </font>
    <font>
      <b/>
      <sz val="9"/>
      <color theme="8"/>
      <name val="Calibri"/>
      <family val="2"/>
    </font>
    <font>
      <b/>
      <sz val="7"/>
      <color theme="8"/>
      <name val="Calibri"/>
      <family val="2"/>
    </font>
    <font>
      <b/>
      <sz val="9"/>
      <color theme="1"/>
      <name val="Calibri"/>
      <family val="2"/>
    </font>
    <font>
      <sz val="9"/>
      <color rgb="FF222222"/>
      <name val="Calibri"/>
      <family val="2"/>
    </font>
    <font>
      <b/>
      <sz val="9"/>
      <color rgb="FF222222"/>
      <name val="Calibri"/>
      <family val="2"/>
    </font>
    <font>
      <u val="single"/>
      <sz val="9"/>
      <color theme="10"/>
      <name val="Calibri"/>
      <family val="2"/>
    </font>
    <font>
      <b/>
      <sz val="11"/>
      <color rgb="FF000000"/>
      <name val="Calibri"/>
      <family val="2"/>
    </font>
    <font>
      <b/>
      <sz val="9"/>
      <color theme="0"/>
      <name val="Calibri"/>
      <family val="2"/>
    </font>
    <font>
      <b/>
      <sz val="8"/>
      <color theme="0"/>
      <name val="Calibri"/>
      <family val="2"/>
    </font>
    <font>
      <b/>
      <sz val="14"/>
      <color rgb="FF000000"/>
      <name val="Calibri"/>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DEBF7"/>
        <bgColor indexed="64"/>
      </patternFill>
    </fill>
    <fill>
      <patternFill patternType="solid">
        <fgColor rgb="FF66FF33"/>
        <bgColor indexed="64"/>
      </patternFill>
    </fill>
    <fill>
      <patternFill patternType="solid">
        <fgColor theme="3" tint="0.39998000860214233"/>
        <bgColor indexed="64"/>
      </patternFill>
    </fill>
    <fill>
      <patternFill patternType="solid">
        <fgColor theme="6" tint="0.5999900102615356"/>
        <bgColor indexed="64"/>
      </patternFill>
    </fill>
    <fill>
      <patternFill patternType="solid">
        <fgColor rgb="FFFFFF00"/>
        <bgColor indexed="64"/>
      </patternFill>
    </fill>
    <fill>
      <patternFill patternType="solid">
        <fgColor rgb="FFD6FEF4"/>
        <bgColor indexed="64"/>
      </patternFill>
    </fill>
    <fill>
      <patternFill patternType="solid">
        <fgColor rgb="FF7AF8FE"/>
        <bgColor indexed="64"/>
      </patternFill>
    </fill>
    <fill>
      <patternFill patternType="solid">
        <fgColor rgb="FF74EFFC"/>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DCF5FE"/>
        <bgColor indexed="64"/>
      </patternFill>
    </fill>
    <fill>
      <patternFill patternType="solid">
        <fgColor theme="0" tint="-0.24997000396251678"/>
        <bgColor indexed="64"/>
      </patternFill>
    </fill>
    <fill>
      <patternFill patternType="solid">
        <fgColor rgb="FFDDEBF7"/>
        <bgColor indexed="64"/>
      </patternFill>
    </fill>
    <fill>
      <patternFill patternType="solid">
        <fgColor theme="0"/>
        <bgColor indexed="64"/>
      </patternFill>
    </fill>
    <fill>
      <patternFill patternType="solid">
        <fgColor rgb="FFFFFFFF"/>
        <bgColor indexed="64"/>
      </patternFill>
    </fill>
    <fill>
      <patternFill patternType="solid">
        <fgColor rgb="FFDDEBF7"/>
        <bgColor indexed="64"/>
      </patternFill>
    </fill>
    <fill>
      <patternFill patternType="solid">
        <fgColor rgb="FFFF0000"/>
        <bgColor indexed="64"/>
      </patternFill>
    </fill>
    <fill>
      <patternFill patternType="solid">
        <fgColor theme="8" tint="-0.4999699890613556"/>
        <bgColor indexed="64"/>
      </patternFill>
    </fill>
    <fill>
      <patternFill patternType="solid">
        <fgColor rgb="FFCCFFFF"/>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hair"/>
      <right/>
      <top style="hair"/>
      <bottom style="hair"/>
    </border>
    <border>
      <left style="thin"/>
      <right style="hair"/>
      <top style="hair"/>
      <bottom style="hair"/>
    </border>
    <border>
      <left style="thin"/>
      <right style="hair"/>
      <top style="thin"/>
      <bottom style="hair"/>
    </border>
    <border>
      <left style="hair"/>
      <right style="hair"/>
      <top style="thin"/>
      <bottom style="hair"/>
    </border>
    <border>
      <left/>
      <right/>
      <top style="hair"/>
      <bottom style="hair"/>
    </border>
    <border>
      <left style="hair"/>
      <right style="hair"/>
      <top style="hair"/>
      <bottom/>
    </border>
    <border>
      <left style="thin"/>
      <right style="hair"/>
      <top style="hair"/>
      <bottom/>
    </border>
    <border>
      <left style="hair"/>
      <right style="thin"/>
      <top style="hair"/>
      <bottom/>
    </border>
    <border>
      <left style="hair"/>
      <right style="hair"/>
      <top style="thin"/>
      <bottom style="thin"/>
    </border>
    <border>
      <left style="hair"/>
      <right style="thin"/>
      <top style="thin"/>
      <bottom style="hair"/>
    </border>
    <border>
      <left/>
      <right/>
      <top/>
      <bottom style="hair"/>
    </border>
    <border>
      <left style="thin"/>
      <right/>
      <top/>
      <bottom/>
    </border>
    <border>
      <left style="hair"/>
      <right style="thin"/>
      <top style="hair"/>
      <bottom style="hair"/>
    </border>
    <border>
      <left/>
      <right style="thin"/>
      <top/>
      <bottom/>
    </border>
    <border>
      <left/>
      <right style="dotted"/>
      <top style="dotted"/>
      <bottom style="hair"/>
    </border>
    <border>
      <left style="dotted"/>
      <right style="thin"/>
      <top style="dotted"/>
      <bottom style="hair"/>
    </border>
    <border>
      <left/>
      <right style="hair"/>
      <top style="hair"/>
      <bottom style="hair"/>
    </border>
    <border>
      <left style="thin"/>
      <right style="thin"/>
      <top style="thin"/>
      <bottom style="thin"/>
    </border>
    <border>
      <left style="hair"/>
      <right style="hair"/>
      <top/>
      <bottom style="thin"/>
    </border>
    <border>
      <left style="hair"/>
      <right style="thin"/>
      <top/>
      <bottom style="thin"/>
    </border>
    <border>
      <left style="thin"/>
      <right style="hair"/>
      <top/>
      <bottom style="thin"/>
    </border>
    <border>
      <left style="thin"/>
      <right style="dotted"/>
      <top style="thin"/>
      <bottom style="thin"/>
    </border>
    <border>
      <left/>
      <right/>
      <top style="thin"/>
      <bottom style="thin"/>
    </border>
    <border>
      <left style="dotted"/>
      <right style="thin"/>
      <top style="thin"/>
      <bottom style="thin"/>
    </border>
    <border>
      <left style="dotted"/>
      <right/>
      <top style="thin"/>
      <bottom style="thin"/>
    </border>
    <border>
      <left style="thin"/>
      <right/>
      <top style="thin"/>
      <bottom style="thin"/>
    </border>
    <border>
      <left style="hair"/>
      <right style="hair"/>
      <top/>
      <bottom style="hair"/>
    </border>
    <border>
      <left style="dotted"/>
      <right style="dotted"/>
      <top style="dotted"/>
      <bottom style="dotted"/>
    </border>
    <border>
      <left/>
      <right style="thin"/>
      <top/>
      <bottom style="hair"/>
    </border>
    <border>
      <left/>
      <right style="hair"/>
      <top style="thin"/>
      <bottom/>
    </border>
    <border>
      <left/>
      <right style="hair"/>
      <top/>
      <bottom style="thin"/>
    </border>
    <border>
      <left/>
      <right style="hair"/>
      <top/>
      <bottom/>
    </border>
    <border>
      <left style="hair"/>
      <right style="thin"/>
      <top style="thin"/>
      <bottom/>
    </border>
    <border>
      <left style="thin"/>
      <right style="hair"/>
      <top/>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22" borderId="2" applyNumberFormat="0" applyAlignment="0" applyProtection="0"/>
    <xf numFmtId="0" fontId="67" fillId="0" borderId="3" applyNumberFormat="0" applyFill="0" applyAlignment="0" applyProtection="0"/>
    <xf numFmtId="0" fontId="68" fillId="0" borderId="4" applyNumberFormat="0" applyFill="0" applyAlignment="0" applyProtection="0"/>
    <xf numFmtId="0" fontId="69" fillId="0" borderId="0" applyNumberFormat="0" applyFill="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70" fillId="29" borderId="1" applyNumberFormat="0" applyAlignment="0" applyProtection="0"/>
    <xf numFmtId="0" fontId="71" fillId="0" borderId="0" applyNumberFormat="0" applyFill="0" applyBorder="0" applyAlignment="0" applyProtection="0"/>
    <xf numFmtId="0" fontId="7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0" fillId="0" borderId="0" applyFont="0" applyFill="0" applyBorder="0" applyAlignment="0" applyProtection="0"/>
    <xf numFmtId="168" fontId="0" fillId="0" borderId="0" applyFont="0" applyFill="0" applyBorder="0" applyAlignment="0" applyProtection="0"/>
    <xf numFmtId="0" fontId="73" fillId="31" borderId="0" applyNumberFormat="0" applyBorder="0" applyAlignment="0" applyProtection="0"/>
    <xf numFmtId="0" fontId="74" fillId="0" borderId="0">
      <alignment/>
      <protection/>
    </xf>
    <xf numFmtId="0" fontId="0" fillId="32" borderId="5" applyNumberFormat="0" applyFont="0" applyAlignment="0" applyProtection="0"/>
    <xf numFmtId="9" fontId="0" fillId="0" borderId="0" applyFont="0" applyFill="0" applyBorder="0" applyAlignment="0" applyProtection="0"/>
    <xf numFmtId="0" fontId="75" fillId="21"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7" applyNumberFormat="0" applyFill="0" applyAlignment="0" applyProtection="0"/>
    <xf numFmtId="0" fontId="69" fillId="0" borderId="8" applyNumberFormat="0" applyFill="0" applyAlignment="0" applyProtection="0"/>
    <xf numFmtId="0" fontId="80" fillId="0" borderId="9" applyNumberFormat="0" applyFill="0" applyAlignment="0" applyProtection="0"/>
  </cellStyleXfs>
  <cellXfs count="409">
    <xf numFmtId="0" fontId="0" fillId="0" borderId="0" xfId="0" applyFont="1" applyAlignment="1">
      <alignment/>
    </xf>
    <xf numFmtId="1" fontId="81" fillId="33" borderId="0" xfId="53" applyNumberFormat="1" applyFont="1" applyFill="1" applyBorder="1" applyAlignment="1">
      <alignment horizontal="center" vertical="top" wrapText="1"/>
      <protection/>
    </xf>
    <xf numFmtId="0" fontId="82" fillId="0" borderId="0" xfId="53" applyFont="1" applyAlignment="1">
      <alignment horizontal="center" vertical="center"/>
      <protection/>
    </xf>
    <xf numFmtId="10" fontId="82" fillId="0" borderId="0" xfId="55" applyNumberFormat="1" applyFont="1" applyAlignment="1">
      <alignment horizontal="center" vertical="center"/>
    </xf>
    <xf numFmtId="0" fontId="82" fillId="0" borderId="0" xfId="53" applyFont="1" applyAlignment="1">
      <alignment/>
      <protection/>
    </xf>
    <xf numFmtId="0" fontId="74" fillId="0" borderId="0" xfId="53" applyFont="1" applyAlignment="1">
      <alignment/>
      <protection/>
    </xf>
    <xf numFmtId="0" fontId="81" fillId="34" borderId="0" xfId="53" applyFont="1" applyFill="1" applyAlignment="1">
      <alignment vertical="top" wrapText="1"/>
      <protection/>
    </xf>
    <xf numFmtId="0" fontId="82" fillId="0" borderId="0" xfId="53" applyFont="1" applyAlignment="1">
      <alignment vertical="top"/>
      <protection/>
    </xf>
    <xf numFmtId="0" fontId="74" fillId="0" borderId="0" xfId="53" applyFont="1" applyAlignment="1">
      <alignment vertical="top"/>
      <protection/>
    </xf>
    <xf numFmtId="0" fontId="32" fillId="35" borderId="10" xfId="0" applyFont="1" applyFill="1" applyBorder="1" applyAlignment="1" applyProtection="1">
      <alignment horizontal="center" vertical="center" wrapText="1"/>
      <protection locked="0"/>
    </xf>
    <xf numFmtId="0" fontId="32" fillId="2" borderId="10" xfId="0" applyFont="1" applyFill="1" applyBorder="1" applyAlignment="1" applyProtection="1">
      <alignment horizontal="center" vertical="center" wrapText="1"/>
      <protection locked="0"/>
    </xf>
    <xf numFmtId="0" fontId="32" fillId="2" borderId="11" xfId="0" applyFont="1" applyFill="1" applyBorder="1" applyAlignment="1" applyProtection="1">
      <alignment horizontal="center" vertical="center" wrapText="1"/>
      <protection locked="0"/>
    </xf>
    <xf numFmtId="0" fontId="81" fillId="10" borderId="12" xfId="53" applyFont="1" applyFill="1" applyBorder="1" applyAlignment="1">
      <alignment horizontal="right"/>
      <protection/>
    </xf>
    <xf numFmtId="0" fontId="81" fillId="36" borderId="10" xfId="53" applyFont="1" applyFill="1" applyBorder="1" applyAlignment="1">
      <alignment horizontal="left"/>
      <protection/>
    </xf>
    <xf numFmtId="0" fontId="81" fillId="10" borderId="10" xfId="53" applyFont="1" applyFill="1" applyBorder="1" applyAlignment="1">
      <alignment horizontal="center" vertical="center" wrapText="1"/>
      <protection/>
    </xf>
    <xf numFmtId="0" fontId="83" fillId="10" borderId="10" xfId="53" applyFont="1" applyFill="1" applyBorder="1" applyAlignment="1">
      <alignment horizontal="center" vertical="center"/>
      <protection/>
    </xf>
    <xf numFmtId="0" fontId="82" fillId="10" borderId="10" xfId="53" applyFont="1" applyFill="1" applyBorder="1" applyAlignment="1">
      <alignment horizontal="center" vertical="center"/>
      <protection/>
    </xf>
    <xf numFmtId="9" fontId="82" fillId="10" borderId="10" xfId="55" applyFont="1" applyFill="1" applyBorder="1" applyAlignment="1">
      <alignment horizontal="center" vertical="center"/>
    </xf>
    <xf numFmtId="1" fontId="82" fillId="6" borderId="10" xfId="53" applyNumberFormat="1" applyFont="1" applyFill="1" applyBorder="1" applyAlignment="1">
      <alignment horizontal="center" vertical="center"/>
      <protection/>
    </xf>
    <xf numFmtId="0" fontId="82" fillId="10" borderId="10" xfId="53" applyFont="1" applyFill="1" applyBorder="1" applyAlignment="1" applyProtection="1">
      <alignment horizontal="center" vertical="center"/>
      <protection locked="0"/>
    </xf>
    <xf numFmtId="0" fontId="82" fillId="10" borderId="11" xfId="53" applyFont="1" applyFill="1" applyBorder="1" applyAlignment="1" applyProtection="1">
      <alignment horizontal="center" vertical="center"/>
      <protection locked="0"/>
    </xf>
    <xf numFmtId="0" fontId="82" fillId="10" borderId="13" xfId="53" applyFont="1" applyFill="1" applyBorder="1" applyAlignment="1">
      <alignment horizontal="center" vertical="center"/>
      <protection/>
    </xf>
    <xf numFmtId="10" fontId="82" fillId="0" borderId="14" xfId="55" applyNumberFormat="1" applyFont="1" applyBorder="1" applyAlignment="1">
      <alignment horizontal="center" vertical="center"/>
    </xf>
    <xf numFmtId="0" fontId="82" fillId="0" borderId="14" xfId="53" applyFont="1" applyBorder="1" applyAlignment="1">
      <alignment horizontal="center" vertical="center"/>
      <protection/>
    </xf>
    <xf numFmtId="10" fontId="81" fillId="34" borderId="0" xfId="53" applyNumberFormat="1" applyFont="1" applyFill="1" applyAlignment="1">
      <alignment horizontal="center"/>
      <protection/>
    </xf>
    <xf numFmtId="0" fontId="82" fillId="0" borderId="12" xfId="53" applyFont="1" applyBorder="1" applyAlignment="1">
      <alignment/>
      <protection/>
    </xf>
    <xf numFmtId="174" fontId="81" fillId="0" borderId="10" xfId="53" applyNumberFormat="1" applyFont="1" applyBorder="1" applyAlignment="1">
      <alignment horizontal="left" wrapText="1"/>
      <protection/>
    </xf>
    <xf numFmtId="174" fontId="81" fillId="7" borderId="10" xfId="53" applyNumberFormat="1" applyFont="1" applyFill="1" applyBorder="1" applyAlignment="1">
      <alignment horizontal="left" wrapText="1"/>
      <protection/>
    </xf>
    <xf numFmtId="0" fontId="81" fillId="7" borderId="10" xfId="53" applyFont="1" applyFill="1" applyBorder="1" applyAlignment="1">
      <alignment wrapText="1"/>
      <protection/>
    </xf>
    <xf numFmtId="0" fontId="81" fillId="7" borderId="10" xfId="53" applyFont="1" applyFill="1" applyBorder="1" applyAlignment="1">
      <alignment horizontal="center" vertical="center" wrapText="1"/>
      <protection/>
    </xf>
    <xf numFmtId="0" fontId="83" fillId="7" borderId="10" xfId="53" applyFont="1" applyFill="1" applyBorder="1" applyAlignment="1">
      <alignment horizontal="center" vertical="center" wrapText="1"/>
      <protection/>
    </xf>
    <xf numFmtId="14" fontId="82" fillId="7" borderId="10" xfId="53" applyNumberFormat="1" applyFont="1" applyFill="1" applyBorder="1" applyAlignment="1">
      <alignment horizontal="center" vertical="center"/>
      <protection/>
    </xf>
    <xf numFmtId="14" fontId="82" fillId="7" borderId="10" xfId="53" applyNumberFormat="1" applyFont="1" applyFill="1" applyBorder="1" applyAlignment="1" applyProtection="1">
      <alignment horizontal="center" vertical="center"/>
      <protection/>
    </xf>
    <xf numFmtId="9" fontId="82" fillId="7" borderId="10" xfId="55" applyFont="1" applyFill="1" applyBorder="1" applyAlignment="1" applyProtection="1">
      <alignment horizontal="center" vertical="center"/>
      <protection/>
    </xf>
    <xf numFmtId="1" fontId="82" fillId="7" borderId="10" xfId="53" applyNumberFormat="1" applyFont="1" applyFill="1" applyBorder="1" applyAlignment="1" applyProtection="1">
      <alignment horizontal="center" vertical="center"/>
      <protection/>
    </xf>
    <xf numFmtId="0" fontId="4" fillId="6" borderId="10" xfId="0" applyFont="1" applyFill="1" applyBorder="1" applyAlignment="1" applyProtection="1">
      <alignment horizontal="center" vertical="center"/>
      <protection/>
    </xf>
    <xf numFmtId="0" fontId="4" fillId="7" borderId="10" xfId="0" applyFont="1" applyFill="1" applyBorder="1" applyAlignment="1" applyProtection="1">
      <alignment horizontal="center" vertical="center"/>
      <protection locked="0"/>
    </xf>
    <xf numFmtId="0" fontId="82" fillId="7" borderId="12" xfId="53" applyFont="1" applyFill="1" applyBorder="1" applyAlignment="1" applyProtection="1">
      <alignment horizontal="center" vertical="center"/>
      <protection/>
    </xf>
    <xf numFmtId="10" fontId="82" fillId="7" borderId="10" xfId="55" applyNumberFormat="1" applyFont="1" applyFill="1" applyBorder="1" applyAlignment="1" applyProtection="1">
      <alignment horizontal="center" vertical="center"/>
      <protection/>
    </xf>
    <xf numFmtId="0" fontId="32" fillId="7" borderId="15" xfId="0" applyFont="1" applyFill="1" applyBorder="1" applyAlignment="1" applyProtection="1">
      <alignment horizontal="center" vertical="center" wrapText="1"/>
      <protection/>
    </xf>
    <xf numFmtId="0" fontId="82" fillId="0" borderId="10" xfId="53" applyFont="1" applyBorder="1" applyAlignment="1">
      <alignment wrapText="1"/>
      <protection/>
    </xf>
    <xf numFmtId="0" fontId="82" fillId="0" borderId="10" xfId="53" applyFont="1" applyFill="1" applyBorder="1" applyAlignment="1">
      <alignment horizontal="center" vertical="center" wrapText="1"/>
      <protection/>
    </xf>
    <xf numFmtId="0" fontId="84" fillId="0" borderId="10" xfId="53" applyFont="1" applyFill="1" applyBorder="1" applyAlignment="1">
      <alignment horizontal="center" vertical="center" wrapText="1"/>
      <protection/>
    </xf>
    <xf numFmtId="0" fontId="82" fillId="0" borderId="10" xfId="53" applyFont="1" applyFill="1" applyBorder="1" applyAlignment="1">
      <alignment horizontal="center" vertical="center"/>
      <protection/>
    </xf>
    <xf numFmtId="14" fontId="82" fillId="0" borderId="10" xfId="53" applyNumberFormat="1" applyFont="1" applyFill="1" applyBorder="1" applyAlignment="1">
      <alignment horizontal="center" vertical="center"/>
      <protection/>
    </xf>
    <xf numFmtId="9" fontId="82" fillId="0" borderId="10" xfId="55" applyFont="1" applyFill="1" applyBorder="1" applyAlignment="1">
      <alignment horizontal="center" vertical="center"/>
    </xf>
    <xf numFmtId="1" fontId="82" fillId="0" borderId="10" xfId="53" applyNumberFormat="1" applyFont="1" applyFill="1" applyBorder="1" applyAlignment="1">
      <alignment horizontal="center" vertical="center"/>
      <protection/>
    </xf>
    <xf numFmtId="1" fontId="82" fillId="6" borderId="11" xfId="53" applyNumberFormat="1" applyFont="1" applyFill="1" applyBorder="1" applyAlignment="1">
      <alignment horizontal="center" vertical="center"/>
      <protection/>
    </xf>
    <xf numFmtId="0" fontId="4" fillId="0" borderId="10" xfId="0" applyFont="1" applyFill="1" applyBorder="1" applyAlignment="1" applyProtection="1">
      <alignment horizontal="center" vertical="center"/>
      <protection locked="0"/>
    </xf>
    <xf numFmtId="0" fontId="32" fillId="0" borderId="15" xfId="0" applyFont="1" applyFill="1" applyBorder="1" applyAlignment="1">
      <alignment horizontal="center" vertical="center" wrapText="1"/>
    </xf>
    <xf numFmtId="0" fontId="82" fillId="0" borderId="12" xfId="53" applyFont="1" applyBorder="1" applyAlignment="1">
      <alignment horizontal="center" vertical="center"/>
      <protection/>
    </xf>
    <xf numFmtId="10" fontId="82" fillId="0" borderId="10" xfId="55" applyNumberFormat="1" applyFont="1" applyBorder="1" applyAlignment="1">
      <alignment horizontal="center" vertical="center"/>
    </xf>
    <xf numFmtId="0" fontId="82" fillId="0" borderId="10" xfId="53" applyFont="1" applyBorder="1" applyAlignment="1">
      <alignment horizontal="center" vertical="center"/>
      <protection/>
    </xf>
    <xf numFmtId="0" fontId="82" fillId="0" borderId="10" xfId="53" applyFont="1" applyBorder="1" applyAlignment="1">
      <alignment horizontal="left" vertical="center" wrapText="1"/>
      <protection/>
    </xf>
    <xf numFmtId="2" fontId="81" fillId="0" borderId="10" xfId="53" applyNumberFormat="1" applyFont="1" applyBorder="1" applyAlignment="1">
      <alignment horizontal="left" wrapText="1"/>
      <protection/>
    </xf>
    <xf numFmtId="1" fontId="82" fillId="6" borderId="10" xfId="53" applyNumberFormat="1" applyFont="1" applyFill="1" applyBorder="1" applyAlignment="1" applyProtection="1">
      <alignment horizontal="center" vertical="center"/>
      <protection/>
    </xf>
    <xf numFmtId="0" fontId="81" fillId="0" borderId="10" xfId="53" applyFont="1" applyBorder="1" applyAlignment="1">
      <alignment horizontal="left"/>
      <protection/>
    </xf>
    <xf numFmtId="0" fontId="82" fillId="0" borderId="10" xfId="53" applyFont="1" applyBorder="1" applyAlignment="1">
      <alignment horizontal="left" vertical="top" wrapText="1"/>
      <protection/>
    </xf>
    <xf numFmtId="0" fontId="84" fillId="7" borderId="10" xfId="53" applyFont="1" applyFill="1" applyBorder="1" applyAlignment="1">
      <alignment horizontal="center" vertical="center" wrapText="1"/>
      <protection/>
    </xf>
    <xf numFmtId="0" fontId="83" fillId="10" borderId="10" xfId="53" applyFont="1" applyFill="1" applyBorder="1" applyAlignment="1">
      <alignment horizontal="center" vertical="center" wrapText="1"/>
      <protection/>
    </xf>
    <xf numFmtId="1" fontId="82" fillId="10" borderId="12" xfId="53" applyNumberFormat="1" applyFont="1" applyFill="1" applyBorder="1" applyAlignment="1">
      <alignment horizontal="center" vertical="center"/>
      <protection/>
    </xf>
    <xf numFmtId="10" fontId="82" fillId="10" borderId="10" xfId="55" applyNumberFormat="1" applyFont="1" applyFill="1" applyBorder="1" applyAlignment="1">
      <alignment horizontal="center" vertical="center"/>
    </xf>
    <xf numFmtId="0" fontId="81" fillId="0" borderId="12" xfId="53" applyFont="1" applyFill="1" applyBorder="1" applyAlignment="1">
      <alignment horizontal="right" vertical="center"/>
      <protection/>
    </xf>
    <xf numFmtId="2" fontId="81" fillId="0" borderId="10" xfId="53" applyNumberFormat="1" applyFont="1" applyFill="1" applyBorder="1" applyAlignment="1">
      <alignment horizontal="left" vertical="center"/>
      <protection/>
    </xf>
    <xf numFmtId="0" fontId="82" fillId="0" borderId="0" xfId="53" applyFont="1" applyAlignment="1">
      <alignment vertical="center"/>
      <protection/>
    </xf>
    <xf numFmtId="0" fontId="82" fillId="0" borderId="12" xfId="53" applyFont="1" applyFill="1" applyBorder="1" applyAlignment="1">
      <alignment horizontal="right"/>
      <protection/>
    </xf>
    <xf numFmtId="2" fontId="82" fillId="0" borderId="10" xfId="53" applyNumberFormat="1" applyFont="1" applyFill="1" applyBorder="1" applyAlignment="1">
      <alignment horizontal="left"/>
      <protection/>
    </xf>
    <xf numFmtId="0" fontId="82" fillId="0" borderId="10" xfId="53" applyFont="1" applyFill="1" applyBorder="1" applyAlignment="1">
      <alignment horizontal="left"/>
      <protection/>
    </xf>
    <xf numFmtId="0" fontId="82" fillId="0" borderId="10" xfId="53" applyFont="1" applyFill="1" applyBorder="1" applyAlignment="1">
      <alignment horizontal="left" vertical="top" wrapText="1"/>
      <protection/>
    </xf>
    <xf numFmtId="0" fontId="82" fillId="0" borderId="10" xfId="53" applyFont="1" applyFill="1" applyBorder="1" applyAlignment="1">
      <alignment horizontal="left" vertical="center" wrapText="1"/>
      <protection/>
    </xf>
    <xf numFmtId="0" fontId="81" fillId="0" borderId="12" xfId="53" applyFont="1" applyFill="1" applyBorder="1" applyAlignment="1">
      <alignment horizontal="right"/>
      <protection/>
    </xf>
    <xf numFmtId="2" fontId="81" fillId="0" borderId="10" xfId="53" applyNumberFormat="1" applyFont="1" applyFill="1" applyBorder="1" applyAlignment="1">
      <alignment horizontal="left"/>
      <protection/>
    </xf>
    <xf numFmtId="0" fontId="82" fillId="0" borderId="12" xfId="53" applyFont="1" applyFill="1" applyBorder="1" applyAlignment="1">
      <alignment horizontal="right" vertical="center"/>
      <protection/>
    </xf>
    <xf numFmtId="2" fontId="82" fillId="0" borderId="10" xfId="53" applyNumberFormat="1" applyFont="1" applyFill="1" applyBorder="1" applyAlignment="1">
      <alignment horizontal="left" vertical="center"/>
      <protection/>
    </xf>
    <xf numFmtId="0" fontId="82" fillId="0" borderId="10" xfId="53" applyFont="1" applyFill="1" applyBorder="1" applyAlignment="1">
      <alignment horizontal="left" vertical="center"/>
      <protection/>
    </xf>
    <xf numFmtId="14" fontId="82" fillId="10" borderId="10" xfId="53" applyNumberFormat="1" applyFont="1" applyFill="1" applyBorder="1" applyAlignment="1">
      <alignment horizontal="center" vertical="center"/>
      <protection/>
    </xf>
    <xf numFmtId="0" fontId="85" fillId="0" borderId="10" xfId="53" applyFont="1" applyFill="1" applyBorder="1" applyAlignment="1">
      <alignment horizontal="left"/>
      <protection/>
    </xf>
    <xf numFmtId="0" fontId="82" fillId="0" borderId="10" xfId="53" applyFont="1" applyFill="1" applyBorder="1" applyAlignment="1">
      <alignment horizontal="left" vertical="top"/>
      <protection/>
    </xf>
    <xf numFmtId="0" fontId="4" fillId="0" borderId="12" xfId="53" applyFont="1" applyFill="1" applyBorder="1" applyAlignment="1">
      <alignment/>
      <protection/>
    </xf>
    <xf numFmtId="2" fontId="32" fillId="0" borderId="10" xfId="53" applyNumberFormat="1" applyFont="1" applyFill="1" applyBorder="1" applyAlignment="1">
      <alignment/>
      <protection/>
    </xf>
    <xf numFmtId="0" fontId="4" fillId="0" borderId="12" xfId="53" applyFont="1" applyFill="1" applyBorder="1">
      <alignment/>
      <protection/>
    </xf>
    <xf numFmtId="0" fontId="4" fillId="0" borderId="10" xfId="53" applyFont="1" applyFill="1" applyBorder="1">
      <alignment/>
      <protection/>
    </xf>
    <xf numFmtId="0" fontId="36" fillId="0" borderId="10" xfId="53" applyFont="1" applyFill="1" applyBorder="1">
      <alignment/>
      <protection/>
    </xf>
    <xf numFmtId="0" fontId="4" fillId="0" borderId="10" xfId="53" applyFont="1" applyFill="1" applyBorder="1" applyAlignment="1">
      <alignment vertical="center" wrapText="1"/>
      <protection/>
    </xf>
    <xf numFmtId="0" fontId="4" fillId="0" borderId="10" xfId="53" applyFont="1" applyFill="1" applyBorder="1" applyAlignment="1">
      <alignment vertical="top" wrapText="1"/>
      <protection/>
    </xf>
    <xf numFmtId="0" fontId="32" fillId="0" borderId="12" xfId="53" applyFont="1" applyFill="1" applyBorder="1" applyAlignment="1">
      <alignment/>
      <protection/>
    </xf>
    <xf numFmtId="0" fontId="85" fillId="0" borderId="10" xfId="53" applyFont="1" applyFill="1" applyBorder="1" applyAlignment="1">
      <alignment horizontal="center" vertical="center" wrapText="1"/>
      <protection/>
    </xf>
    <xf numFmtId="0" fontId="4" fillId="0" borderId="10" xfId="53" applyFont="1" applyFill="1" applyBorder="1" applyAlignment="1">
      <alignment horizontal="center" vertical="center" wrapText="1"/>
      <protection/>
    </xf>
    <xf numFmtId="9" fontId="82" fillId="0" borderId="10" xfId="55" applyFont="1" applyFill="1" applyBorder="1" applyAlignment="1" applyProtection="1">
      <alignment horizontal="center" vertical="center"/>
      <protection/>
    </xf>
    <xf numFmtId="1" fontId="82" fillId="0" borderId="10" xfId="53" applyNumberFormat="1" applyFont="1" applyFill="1" applyBorder="1" applyAlignment="1" applyProtection="1">
      <alignment horizontal="center" vertical="center"/>
      <protection/>
    </xf>
    <xf numFmtId="2" fontId="74" fillId="0" borderId="0" xfId="53" applyNumberFormat="1" applyFont="1" applyAlignment="1">
      <alignment/>
      <protection/>
    </xf>
    <xf numFmtId="0" fontId="86" fillId="0" borderId="0" xfId="53" applyFont="1" applyAlignment="1">
      <alignment/>
      <protection/>
    </xf>
    <xf numFmtId="0" fontId="74" fillId="0" borderId="0" xfId="53" applyFont="1" applyFill="1" applyAlignment="1">
      <alignment vertical="center"/>
      <protection/>
    </xf>
    <xf numFmtId="0" fontId="87" fillId="0" borderId="0" xfId="53" applyFont="1" applyFill="1" applyAlignment="1">
      <alignment horizontal="center" vertical="center"/>
      <protection/>
    </xf>
    <xf numFmtId="0" fontId="82" fillId="0" borderId="0" xfId="53" applyFont="1" applyFill="1" applyAlignment="1">
      <alignment horizontal="center" vertical="center"/>
      <protection/>
    </xf>
    <xf numFmtId="0" fontId="82" fillId="0" borderId="0" xfId="53" applyFont="1" applyFill="1" applyAlignment="1" applyProtection="1">
      <alignment horizontal="center" vertical="center"/>
      <protection/>
    </xf>
    <xf numFmtId="9" fontId="82" fillId="0" borderId="0" xfId="55" applyFont="1" applyFill="1" applyAlignment="1" applyProtection="1">
      <alignment horizontal="center" vertical="center"/>
      <protection/>
    </xf>
    <xf numFmtId="1" fontId="82" fillId="0" borderId="0" xfId="53" applyNumberFormat="1" applyFont="1" applyFill="1" applyAlignment="1" applyProtection="1">
      <alignment horizontal="center" vertical="center"/>
      <protection/>
    </xf>
    <xf numFmtId="0" fontId="82" fillId="0" borderId="0" xfId="53" applyFont="1" applyAlignment="1" applyProtection="1">
      <alignment/>
      <protection locked="0"/>
    </xf>
    <xf numFmtId="0" fontId="82" fillId="0" borderId="0" xfId="53" applyFont="1" applyAlignment="1" applyProtection="1">
      <alignment horizontal="center" vertical="center"/>
      <protection/>
    </xf>
    <xf numFmtId="10" fontId="82" fillId="0" borderId="0" xfId="55" applyNumberFormat="1" applyFont="1" applyAlignment="1" applyProtection="1">
      <alignment horizontal="center" vertical="center"/>
      <protection/>
    </xf>
    <xf numFmtId="0" fontId="74" fillId="0" borderId="0" xfId="53" applyFont="1" applyAlignment="1" applyProtection="1">
      <alignment/>
      <protection/>
    </xf>
    <xf numFmtId="2" fontId="74" fillId="0" borderId="0" xfId="53" applyNumberFormat="1" applyFont="1" applyAlignment="1" applyProtection="1">
      <alignment/>
      <protection/>
    </xf>
    <xf numFmtId="10" fontId="74" fillId="0" borderId="0" xfId="55" applyNumberFormat="1" applyFont="1" applyAlignment="1" applyProtection="1">
      <alignment/>
      <protection/>
    </xf>
    <xf numFmtId="0" fontId="32" fillId="0" borderId="16" xfId="0" applyFont="1" applyFill="1" applyBorder="1" applyAlignment="1" applyProtection="1">
      <alignment horizontal="center" vertical="center" wrapText="1"/>
      <protection locked="0"/>
    </xf>
    <xf numFmtId="0" fontId="32" fillId="0" borderId="17" xfId="0" applyFont="1" applyFill="1" applyBorder="1" applyAlignment="1" applyProtection="1">
      <alignment horizontal="center" vertical="center" wrapText="1"/>
      <protection locked="0"/>
    </xf>
    <xf numFmtId="0" fontId="32" fillId="0" borderId="16" xfId="0" applyFont="1" applyFill="1" applyBorder="1" applyAlignment="1" applyProtection="1">
      <alignment horizontal="center" vertical="center" wrapText="1"/>
      <protection/>
    </xf>
    <xf numFmtId="0" fontId="32" fillId="0" borderId="18" xfId="0" applyFont="1" applyFill="1" applyBorder="1" applyAlignment="1" applyProtection="1">
      <alignment horizontal="center" vertical="center" wrapText="1"/>
      <protection/>
    </xf>
    <xf numFmtId="0" fontId="82" fillId="0" borderId="19" xfId="53" applyFont="1" applyBorder="1" applyAlignment="1" applyProtection="1">
      <alignment horizontal="center" vertical="center"/>
      <protection locked="0"/>
    </xf>
    <xf numFmtId="0" fontId="82" fillId="0" borderId="19" xfId="53" applyFont="1" applyBorder="1" applyAlignment="1" applyProtection="1">
      <alignment horizontal="center" vertical="center"/>
      <protection/>
    </xf>
    <xf numFmtId="9" fontId="82" fillId="0" borderId="0" xfId="55" applyFont="1" applyFill="1" applyAlignment="1">
      <alignment horizontal="center" vertical="center"/>
    </xf>
    <xf numFmtId="1" fontId="82" fillId="0" borderId="0" xfId="53" applyNumberFormat="1" applyFont="1" applyFill="1" applyAlignment="1">
      <alignment horizontal="center" vertical="center"/>
      <protection/>
    </xf>
    <xf numFmtId="0" fontId="0" fillId="0" borderId="0" xfId="0" applyAlignment="1">
      <alignment wrapText="1"/>
    </xf>
    <xf numFmtId="0" fontId="82" fillId="0" borderId="10" xfId="53" applyFont="1" applyBorder="1" applyAlignment="1">
      <alignment horizontal="left" vertical="center"/>
      <protection/>
    </xf>
    <xf numFmtId="14" fontId="82" fillId="0" borderId="10" xfId="53" applyNumberFormat="1" applyFont="1" applyFill="1" applyBorder="1" applyAlignment="1">
      <alignment horizontal="center" vertical="center" wrapText="1"/>
      <protection/>
    </xf>
    <xf numFmtId="0" fontId="81" fillId="10" borderId="12" xfId="53" applyFont="1" applyFill="1" applyBorder="1" applyAlignment="1">
      <alignment horizontal="right" vertical="center"/>
      <protection/>
    </xf>
    <xf numFmtId="0" fontId="82" fillId="0" borderId="12" xfId="53" applyFont="1" applyBorder="1" applyAlignment="1">
      <alignment vertical="center"/>
      <protection/>
    </xf>
    <xf numFmtId="0" fontId="82" fillId="0" borderId="0" xfId="53" applyFont="1" applyFill="1" applyAlignment="1">
      <alignment/>
      <protection/>
    </xf>
    <xf numFmtId="2" fontId="81" fillId="36" borderId="15" xfId="53" applyNumberFormat="1" applyFont="1" applyFill="1" applyBorder="1" applyAlignment="1">
      <alignment vertical="center"/>
      <protection/>
    </xf>
    <xf numFmtId="1" fontId="82" fillId="0" borderId="10" xfId="53" applyNumberFormat="1" applyFont="1" applyBorder="1" applyAlignment="1">
      <alignment horizontal="center" vertical="center"/>
      <protection/>
    </xf>
    <xf numFmtId="10" fontId="82" fillId="0" borderId="10" xfId="55" applyNumberFormat="1" applyFont="1" applyFill="1" applyBorder="1" applyAlignment="1">
      <alignment horizontal="center" vertical="center"/>
    </xf>
    <xf numFmtId="1" fontId="82" fillId="0" borderId="0" xfId="53" applyNumberFormat="1" applyFont="1" applyAlignment="1">
      <alignment horizontal="center" vertical="center"/>
      <protection/>
    </xf>
    <xf numFmtId="172" fontId="0" fillId="0" borderId="0" xfId="0" applyNumberFormat="1" applyAlignment="1">
      <alignment/>
    </xf>
    <xf numFmtId="0" fontId="82" fillId="0" borderId="10" xfId="53" applyFont="1" applyFill="1" applyBorder="1" applyAlignment="1">
      <alignment horizontal="center" vertical="top" wrapText="1"/>
      <protection/>
    </xf>
    <xf numFmtId="172" fontId="85" fillId="0" borderId="10" xfId="53" applyNumberFormat="1" applyFont="1" applyFill="1" applyBorder="1" applyAlignment="1">
      <alignment horizontal="center" vertical="center" wrapText="1"/>
      <protection/>
    </xf>
    <xf numFmtId="0" fontId="88" fillId="37" borderId="10" xfId="53" applyFont="1" applyFill="1" applyBorder="1" applyAlignment="1">
      <alignment horizontal="left" vertical="center" wrapText="1"/>
      <protection/>
    </xf>
    <xf numFmtId="175" fontId="0" fillId="0" borderId="0" xfId="55" applyNumberFormat="1" applyFont="1" applyAlignment="1">
      <alignment/>
    </xf>
    <xf numFmtId="0" fontId="82" fillId="0" borderId="0" xfId="53" applyFont="1" applyFill="1" applyAlignment="1">
      <alignment vertical="top"/>
      <protection/>
    </xf>
    <xf numFmtId="0" fontId="82" fillId="0" borderId="12" xfId="53" applyFont="1" applyBorder="1" applyAlignment="1">
      <alignment vertical="top"/>
      <protection/>
    </xf>
    <xf numFmtId="0" fontId="82" fillId="0" borderId="10" xfId="53" applyFont="1" applyBorder="1" applyAlignment="1">
      <alignment vertical="top" wrapText="1"/>
      <protection/>
    </xf>
    <xf numFmtId="0" fontId="84" fillId="0" borderId="10" xfId="53" applyFont="1" applyFill="1" applyBorder="1" applyAlignment="1">
      <alignment horizontal="center" vertical="top" wrapText="1"/>
      <protection/>
    </xf>
    <xf numFmtId="0" fontId="82" fillId="0" borderId="10" xfId="53" applyFont="1" applyFill="1" applyBorder="1" applyAlignment="1">
      <alignment horizontal="center" vertical="top"/>
      <protection/>
    </xf>
    <xf numFmtId="14" fontId="82" fillId="0" borderId="10" xfId="53" applyNumberFormat="1" applyFont="1" applyFill="1" applyBorder="1" applyAlignment="1">
      <alignment horizontal="center" vertical="top"/>
      <protection/>
    </xf>
    <xf numFmtId="9" fontId="82" fillId="0" borderId="10" xfId="55" applyFont="1" applyFill="1" applyBorder="1" applyAlignment="1">
      <alignment horizontal="center" vertical="top"/>
    </xf>
    <xf numFmtId="1" fontId="82" fillId="0" borderId="10" xfId="53" applyNumberFormat="1" applyFont="1" applyFill="1" applyBorder="1" applyAlignment="1">
      <alignment horizontal="center" vertical="top"/>
      <protection/>
    </xf>
    <xf numFmtId="0" fontId="4" fillId="0" borderId="10" xfId="0" applyFont="1" applyFill="1" applyBorder="1" applyAlignment="1" applyProtection="1">
      <alignment horizontal="center" vertical="top"/>
      <protection locked="0"/>
    </xf>
    <xf numFmtId="0" fontId="82" fillId="0" borderId="12" xfId="53" applyFont="1" applyBorder="1" applyAlignment="1">
      <alignment horizontal="center" vertical="top"/>
      <protection/>
    </xf>
    <xf numFmtId="10" fontId="82" fillId="0" borderId="10" xfId="55" applyNumberFormat="1" applyFont="1" applyBorder="1" applyAlignment="1">
      <alignment horizontal="center" vertical="top"/>
    </xf>
    <xf numFmtId="0" fontId="82" fillId="0" borderId="10" xfId="53" applyFont="1" applyBorder="1" applyAlignment="1">
      <alignment horizontal="center" vertical="top"/>
      <protection/>
    </xf>
    <xf numFmtId="1" fontId="82" fillId="6" borderId="10" xfId="53" applyNumberFormat="1" applyFont="1" applyFill="1" applyBorder="1" applyAlignment="1">
      <alignment horizontal="center" vertical="top"/>
      <protection/>
    </xf>
    <xf numFmtId="0" fontId="82" fillId="0" borderId="12" xfId="53" applyFont="1" applyFill="1" applyBorder="1" applyAlignment="1">
      <alignment horizontal="right" vertical="top"/>
      <protection/>
    </xf>
    <xf numFmtId="2" fontId="82" fillId="0" borderId="10" xfId="53" applyNumberFormat="1" applyFont="1" applyFill="1" applyBorder="1" applyAlignment="1">
      <alignment horizontal="left" vertical="top"/>
      <protection/>
    </xf>
    <xf numFmtId="0" fontId="82" fillId="0" borderId="10" xfId="53" applyFont="1" applyBorder="1" applyAlignment="1">
      <alignment vertical="center" wrapText="1"/>
      <protection/>
    </xf>
    <xf numFmtId="0" fontId="36" fillId="0" borderId="10" xfId="53" applyFont="1" applyFill="1" applyBorder="1" applyAlignment="1">
      <alignment horizontal="center" vertical="center" wrapText="1"/>
      <protection/>
    </xf>
    <xf numFmtId="168" fontId="4" fillId="0" borderId="10" xfId="50" applyNumberFormat="1" applyFont="1" applyFill="1" applyBorder="1" applyAlignment="1">
      <alignment horizontal="center" vertical="center" wrapText="1"/>
    </xf>
    <xf numFmtId="0" fontId="81" fillId="0" borderId="10" xfId="53" applyFont="1" applyBorder="1" applyAlignment="1">
      <alignment horizontal="left" vertical="center" wrapText="1"/>
      <protection/>
    </xf>
    <xf numFmtId="0" fontId="81" fillId="0" borderId="10" xfId="53" applyFont="1" applyFill="1" applyBorder="1" applyAlignment="1">
      <alignment horizontal="center" vertical="center" wrapText="1"/>
      <protection/>
    </xf>
    <xf numFmtId="14" fontId="82" fillId="0" borderId="10" xfId="53" applyNumberFormat="1" applyFont="1" applyFill="1" applyBorder="1" applyAlignment="1" applyProtection="1">
      <alignment horizontal="center" vertical="center"/>
      <protection/>
    </xf>
    <xf numFmtId="0" fontId="82" fillId="0" borderId="12" xfId="53" applyFont="1" applyFill="1" applyBorder="1" applyAlignment="1" applyProtection="1">
      <alignment horizontal="center" vertical="center"/>
      <protection/>
    </xf>
    <xf numFmtId="10" fontId="82" fillId="0" borderId="10" xfId="55" applyNumberFormat="1" applyFont="1" applyFill="1" applyBorder="1" applyAlignment="1" applyProtection="1">
      <alignment horizontal="center" vertical="center"/>
      <protection/>
    </xf>
    <xf numFmtId="0" fontId="32" fillId="0" borderId="15" xfId="0" applyFont="1" applyFill="1" applyBorder="1" applyAlignment="1" applyProtection="1">
      <alignment horizontal="center" vertical="center" wrapText="1"/>
      <protection/>
    </xf>
    <xf numFmtId="0" fontId="82" fillId="0" borderId="12" xfId="53" applyFont="1" applyFill="1" applyBorder="1" applyAlignment="1">
      <alignment horizontal="center" vertical="center"/>
      <protection/>
    </xf>
    <xf numFmtId="0" fontId="89" fillId="0" borderId="10" xfId="53" applyFont="1" applyFill="1" applyBorder="1" applyAlignment="1">
      <alignment horizontal="left" vertical="top" wrapText="1"/>
      <protection/>
    </xf>
    <xf numFmtId="174" fontId="81" fillId="0" borderId="10" xfId="53" applyNumberFormat="1" applyFont="1" applyFill="1" applyBorder="1" applyAlignment="1">
      <alignment horizontal="left" wrapText="1"/>
      <protection/>
    </xf>
    <xf numFmtId="0" fontId="90" fillId="0" borderId="10" xfId="53" applyFont="1" applyFill="1" applyBorder="1" applyAlignment="1">
      <alignment horizontal="left"/>
      <protection/>
    </xf>
    <xf numFmtId="0" fontId="74" fillId="0" borderId="0" xfId="53" applyFont="1" applyFill="1" applyAlignment="1">
      <alignment/>
      <protection/>
    </xf>
    <xf numFmtId="2" fontId="74" fillId="0" borderId="0" xfId="53" applyNumberFormat="1" applyFont="1" applyFill="1" applyAlignment="1">
      <alignment/>
      <protection/>
    </xf>
    <xf numFmtId="174" fontId="91" fillId="0" borderId="10" xfId="53" applyNumberFormat="1" applyFont="1" applyFill="1" applyBorder="1" applyAlignment="1">
      <alignment horizontal="left" wrapText="1"/>
      <protection/>
    </xf>
    <xf numFmtId="0" fontId="4" fillId="0" borderId="10" xfId="53" applyFont="1" applyFill="1" applyBorder="1" applyAlignment="1">
      <alignment horizontal="left" vertical="center" wrapText="1"/>
      <protection/>
    </xf>
    <xf numFmtId="0" fontId="42" fillId="0" borderId="10" xfId="53" applyFont="1" applyFill="1" applyBorder="1" applyAlignment="1">
      <alignment horizontal="left" vertical="center" wrapText="1"/>
      <protection/>
    </xf>
    <xf numFmtId="0" fontId="81" fillId="36" borderId="10" xfId="53" applyFont="1" applyFill="1" applyBorder="1" applyAlignment="1">
      <alignment horizontal="left" vertical="top"/>
      <protection/>
    </xf>
    <xf numFmtId="0" fontId="81" fillId="10" borderId="10" xfId="53" applyFont="1" applyFill="1" applyBorder="1" applyAlignment="1">
      <alignment horizontal="center" vertical="top" wrapText="1"/>
      <protection/>
    </xf>
    <xf numFmtId="0" fontId="83" fillId="10" borderId="10" xfId="53" applyFont="1" applyFill="1" applyBorder="1" applyAlignment="1">
      <alignment horizontal="center" vertical="top"/>
      <protection/>
    </xf>
    <xf numFmtId="0" fontId="82" fillId="10" borderId="10" xfId="53" applyFont="1" applyFill="1" applyBorder="1" applyAlignment="1">
      <alignment horizontal="center" vertical="top"/>
      <protection/>
    </xf>
    <xf numFmtId="9" fontId="82" fillId="10" borderId="10" xfId="55" applyFont="1" applyFill="1" applyBorder="1" applyAlignment="1">
      <alignment horizontal="center" vertical="top"/>
    </xf>
    <xf numFmtId="1" fontId="82" fillId="10" borderId="10" xfId="53" applyNumberFormat="1" applyFont="1" applyFill="1" applyBorder="1" applyAlignment="1">
      <alignment horizontal="center" vertical="top"/>
      <protection/>
    </xf>
    <xf numFmtId="0" fontId="82" fillId="10" borderId="10" xfId="53" applyFont="1" applyFill="1" applyBorder="1" applyAlignment="1" applyProtection="1">
      <alignment horizontal="center" vertical="top"/>
      <protection locked="0"/>
    </xf>
    <xf numFmtId="0" fontId="82" fillId="10" borderId="11" xfId="53" applyFont="1" applyFill="1" applyBorder="1" applyAlignment="1" applyProtection="1">
      <alignment horizontal="center" vertical="top"/>
      <protection locked="0"/>
    </xf>
    <xf numFmtId="0" fontId="4" fillId="10" borderId="15" xfId="0" applyFont="1" applyFill="1" applyBorder="1" applyAlignment="1">
      <alignment horizontal="center" vertical="top" wrapText="1"/>
    </xf>
    <xf numFmtId="10" fontId="82" fillId="0" borderId="20" xfId="55" applyNumberFormat="1" applyFont="1" applyBorder="1" applyAlignment="1">
      <alignment horizontal="center" vertical="top"/>
    </xf>
    <xf numFmtId="0" fontId="81" fillId="36" borderId="10" xfId="53" applyFont="1" applyFill="1" applyBorder="1" applyAlignment="1">
      <alignment horizontal="left" vertical="top" wrapText="1"/>
      <protection/>
    </xf>
    <xf numFmtId="174" fontId="92" fillId="7" borderId="10" xfId="53" applyNumberFormat="1" applyFont="1" applyFill="1" applyBorder="1" applyAlignment="1">
      <alignment horizontal="left" vertical="top" wrapText="1"/>
      <protection/>
    </xf>
    <xf numFmtId="0" fontId="92" fillId="10" borderId="12" xfId="53" applyFont="1" applyFill="1" applyBorder="1" applyAlignment="1">
      <alignment horizontal="right" vertical="top"/>
      <protection/>
    </xf>
    <xf numFmtId="0" fontId="85" fillId="0" borderId="10" xfId="53" applyFont="1" applyFill="1" applyBorder="1" applyAlignment="1">
      <alignment horizontal="center" vertical="top" wrapText="1"/>
      <protection/>
    </xf>
    <xf numFmtId="2" fontId="81" fillId="36" borderId="15" xfId="53" applyNumberFormat="1" applyFont="1" applyFill="1" applyBorder="1" applyAlignment="1">
      <alignment vertical="top"/>
      <protection/>
    </xf>
    <xf numFmtId="2" fontId="81" fillId="36" borderId="21" xfId="53" applyNumberFormat="1" applyFont="1" applyFill="1" applyBorder="1" applyAlignment="1">
      <alignment vertical="center"/>
      <protection/>
    </xf>
    <xf numFmtId="0" fontId="82" fillId="10" borderId="10" xfId="53" applyFont="1" applyFill="1" applyBorder="1" applyAlignment="1">
      <alignment horizontal="center" vertical="center" wrapText="1"/>
      <protection/>
    </xf>
    <xf numFmtId="0" fontId="82" fillId="0" borderId="0" xfId="53" applyFont="1" applyFill="1" applyAlignment="1">
      <alignment vertical="top" wrapText="1"/>
      <protection/>
    </xf>
    <xf numFmtId="174" fontId="93" fillId="7" borderId="10" xfId="53" applyNumberFormat="1" applyFont="1" applyFill="1" applyBorder="1" applyAlignment="1">
      <alignment horizontal="left" vertical="top" wrapText="1"/>
      <protection/>
    </xf>
    <xf numFmtId="0" fontId="94" fillId="7" borderId="10" xfId="53" applyFont="1" applyFill="1" applyBorder="1" applyAlignment="1">
      <alignment vertical="top" wrapText="1"/>
      <protection/>
    </xf>
    <xf numFmtId="0" fontId="95" fillId="0" borderId="10" xfId="53" applyFont="1" applyFill="1" applyBorder="1" applyAlignment="1">
      <alignment horizontal="left" vertical="top" wrapText="1"/>
      <protection/>
    </xf>
    <xf numFmtId="0" fontId="82" fillId="0" borderId="12" xfId="53" applyFont="1" applyFill="1" applyBorder="1" applyAlignment="1">
      <alignment horizontal="center" vertical="top"/>
      <protection/>
    </xf>
    <xf numFmtId="10" fontId="82" fillId="0" borderId="10" xfId="55" applyNumberFormat="1" applyFont="1" applyFill="1" applyBorder="1" applyAlignment="1">
      <alignment horizontal="center" vertical="top"/>
    </xf>
    <xf numFmtId="0" fontId="96" fillId="0" borderId="10" xfId="53" applyFont="1" applyFill="1" applyBorder="1" applyAlignment="1">
      <alignment horizontal="left" vertical="top" wrapText="1"/>
      <protection/>
    </xf>
    <xf numFmtId="0" fontId="82" fillId="0" borderId="10" xfId="53" applyFont="1" applyFill="1" applyBorder="1" applyAlignment="1">
      <alignment wrapText="1"/>
      <protection/>
    </xf>
    <xf numFmtId="0" fontId="82" fillId="0" borderId="10" xfId="53" applyFont="1" applyFill="1" applyBorder="1" applyAlignment="1">
      <alignment vertical="top" wrapText="1"/>
      <protection/>
    </xf>
    <xf numFmtId="0" fontId="4" fillId="38" borderId="10" xfId="0" applyFont="1" applyFill="1" applyBorder="1" applyAlignment="1" applyProtection="1">
      <alignment horizontal="center" vertical="top"/>
      <protection locked="0"/>
    </xf>
    <xf numFmtId="174" fontId="92" fillId="38" borderId="10" xfId="53" applyNumberFormat="1" applyFont="1" applyFill="1" applyBorder="1" applyAlignment="1">
      <alignment horizontal="left" vertical="top" wrapText="1"/>
      <protection/>
    </xf>
    <xf numFmtId="0" fontId="81" fillId="38" borderId="10" xfId="53" applyFont="1" applyFill="1" applyBorder="1" applyAlignment="1">
      <alignment vertical="top" wrapText="1"/>
      <protection/>
    </xf>
    <xf numFmtId="0" fontId="81" fillId="38" borderId="10" xfId="53" applyFont="1" applyFill="1" applyBorder="1" applyAlignment="1">
      <alignment horizontal="center" vertical="center" wrapText="1"/>
      <protection/>
    </xf>
    <xf numFmtId="0" fontId="83" fillId="38" borderId="10" xfId="53" applyFont="1" applyFill="1" applyBorder="1" applyAlignment="1">
      <alignment horizontal="center" vertical="center" wrapText="1"/>
      <protection/>
    </xf>
    <xf numFmtId="14" fontId="82" fillId="38" borderId="10" xfId="53" applyNumberFormat="1" applyFont="1" applyFill="1" applyBorder="1" applyAlignment="1">
      <alignment horizontal="center" vertical="center"/>
      <protection/>
    </xf>
    <xf numFmtId="14" fontId="82" fillId="38" borderId="10" xfId="53" applyNumberFormat="1" applyFont="1" applyFill="1" applyBorder="1" applyAlignment="1" applyProtection="1">
      <alignment horizontal="center" vertical="center"/>
      <protection/>
    </xf>
    <xf numFmtId="0" fontId="84" fillId="38" borderId="10" xfId="53" applyFont="1" applyFill="1" applyBorder="1" applyAlignment="1">
      <alignment horizontal="center" vertical="center" wrapText="1"/>
      <protection/>
    </xf>
    <xf numFmtId="174" fontId="97" fillId="38" borderId="10" xfId="53" applyNumberFormat="1" applyFont="1" applyFill="1" applyBorder="1" applyAlignment="1">
      <alignment horizontal="left" vertical="top" wrapText="1"/>
      <protection/>
    </xf>
    <xf numFmtId="0" fontId="97" fillId="38" borderId="10" xfId="53" applyFont="1" applyFill="1" applyBorder="1" applyAlignment="1">
      <alignment vertical="top" wrapText="1"/>
      <protection/>
    </xf>
    <xf numFmtId="0" fontId="81" fillId="38" borderId="10" xfId="53" applyFont="1" applyFill="1" applyBorder="1" applyAlignment="1">
      <alignment vertical="center" wrapText="1"/>
      <protection/>
    </xf>
    <xf numFmtId="0" fontId="82" fillId="38" borderId="10" xfId="53" applyFont="1" applyFill="1" applyBorder="1" applyAlignment="1">
      <alignment horizontal="center" vertical="center" wrapText="1"/>
      <protection/>
    </xf>
    <xf numFmtId="0" fontId="74" fillId="38" borderId="0" xfId="53" applyFont="1" applyFill="1" applyAlignment="1">
      <alignment horizontal="center" vertical="center"/>
      <protection/>
    </xf>
    <xf numFmtId="0" fontId="74" fillId="38" borderId="0" xfId="53" applyFont="1" applyFill="1" applyAlignment="1">
      <alignment vertical="center"/>
      <protection/>
    </xf>
    <xf numFmtId="14" fontId="82" fillId="38" borderId="0" xfId="53" applyNumberFormat="1" applyFont="1" applyFill="1" applyAlignment="1">
      <alignment horizontal="center" vertical="center"/>
      <protection/>
    </xf>
    <xf numFmtId="14" fontId="82" fillId="38" borderId="0" xfId="53" applyNumberFormat="1" applyFont="1" applyFill="1" applyAlignment="1" applyProtection="1">
      <alignment horizontal="center" vertical="center"/>
      <protection/>
    </xf>
    <xf numFmtId="0" fontId="87" fillId="38" borderId="0" xfId="53" applyFont="1" applyFill="1" applyAlignment="1">
      <alignment horizontal="center" vertical="center"/>
      <protection/>
    </xf>
    <xf numFmtId="0" fontId="87" fillId="0" borderId="0" xfId="53" applyFont="1" applyFill="1" applyAlignment="1">
      <alignment vertical="center"/>
      <protection/>
    </xf>
    <xf numFmtId="0" fontId="84" fillId="10" borderId="10" xfId="53" applyFont="1" applyFill="1" applyBorder="1" applyAlignment="1">
      <alignment horizontal="center" vertical="top" wrapText="1"/>
      <protection/>
    </xf>
    <xf numFmtId="0" fontId="4" fillId="38" borderId="10" xfId="0" applyFont="1" applyFill="1" applyBorder="1" applyAlignment="1" applyProtection="1">
      <alignment horizontal="center" vertical="center"/>
      <protection locked="0"/>
    </xf>
    <xf numFmtId="0" fontId="81" fillId="39" borderId="22" xfId="53" applyFont="1" applyFill="1" applyBorder="1" applyAlignment="1">
      <alignment vertical="top"/>
      <protection/>
    </xf>
    <xf numFmtId="0" fontId="81" fillId="39" borderId="0" xfId="53" applyFont="1" applyFill="1" applyBorder="1" applyAlignment="1">
      <alignment vertical="top"/>
      <protection/>
    </xf>
    <xf numFmtId="0" fontId="81" fillId="40" borderId="22" xfId="53" applyFont="1" applyFill="1" applyBorder="1" applyAlignment="1">
      <alignment vertical="top"/>
      <protection/>
    </xf>
    <xf numFmtId="0" fontId="81" fillId="40" borderId="0" xfId="53" applyFont="1" applyFill="1" applyBorder="1" applyAlignment="1">
      <alignment vertical="top"/>
      <protection/>
    </xf>
    <xf numFmtId="0" fontId="81" fillId="40" borderId="0" xfId="53" applyFont="1" applyFill="1" applyBorder="1" applyAlignment="1">
      <alignment vertical="top" wrapText="1"/>
      <protection/>
    </xf>
    <xf numFmtId="0" fontId="84" fillId="40" borderId="0" xfId="53" applyFont="1" applyFill="1" applyBorder="1" applyAlignment="1">
      <alignment vertical="top"/>
      <protection/>
    </xf>
    <xf numFmtId="10" fontId="82" fillId="41" borderId="14" xfId="55" applyNumberFormat="1" applyFont="1" applyFill="1" applyBorder="1" applyAlignment="1">
      <alignment horizontal="center" vertical="top"/>
    </xf>
    <xf numFmtId="0" fontId="82" fillId="41" borderId="14" xfId="53" applyFont="1" applyFill="1" applyBorder="1" applyAlignment="1">
      <alignment horizontal="center" vertical="top"/>
      <protection/>
    </xf>
    <xf numFmtId="0" fontId="82" fillId="38" borderId="0" xfId="53" applyFont="1" applyFill="1" applyBorder="1" applyAlignment="1">
      <alignment/>
      <protection/>
    </xf>
    <xf numFmtId="0" fontId="81" fillId="10" borderId="13" xfId="53" applyFont="1" applyFill="1" applyBorder="1" applyAlignment="1">
      <alignment horizontal="center" vertical="center"/>
      <protection/>
    </xf>
    <xf numFmtId="9" fontId="82" fillId="0" borderId="23" xfId="53" applyNumberFormat="1" applyFont="1" applyBorder="1" applyAlignment="1" applyProtection="1">
      <alignment horizontal="center" vertical="center"/>
      <protection/>
    </xf>
    <xf numFmtId="9" fontId="81" fillId="0" borderId="14" xfId="55" applyNumberFormat="1" applyFont="1" applyBorder="1" applyAlignment="1">
      <alignment horizontal="center" vertical="center"/>
    </xf>
    <xf numFmtId="1" fontId="81" fillId="10" borderId="12" xfId="53" applyNumberFormat="1" applyFont="1" applyFill="1" applyBorder="1" applyAlignment="1">
      <alignment horizontal="center" vertical="center"/>
      <protection/>
    </xf>
    <xf numFmtId="9" fontId="81" fillId="10" borderId="10" xfId="55" applyNumberFormat="1" applyFont="1" applyFill="1" applyBorder="1" applyAlignment="1">
      <alignment horizontal="center" vertical="center"/>
    </xf>
    <xf numFmtId="9" fontId="82" fillId="0" borderId="23" xfId="55" applyNumberFormat="1" applyFont="1" applyBorder="1" applyAlignment="1">
      <alignment horizontal="center" vertical="center"/>
    </xf>
    <xf numFmtId="9" fontId="81" fillId="40" borderId="24" xfId="53" applyNumberFormat="1" applyFont="1" applyFill="1" applyBorder="1" applyAlignment="1">
      <alignment vertical="top"/>
      <protection/>
    </xf>
    <xf numFmtId="9" fontId="81" fillId="36" borderId="15" xfId="53" applyNumberFormat="1" applyFont="1" applyFill="1" applyBorder="1" applyAlignment="1">
      <alignment vertical="center"/>
      <protection/>
    </xf>
    <xf numFmtId="9" fontId="82" fillId="0" borderId="0" xfId="55" applyNumberFormat="1" applyFont="1" applyAlignment="1">
      <alignment horizontal="center" vertical="center"/>
    </xf>
    <xf numFmtId="9" fontId="82" fillId="0" borderId="20" xfId="55" applyNumberFormat="1" applyFont="1" applyBorder="1" applyAlignment="1">
      <alignment horizontal="center" vertical="center"/>
    </xf>
    <xf numFmtId="9" fontId="82" fillId="0" borderId="23" xfId="55" applyNumberFormat="1" applyFont="1" applyBorder="1" applyAlignment="1">
      <alignment horizontal="center" vertical="top"/>
    </xf>
    <xf numFmtId="9" fontId="82" fillId="10" borderId="13" xfId="53" applyNumberFormat="1" applyFont="1" applyFill="1" applyBorder="1" applyAlignment="1">
      <alignment horizontal="center" vertical="center"/>
      <protection/>
    </xf>
    <xf numFmtId="9" fontId="81" fillId="39" borderId="24" xfId="53" applyNumberFormat="1" applyFont="1" applyFill="1" applyBorder="1" applyAlignment="1">
      <alignment vertical="top"/>
      <protection/>
    </xf>
    <xf numFmtId="9" fontId="82" fillId="0" borderId="23" xfId="53" applyNumberFormat="1" applyFont="1" applyFill="1" applyBorder="1" applyAlignment="1" applyProtection="1">
      <alignment horizontal="center" vertical="center"/>
      <protection/>
    </xf>
    <xf numFmtId="9" fontId="82" fillId="0" borderId="23" xfId="55" applyNumberFormat="1" applyFont="1" applyFill="1" applyBorder="1" applyAlignment="1">
      <alignment horizontal="center" vertical="center"/>
    </xf>
    <xf numFmtId="9" fontId="82" fillId="0" borderId="23" xfId="55" applyNumberFormat="1" applyFont="1" applyFill="1" applyBorder="1" applyAlignment="1">
      <alignment horizontal="center" vertical="top"/>
    </xf>
    <xf numFmtId="9" fontId="74" fillId="0" borderId="0" xfId="53" applyNumberFormat="1" applyFont="1" applyAlignment="1" applyProtection="1">
      <alignment/>
      <protection/>
    </xf>
    <xf numFmtId="9" fontId="82" fillId="0" borderId="0" xfId="55" applyNumberFormat="1" applyFont="1" applyAlignment="1" applyProtection="1">
      <alignment horizontal="center" vertical="center"/>
      <protection/>
    </xf>
    <xf numFmtId="0" fontId="32" fillId="2" borderId="25" xfId="0" applyFont="1" applyFill="1" applyBorder="1" applyAlignment="1">
      <alignment horizontal="center" vertical="center" wrapText="1"/>
    </xf>
    <xf numFmtId="0" fontId="32" fillId="2" borderId="26" xfId="0" applyFont="1" applyFill="1" applyBorder="1" applyAlignment="1">
      <alignment horizontal="center" vertical="center" wrapText="1"/>
    </xf>
    <xf numFmtId="0" fontId="32" fillId="38" borderId="15" xfId="0" applyFont="1" applyFill="1" applyBorder="1" applyAlignment="1">
      <alignment horizontal="center" vertical="center" wrapText="1"/>
    </xf>
    <xf numFmtId="10" fontId="82" fillId="0" borderId="15" xfId="55" applyNumberFormat="1" applyFont="1" applyBorder="1" applyAlignment="1">
      <alignment horizontal="center" vertical="center"/>
    </xf>
    <xf numFmtId="0" fontId="98" fillId="0" borderId="10" xfId="53" applyFont="1" applyFill="1" applyBorder="1" applyAlignment="1">
      <alignment horizontal="center" vertical="center" wrapText="1"/>
      <protection/>
    </xf>
    <xf numFmtId="14" fontId="95" fillId="0" borderId="10" xfId="53" applyNumberFormat="1" applyFont="1" applyFill="1" applyBorder="1" applyAlignment="1">
      <alignment horizontal="center" vertical="center"/>
      <protection/>
    </xf>
    <xf numFmtId="0" fontId="82" fillId="0" borderId="27" xfId="53" applyFont="1" applyBorder="1" applyAlignment="1">
      <alignment wrapText="1"/>
      <protection/>
    </xf>
    <xf numFmtId="0" fontId="4" fillId="0" borderId="11" xfId="0" applyFont="1" applyFill="1" applyBorder="1" applyAlignment="1" applyProtection="1">
      <alignment horizontal="center" vertical="center"/>
      <protection locked="0"/>
    </xf>
    <xf numFmtId="0" fontId="99" fillId="38" borderId="10" xfId="53" applyFont="1" applyFill="1" applyBorder="1" applyAlignment="1">
      <alignment horizontal="center" vertical="center" wrapText="1"/>
      <protection/>
    </xf>
    <xf numFmtId="0" fontId="100" fillId="0" borderId="10" xfId="53" applyFont="1" applyFill="1" applyBorder="1" applyAlignment="1">
      <alignment horizontal="right" vertical="top" wrapText="1"/>
      <protection/>
    </xf>
    <xf numFmtId="0" fontId="91" fillId="42" borderId="10" xfId="53" applyFont="1" applyFill="1" applyBorder="1" applyAlignment="1">
      <alignment horizontal="left" vertical="center"/>
      <protection/>
    </xf>
    <xf numFmtId="0" fontId="71" fillId="0" borderId="10" xfId="46" applyFill="1" applyBorder="1" applyAlignment="1" applyProtection="1">
      <alignment horizontal="center" vertical="top" wrapText="1"/>
      <protection/>
    </xf>
    <xf numFmtId="0" fontId="4" fillId="0" borderId="10" xfId="53" applyFont="1" applyFill="1" applyBorder="1" applyAlignment="1">
      <alignment horizontal="left" vertical="top" wrapText="1"/>
      <protection/>
    </xf>
    <xf numFmtId="2" fontId="82" fillId="0" borderId="27" xfId="53" applyNumberFormat="1" applyFont="1" applyFill="1" applyBorder="1" applyAlignment="1">
      <alignment horizontal="left"/>
      <protection/>
    </xf>
    <xf numFmtId="0" fontId="101" fillId="0" borderId="10" xfId="46" applyFont="1" applyFill="1" applyBorder="1" applyAlignment="1" applyProtection="1">
      <alignment horizontal="center" vertical="center" wrapText="1"/>
      <protection/>
    </xf>
    <xf numFmtId="0" fontId="81" fillId="42" borderId="10" xfId="53" applyFont="1" applyFill="1" applyBorder="1" applyAlignment="1">
      <alignment horizontal="left" vertical="top" wrapText="1"/>
      <protection/>
    </xf>
    <xf numFmtId="0" fontId="98" fillId="38" borderId="10" xfId="53" applyFont="1" applyFill="1" applyBorder="1" applyAlignment="1">
      <alignment horizontal="center" vertical="center" wrapText="1"/>
      <protection/>
    </xf>
    <xf numFmtId="0" fontId="82" fillId="0" borderId="0" xfId="53" applyFont="1" applyBorder="1" applyAlignment="1">
      <alignment vertical="center" wrapText="1"/>
      <protection/>
    </xf>
    <xf numFmtId="0" fontId="97" fillId="38" borderId="10" xfId="53" applyFont="1" applyFill="1" applyBorder="1" applyAlignment="1">
      <alignment horizontal="center" vertical="center" wrapText="1"/>
      <protection/>
    </xf>
    <xf numFmtId="0" fontId="90" fillId="0" borderId="10" xfId="53" applyFont="1" applyFill="1" applyBorder="1" applyAlignment="1">
      <alignment horizontal="center" vertical="center" wrapText="1"/>
      <protection/>
    </xf>
    <xf numFmtId="14" fontId="95" fillId="38" borderId="10" xfId="53" applyNumberFormat="1" applyFont="1" applyFill="1" applyBorder="1" applyAlignment="1">
      <alignment horizontal="center" vertical="center"/>
      <protection/>
    </xf>
    <xf numFmtId="14" fontId="95" fillId="38" borderId="10" xfId="53" applyNumberFormat="1" applyFont="1" applyFill="1" applyBorder="1" applyAlignment="1" applyProtection="1">
      <alignment horizontal="center" vertical="center"/>
      <protection/>
    </xf>
    <xf numFmtId="0" fontId="102" fillId="32" borderId="10" xfId="53" applyFont="1" applyFill="1" applyBorder="1" applyAlignment="1">
      <alignment horizontal="center" vertical="top" wrapText="1"/>
      <protection/>
    </xf>
    <xf numFmtId="0" fontId="81" fillId="43" borderId="10" xfId="53" applyFont="1" applyFill="1" applyBorder="1" applyAlignment="1">
      <alignment horizontal="center" vertical="top" wrapText="1"/>
      <protection/>
    </xf>
    <xf numFmtId="0" fontId="103" fillId="32" borderId="10" xfId="53" applyFont="1" applyFill="1" applyBorder="1" applyAlignment="1">
      <alignment horizontal="center" vertical="top" wrapText="1"/>
      <protection/>
    </xf>
    <xf numFmtId="0" fontId="82" fillId="43" borderId="10" xfId="53" applyFont="1" applyFill="1" applyBorder="1" applyAlignment="1">
      <alignment horizontal="center" vertical="center" wrapText="1"/>
      <protection/>
    </xf>
    <xf numFmtId="0" fontId="84" fillId="43" borderId="10" xfId="53" applyFont="1" applyFill="1" applyBorder="1" applyAlignment="1">
      <alignment horizontal="center" vertical="center" wrapText="1"/>
      <protection/>
    </xf>
    <xf numFmtId="0" fontId="98" fillId="43" borderId="10" xfId="53" applyFont="1" applyFill="1" applyBorder="1" applyAlignment="1">
      <alignment horizontal="center" vertical="center" wrapText="1"/>
      <protection/>
    </xf>
    <xf numFmtId="14" fontId="82" fillId="43" borderId="10" xfId="53" applyNumberFormat="1" applyFont="1" applyFill="1" applyBorder="1" applyAlignment="1">
      <alignment horizontal="center" vertical="center"/>
      <protection/>
    </xf>
    <xf numFmtId="0" fontId="81" fillId="43" borderId="10" xfId="53" applyFont="1" applyFill="1" applyBorder="1" applyAlignment="1">
      <alignment horizontal="center" vertical="center" wrapText="1"/>
      <protection/>
    </xf>
    <xf numFmtId="0" fontId="104" fillId="43" borderId="10" xfId="53" applyFont="1" applyFill="1" applyBorder="1" applyAlignment="1">
      <alignment horizontal="center" vertical="top" wrapText="1"/>
      <protection/>
    </xf>
    <xf numFmtId="0" fontId="84" fillId="43" borderId="10" xfId="53" applyFont="1" applyFill="1" applyBorder="1" applyAlignment="1">
      <alignment horizontal="center" vertical="top" wrapText="1"/>
      <protection/>
    </xf>
    <xf numFmtId="0" fontId="103" fillId="0" borderId="10" xfId="53" applyFont="1" applyFill="1" applyBorder="1" applyAlignment="1">
      <alignment horizontal="center" vertical="top" wrapText="1"/>
      <protection/>
    </xf>
    <xf numFmtId="0" fontId="105" fillId="0" borderId="10" xfId="53" applyFont="1" applyBorder="1" applyAlignment="1">
      <alignment horizontal="center" vertical="top" wrapText="1"/>
      <protection/>
    </xf>
    <xf numFmtId="0" fontId="82" fillId="0" borderId="0" xfId="53" applyFont="1" applyBorder="1" applyAlignment="1">
      <alignment horizontal="center" vertical="center"/>
      <protection/>
    </xf>
    <xf numFmtId="10" fontId="82" fillId="0" borderId="0" xfId="55" applyNumberFormat="1" applyFont="1" applyBorder="1" applyAlignment="1">
      <alignment horizontal="center" vertical="center"/>
    </xf>
    <xf numFmtId="9" fontId="82" fillId="0" borderId="24" xfId="55" applyNumberFormat="1" applyFont="1" applyBorder="1" applyAlignment="1">
      <alignment horizontal="center" vertical="center"/>
    </xf>
    <xf numFmtId="0" fontId="4" fillId="0" borderId="16" xfId="53" applyFont="1" applyFill="1" applyBorder="1" applyAlignment="1">
      <alignment vertical="center" wrapText="1"/>
      <protection/>
    </xf>
    <xf numFmtId="0" fontId="82" fillId="0" borderId="16" xfId="53" applyFont="1" applyFill="1" applyBorder="1" applyAlignment="1">
      <alignment horizontal="center" vertical="center" wrapText="1"/>
      <protection/>
    </xf>
    <xf numFmtId="0" fontId="84" fillId="0" borderId="16" xfId="53" applyFont="1" applyFill="1" applyBorder="1" applyAlignment="1">
      <alignment horizontal="center" vertical="center" wrapText="1"/>
      <protection/>
    </xf>
    <xf numFmtId="14" fontId="82" fillId="0" borderId="16" xfId="53" applyNumberFormat="1" applyFont="1" applyFill="1" applyBorder="1" applyAlignment="1">
      <alignment horizontal="center" vertical="center"/>
      <protection/>
    </xf>
    <xf numFmtId="0" fontId="36" fillId="0" borderId="10" xfId="0" applyFont="1" applyFill="1" applyBorder="1" applyAlignment="1" applyProtection="1">
      <alignment horizontal="center" vertical="center"/>
      <protection locked="0"/>
    </xf>
    <xf numFmtId="9" fontId="82" fillId="44" borderId="10" xfId="55" applyFont="1" applyFill="1" applyBorder="1" applyAlignment="1">
      <alignment horizontal="center" vertical="center"/>
    </xf>
    <xf numFmtId="9" fontId="82" fillId="41" borderId="10" xfId="55" applyFont="1" applyFill="1" applyBorder="1" applyAlignment="1">
      <alignment horizontal="center" vertical="center"/>
    </xf>
    <xf numFmtId="9" fontId="82" fillId="38" borderId="10" xfId="55" applyFont="1" applyFill="1" applyBorder="1" applyAlignment="1" applyProtection="1">
      <alignment horizontal="center" vertical="center"/>
      <protection/>
    </xf>
    <xf numFmtId="0" fontId="4" fillId="45" borderId="10" xfId="0" applyFont="1" applyFill="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43" borderId="10" xfId="0" applyFont="1" applyFill="1" applyBorder="1" applyAlignment="1" applyProtection="1">
      <alignment horizontal="center" vertical="center"/>
      <protection locked="0"/>
    </xf>
    <xf numFmtId="9" fontId="82" fillId="38" borderId="10" xfId="55" applyFont="1" applyFill="1" applyBorder="1" applyAlignment="1">
      <alignment horizontal="center" vertical="center"/>
    </xf>
    <xf numFmtId="0" fontId="82" fillId="41" borderId="10" xfId="53" applyFont="1" applyFill="1" applyBorder="1" applyAlignment="1" applyProtection="1">
      <alignment horizontal="center" vertical="center"/>
      <protection locked="0"/>
    </xf>
    <xf numFmtId="0" fontId="82" fillId="41" borderId="11" xfId="53" applyFont="1" applyFill="1" applyBorder="1" applyAlignment="1" applyProtection="1">
      <alignment horizontal="center" vertical="center"/>
      <protection locked="0"/>
    </xf>
    <xf numFmtId="0" fontId="81" fillId="0" borderId="10" xfId="53" applyFont="1" applyFill="1" applyBorder="1" applyAlignment="1">
      <alignment vertical="center" wrapText="1"/>
      <protection/>
    </xf>
    <xf numFmtId="174" fontId="32" fillId="0" borderId="10" xfId="53" applyNumberFormat="1" applyFont="1" applyFill="1" applyBorder="1" applyAlignment="1">
      <alignment horizontal="left" vertical="center" wrapText="1"/>
      <protection/>
    </xf>
    <xf numFmtId="0" fontId="32" fillId="0" borderId="10" xfId="53" applyFont="1" applyFill="1" applyBorder="1" applyAlignment="1">
      <alignment vertical="center" wrapText="1"/>
      <protection/>
    </xf>
    <xf numFmtId="0" fontId="82" fillId="0" borderId="16" xfId="53" applyFont="1" applyFill="1" applyBorder="1" applyAlignment="1">
      <alignment vertical="top" wrapText="1"/>
      <protection/>
    </xf>
    <xf numFmtId="0" fontId="81" fillId="0" borderId="28" xfId="0" applyFont="1" applyBorder="1" applyAlignment="1">
      <alignment vertical="center" wrapText="1"/>
    </xf>
    <xf numFmtId="0" fontId="81" fillId="38" borderId="28" xfId="0" applyFont="1" applyFill="1" applyBorder="1" applyAlignment="1">
      <alignment vertical="center" wrapText="1"/>
    </xf>
    <xf numFmtId="0" fontId="81" fillId="0" borderId="10" xfId="53" applyFont="1" applyFill="1" applyBorder="1" applyAlignment="1">
      <alignment horizontal="center" vertical="center"/>
      <protection/>
    </xf>
    <xf numFmtId="14" fontId="82" fillId="46" borderId="0" xfId="53" applyNumberFormat="1" applyFont="1" applyFill="1" applyAlignment="1">
      <alignment horizontal="center" vertical="center"/>
      <protection/>
    </xf>
    <xf numFmtId="14" fontId="82" fillId="46" borderId="0" xfId="53" applyNumberFormat="1" applyFont="1" applyFill="1" applyAlignment="1" applyProtection="1">
      <alignment horizontal="center" vertical="center"/>
      <protection/>
    </xf>
    <xf numFmtId="0" fontId="4" fillId="0" borderId="0" xfId="53" applyFont="1" applyFill="1" applyBorder="1" applyAlignment="1">
      <alignment/>
      <protection/>
    </xf>
    <xf numFmtId="2" fontId="32" fillId="0" borderId="0" xfId="53" applyNumberFormat="1" applyFont="1" applyFill="1" applyBorder="1" applyAlignment="1">
      <alignment/>
      <protection/>
    </xf>
    <xf numFmtId="0" fontId="82" fillId="0" borderId="28" xfId="0" applyFont="1" applyBorder="1" applyAlignment="1">
      <alignment vertical="center" wrapText="1"/>
    </xf>
    <xf numFmtId="9" fontId="7" fillId="17" borderId="29" xfId="55" applyFont="1" applyFill="1" applyBorder="1" applyAlignment="1" applyProtection="1">
      <alignment horizontal="center" vertical="center"/>
      <protection locked="0"/>
    </xf>
    <xf numFmtId="9" fontId="7" fillId="17" borderId="30" xfId="55" applyFont="1" applyFill="1" applyBorder="1" applyAlignment="1" applyProtection="1">
      <alignment horizontal="center" vertical="center"/>
      <protection locked="0"/>
    </xf>
    <xf numFmtId="9" fontId="7" fillId="17" borderId="31" xfId="55" applyFont="1" applyFill="1" applyBorder="1" applyAlignment="1" applyProtection="1">
      <alignment horizontal="center" vertical="center"/>
      <protection locked="0"/>
    </xf>
    <xf numFmtId="0" fontId="82" fillId="0" borderId="28" xfId="0" applyFont="1" applyFill="1" applyBorder="1" applyAlignment="1">
      <alignment vertical="center" wrapText="1"/>
    </xf>
    <xf numFmtId="9" fontId="82" fillId="0" borderId="0" xfId="55" applyNumberFormat="1" applyFont="1" applyBorder="1" applyAlignment="1">
      <alignment horizontal="center" vertical="center"/>
    </xf>
    <xf numFmtId="0" fontId="82" fillId="0" borderId="28" xfId="0" applyFont="1" applyBorder="1" applyAlignment="1">
      <alignment vertical="center"/>
    </xf>
    <xf numFmtId="0" fontId="81" fillId="38" borderId="28" xfId="0" applyFont="1" applyFill="1" applyBorder="1" applyAlignment="1">
      <alignment vertical="center"/>
    </xf>
    <xf numFmtId="0" fontId="95" fillId="0" borderId="28" xfId="0" applyFont="1" applyBorder="1" applyAlignment="1">
      <alignment vertical="center"/>
    </xf>
    <xf numFmtId="0" fontId="106" fillId="38" borderId="28" xfId="0" applyFont="1" applyFill="1" applyBorder="1" applyAlignment="1">
      <alignment vertical="center"/>
    </xf>
    <xf numFmtId="0" fontId="95" fillId="0" borderId="28" xfId="0" applyFont="1" applyBorder="1" applyAlignment="1">
      <alignment vertical="center" wrapText="1"/>
    </xf>
    <xf numFmtId="0" fontId="106" fillId="38" borderId="28" xfId="0" applyFont="1" applyFill="1" applyBorder="1" applyAlignment="1">
      <alignment vertical="center" wrapText="1"/>
    </xf>
    <xf numFmtId="0" fontId="82" fillId="47" borderId="28" xfId="0" applyFont="1" applyFill="1" applyBorder="1" applyAlignment="1">
      <alignment vertical="center" wrapText="1"/>
    </xf>
    <xf numFmtId="0" fontId="95" fillId="0" borderId="0" xfId="0" applyFont="1" applyBorder="1" applyAlignment="1">
      <alignment vertical="center" wrapText="1"/>
    </xf>
    <xf numFmtId="0" fontId="81" fillId="0" borderId="0" xfId="53" applyFont="1" applyFill="1" applyBorder="1" applyAlignment="1">
      <alignment horizontal="center" vertical="center" wrapText="1"/>
      <protection/>
    </xf>
    <xf numFmtId="0" fontId="81" fillId="0" borderId="0" xfId="53" applyFont="1" applyFill="1" applyBorder="1" applyAlignment="1">
      <alignment horizontal="center" vertical="center"/>
      <protection/>
    </xf>
    <xf numFmtId="0" fontId="84" fillId="0" borderId="0" xfId="53" applyFont="1" applyFill="1" applyBorder="1" applyAlignment="1">
      <alignment horizontal="center" vertical="center" wrapText="1"/>
      <protection/>
    </xf>
    <xf numFmtId="9" fontId="82" fillId="7" borderId="0" xfId="55" applyFont="1" applyFill="1" applyBorder="1" applyAlignment="1" applyProtection="1">
      <alignment horizontal="center" vertical="center"/>
      <protection/>
    </xf>
    <xf numFmtId="1" fontId="82" fillId="7" borderId="0" xfId="53" applyNumberFormat="1" applyFont="1" applyFill="1" applyBorder="1" applyAlignment="1" applyProtection="1">
      <alignment horizontal="center" vertical="center"/>
      <protection/>
    </xf>
    <xf numFmtId="1" fontId="82" fillId="6" borderId="0" xfId="53" applyNumberFormat="1" applyFont="1" applyFill="1" applyBorder="1" applyAlignment="1">
      <alignment horizontal="center" vertical="center"/>
      <protection/>
    </xf>
    <xf numFmtId="0" fontId="82" fillId="0" borderId="0" xfId="0" applyFont="1" applyAlignment="1">
      <alignment/>
    </xf>
    <xf numFmtId="0" fontId="81" fillId="0" borderId="0" xfId="0" applyFont="1" applyAlignment="1">
      <alignment/>
    </xf>
    <xf numFmtId="0" fontId="81" fillId="38" borderId="0" xfId="0" applyFont="1" applyFill="1" applyAlignment="1">
      <alignment/>
    </xf>
    <xf numFmtId="0" fontId="107" fillId="0" borderId="0" xfId="0" applyFont="1" applyAlignment="1">
      <alignment/>
    </xf>
    <xf numFmtId="0" fontId="108" fillId="0" borderId="0" xfId="0" applyFont="1" applyAlignment="1">
      <alignment/>
    </xf>
    <xf numFmtId="0" fontId="81" fillId="38" borderId="0" xfId="53" applyFont="1" applyFill="1" applyAlignment="1">
      <alignment/>
      <protection/>
    </xf>
    <xf numFmtId="14" fontId="82" fillId="0" borderId="0" xfId="53" applyNumberFormat="1" applyFont="1" applyFill="1" applyAlignment="1">
      <alignment horizontal="center" vertical="center"/>
      <protection/>
    </xf>
    <xf numFmtId="0" fontId="4" fillId="38" borderId="16" xfId="0" applyFont="1" applyFill="1" applyBorder="1" applyAlignment="1" applyProtection="1">
      <alignment horizontal="center" vertical="center"/>
      <protection locked="0"/>
    </xf>
    <xf numFmtId="0" fontId="4" fillId="38" borderId="28" xfId="0" applyFont="1" applyFill="1" applyBorder="1" applyAlignment="1" applyProtection="1">
      <alignment horizontal="center" vertical="center"/>
      <protection locked="0"/>
    </xf>
    <xf numFmtId="0" fontId="82" fillId="0" borderId="28" xfId="53" applyFont="1" applyBorder="1" applyAlignment="1" applyProtection="1">
      <alignment/>
      <protection locked="0"/>
    </xf>
    <xf numFmtId="0" fontId="4" fillId="38" borderId="32" xfId="0" applyFont="1" applyFill="1" applyBorder="1" applyAlignment="1" applyProtection="1">
      <alignment horizontal="center" vertical="center"/>
      <protection locked="0"/>
    </xf>
    <xf numFmtId="0" fontId="4" fillId="38" borderId="33" xfId="0" applyFont="1" applyFill="1" applyBorder="1" applyAlignment="1" applyProtection="1">
      <alignment horizontal="center" vertical="center"/>
      <protection locked="0"/>
    </xf>
    <xf numFmtId="0" fontId="4" fillId="38" borderId="34" xfId="0" applyFont="1" applyFill="1" applyBorder="1" applyAlignment="1" applyProtection="1">
      <alignment horizontal="center" vertical="center"/>
      <protection locked="0"/>
    </xf>
    <xf numFmtId="0" fontId="4" fillId="38" borderId="35" xfId="0" applyFont="1" applyFill="1" applyBorder="1" applyAlignment="1" applyProtection="1">
      <alignment horizontal="center" vertical="center"/>
      <protection locked="0"/>
    </xf>
    <xf numFmtId="0" fontId="106" fillId="38" borderId="10" xfId="53" applyFont="1" applyFill="1" applyBorder="1" applyAlignment="1">
      <alignment horizontal="center" vertical="center" wrapText="1"/>
      <protection/>
    </xf>
    <xf numFmtId="0" fontId="109" fillId="0" borderId="10" xfId="46" applyFont="1" applyFill="1" applyBorder="1" applyAlignment="1" applyProtection="1">
      <alignment horizontal="center" vertical="top" wrapText="1"/>
      <protection/>
    </xf>
    <xf numFmtId="0" fontId="84" fillId="10" borderId="10" xfId="53" applyFont="1" applyFill="1" applyBorder="1" applyAlignment="1">
      <alignment horizontal="center" vertical="center" wrapText="1"/>
      <protection/>
    </xf>
    <xf numFmtId="0" fontId="81" fillId="0" borderId="28" xfId="53" applyFont="1" applyFill="1" applyBorder="1" applyAlignment="1" applyProtection="1">
      <alignment horizontal="center" vertical="center"/>
      <protection/>
    </xf>
    <xf numFmtId="0" fontId="81" fillId="0" borderId="36" xfId="53" applyFont="1" applyFill="1" applyBorder="1" applyAlignment="1" applyProtection="1">
      <alignment horizontal="center" vertical="center"/>
      <protection/>
    </xf>
    <xf numFmtId="0" fontId="81" fillId="0" borderId="28" xfId="53" applyFont="1" applyFill="1" applyBorder="1" applyAlignment="1" applyProtection="1">
      <alignment horizontal="center" vertical="center" wrapText="1"/>
      <protection/>
    </xf>
    <xf numFmtId="0" fontId="81" fillId="0" borderId="36" xfId="53" applyFont="1" applyFill="1" applyBorder="1" applyAlignment="1" applyProtection="1">
      <alignment horizontal="center" vertical="center" wrapText="1"/>
      <protection/>
    </xf>
    <xf numFmtId="49" fontId="32" fillId="48" borderId="11" xfId="0" applyNumberFormat="1" applyFont="1" applyFill="1" applyBorder="1" applyAlignment="1" applyProtection="1">
      <alignment horizontal="center" vertical="top" wrapText="1"/>
      <protection locked="0"/>
    </xf>
    <xf numFmtId="49" fontId="32" fillId="48" borderId="27" xfId="0" applyNumberFormat="1" applyFont="1" applyFill="1" applyBorder="1" applyAlignment="1" applyProtection="1">
      <alignment horizontal="center" vertical="top" wrapText="1"/>
      <protection locked="0"/>
    </xf>
    <xf numFmtId="0" fontId="81" fillId="48" borderId="16" xfId="53" applyFont="1" applyFill="1" applyBorder="1" applyAlignment="1">
      <alignment horizontal="center" vertical="top" wrapText="1"/>
      <protection/>
    </xf>
    <xf numFmtId="0" fontId="81" fillId="48" borderId="37" xfId="53" applyFont="1" applyFill="1" applyBorder="1" applyAlignment="1">
      <alignment horizontal="center" vertical="top" wrapText="1"/>
      <protection/>
    </xf>
    <xf numFmtId="9" fontId="81" fillId="48" borderId="16" xfId="55" applyFont="1" applyFill="1" applyBorder="1" applyAlignment="1">
      <alignment horizontal="center" vertical="top" wrapText="1"/>
    </xf>
    <xf numFmtId="9" fontId="81" fillId="48" borderId="37" xfId="55" applyFont="1" applyFill="1" applyBorder="1" applyAlignment="1">
      <alignment horizontal="center" vertical="top" wrapText="1"/>
    </xf>
    <xf numFmtId="1" fontId="81" fillId="48" borderId="16" xfId="53" applyNumberFormat="1" applyFont="1" applyFill="1" applyBorder="1" applyAlignment="1">
      <alignment horizontal="center" vertical="top" wrapText="1"/>
      <protection/>
    </xf>
    <xf numFmtId="1" fontId="81" fillId="48" borderId="37" xfId="53" applyNumberFormat="1" applyFont="1" applyFill="1" applyBorder="1" applyAlignment="1">
      <alignment horizontal="center" vertical="top" wrapText="1"/>
      <protection/>
    </xf>
    <xf numFmtId="49" fontId="32" fillId="48" borderId="14" xfId="0" applyNumberFormat="1" applyFont="1" applyFill="1" applyBorder="1" applyAlignment="1" applyProtection="1">
      <alignment horizontal="center" vertical="center" wrapText="1"/>
      <protection locked="0"/>
    </xf>
    <xf numFmtId="0" fontId="81" fillId="36" borderId="16" xfId="53" applyFont="1" applyFill="1" applyBorder="1" applyAlignment="1">
      <alignment horizontal="center" vertical="center" wrapText="1"/>
      <protection/>
    </xf>
    <xf numFmtId="0" fontId="81" fillId="36" borderId="37" xfId="53" applyFont="1" applyFill="1" applyBorder="1" applyAlignment="1">
      <alignment horizontal="center" vertical="center" wrapText="1"/>
      <protection/>
    </xf>
    <xf numFmtId="49" fontId="32" fillId="48" borderId="14" xfId="0" applyNumberFormat="1" applyFont="1" applyFill="1" applyBorder="1" applyAlignment="1" applyProtection="1">
      <alignment horizontal="center" vertical="center" wrapText="1"/>
      <protection/>
    </xf>
    <xf numFmtId="49" fontId="32" fillId="48" borderId="20" xfId="0" applyNumberFormat="1" applyFont="1" applyFill="1" applyBorder="1" applyAlignment="1" applyProtection="1">
      <alignment horizontal="center" vertical="center" wrapText="1"/>
      <protection/>
    </xf>
    <xf numFmtId="49" fontId="32" fillId="48" borderId="11" xfId="0" applyNumberFormat="1" applyFont="1" applyFill="1" applyBorder="1" applyAlignment="1" applyProtection="1">
      <alignment horizontal="center" vertical="center" wrapText="1"/>
      <protection locked="0"/>
    </xf>
    <xf numFmtId="49" fontId="32" fillId="48" borderId="27" xfId="0" applyNumberFormat="1" applyFont="1" applyFill="1" applyBorder="1" applyAlignment="1" applyProtection="1">
      <alignment horizontal="center" vertical="center" wrapText="1"/>
      <protection locked="0"/>
    </xf>
    <xf numFmtId="49" fontId="32" fillId="48" borderId="15" xfId="0" applyNumberFormat="1" applyFont="1" applyFill="1" applyBorder="1" applyAlignment="1" applyProtection="1">
      <alignment horizontal="center" vertical="center" wrapText="1"/>
      <protection locked="0"/>
    </xf>
    <xf numFmtId="49" fontId="59" fillId="48" borderId="38" xfId="0" applyNumberFormat="1" applyFont="1" applyFill="1" applyBorder="1" applyAlignment="1">
      <alignment horizontal="center" vertical="center" wrapText="1"/>
    </xf>
    <xf numFmtId="49" fontId="32" fillId="38" borderId="21" xfId="0" applyNumberFormat="1" applyFont="1" applyFill="1" applyBorder="1" applyAlignment="1">
      <alignment horizontal="center" vertical="center" wrapText="1"/>
    </xf>
    <xf numFmtId="49" fontId="32" fillId="38" borderId="39" xfId="0" applyNumberFormat="1" applyFont="1" applyFill="1" applyBorder="1" applyAlignment="1">
      <alignment horizontal="center" vertical="center" wrapText="1"/>
    </xf>
    <xf numFmtId="0" fontId="97" fillId="41" borderId="40" xfId="53" applyFont="1" applyFill="1" applyBorder="1" applyAlignment="1">
      <alignment horizontal="center" vertical="center" wrapText="1"/>
      <protection/>
    </xf>
    <xf numFmtId="0" fontId="97" fillId="41" borderId="31" xfId="53" applyFont="1" applyFill="1" applyBorder="1" applyAlignment="1">
      <alignment horizontal="center" vertical="center" wrapText="1"/>
      <protection/>
    </xf>
    <xf numFmtId="0" fontId="92" fillId="41" borderId="40" xfId="53" applyFont="1" applyFill="1" applyBorder="1" applyAlignment="1">
      <alignment horizontal="center" vertical="top" wrapText="1"/>
      <protection/>
    </xf>
    <xf numFmtId="0" fontId="92" fillId="41" borderId="41" xfId="53" applyFont="1" applyFill="1" applyBorder="1" applyAlignment="1">
      <alignment horizontal="center" vertical="top" wrapText="1"/>
      <protection/>
    </xf>
    <xf numFmtId="0" fontId="110" fillId="38" borderId="0" xfId="53" applyFont="1" applyFill="1" applyBorder="1" applyAlignment="1">
      <alignment horizontal="center" vertical="center" wrapText="1"/>
      <protection/>
    </xf>
    <xf numFmtId="0" fontId="84" fillId="38" borderId="0" xfId="53" applyFont="1" applyFill="1" applyBorder="1" applyAlignment="1">
      <alignment horizontal="center" vertical="center" wrapText="1"/>
      <protection/>
    </xf>
    <xf numFmtId="0" fontId="110" fillId="38" borderId="42" xfId="53" applyFont="1" applyFill="1" applyBorder="1" applyAlignment="1">
      <alignment horizontal="center" vertical="center" wrapText="1"/>
      <protection/>
    </xf>
    <xf numFmtId="10" fontId="81" fillId="38" borderId="43" xfId="55" applyNumberFormat="1" applyFont="1" applyFill="1" applyBorder="1" applyAlignment="1">
      <alignment horizontal="center" vertical="center" wrapText="1"/>
    </xf>
    <xf numFmtId="10" fontId="81" fillId="38" borderId="30" xfId="55" applyNumberFormat="1" applyFont="1" applyFill="1" applyBorder="1" applyAlignment="1">
      <alignment horizontal="center" vertical="center" wrapText="1"/>
    </xf>
    <xf numFmtId="49" fontId="32" fillId="48" borderId="13" xfId="0" applyNumberFormat="1" applyFont="1" applyFill="1" applyBorder="1" applyAlignment="1" applyProtection="1">
      <alignment horizontal="center" vertical="center" wrapText="1"/>
      <protection locked="0"/>
    </xf>
    <xf numFmtId="0" fontId="81" fillId="48" borderId="16" xfId="53" applyFont="1" applyFill="1" applyBorder="1" applyAlignment="1">
      <alignment horizontal="center" vertical="center" wrapText="1"/>
      <protection/>
    </xf>
    <xf numFmtId="0" fontId="81" fillId="48" borderId="37" xfId="53" applyFont="1" applyFill="1" applyBorder="1" applyAlignment="1">
      <alignment horizontal="center" vertical="center" wrapText="1"/>
      <protection/>
    </xf>
    <xf numFmtId="0" fontId="81" fillId="49" borderId="16" xfId="53" applyFont="1" applyFill="1" applyBorder="1" applyAlignment="1">
      <alignment horizontal="center" vertical="center" wrapText="1"/>
      <protection/>
    </xf>
    <xf numFmtId="0" fontId="81" fillId="49" borderId="37" xfId="53" applyFont="1" applyFill="1" applyBorder="1" applyAlignment="1">
      <alignment horizontal="center" vertical="center" wrapText="1"/>
      <protection/>
    </xf>
    <xf numFmtId="1" fontId="81" fillId="33" borderId="10" xfId="53" applyNumberFormat="1" applyFont="1" applyFill="1" applyBorder="1" applyAlignment="1" applyProtection="1">
      <alignment horizontal="center" vertical="top" wrapText="1"/>
      <protection locked="0"/>
    </xf>
    <xf numFmtId="1" fontId="81" fillId="33" borderId="23" xfId="53" applyNumberFormat="1" applyFont="1" applyFill="1" applyBorder="1" applyAlignment="1" applyProtection="1">
      <alignment horizontal="center" vertical="top" wrapText="1"/>
      <protection locked="0"/>
    </xf>
    <xf numFmtId="0" fontId="82" fillId="0" borderId="17" xfId="53" applyFont="1" applyBorder="1" applyAlignment="1">
      <alignment horizontal="center" vertical="top"/>
      <protection/>
    </xf>
    <xf numFmtId="0" fontId="82" fillId="0" borderId="44" xfId="53" applyFont="1" applyBorder="1" applyAlignment="1">
      <alignment horizontal="center" vertical="top"/>
      <protection/>
    </xf>
    <xf numFmtId="2" fontId="111" fillId="50" borderId="16" xfId="53" applyNumberFormat="1" applyFont="1" applyFill="1" applyBorder="1" applyAlignment="1">
      <alignment horizontal="center" vertical="top" wrapText="1"/>
      <protection/>
    </xf>
    <xf numFmtId="2" fontId="111" fillId="50" borderId="37" xfId="53" applyNumberFormat="1" applyFont="1" applyFill="1" applyBorder="1" applyAlignment="1">
      <alignment horizontal="center" vertical="top" wrapText="1"/>
      <protection/>
    </xf>
    <xf numFmtId="0" fontId="112" fillId="50" borderId="16" xfId="53" applyFont="1" applyFill="1" applyBorder="1" applyAlignment="1">
      <alignment horizontal="center" vertical="top" wrapText="1"/>
      <protection/>
    </xf>
    <xf numFmtId="0" fontId="111" fillId="50" borderId="37" xfId="53" applyFont="1" applyFill="1" applyBorder="1" applyAlignment="1">
      <alignment horizontal="center" vertical="top" wrapText="1"/>
      <protection/>
    </xf>
    <xf numFmtId="0" fontId="111" fillId="50" borderId="16" xfId="53" applyFont="1" applyFill="1" applyBorder="1" applyAlignment="1">
      <alignment horizontal="center" vertical="top"/>
      <protection/>
    </xf>
    <xf numFmtId="0" fontId="111" fillId="50" borderId="37" xfId="53" applyFont="1" applyFill="1" applyBorder="1" applyAlignment="1">
      <alignment horizontal="center" vertical="top"/>
      <protection/>
    </xf>
    <xf numFmtId="0" fontId="84" fillId="48" borderId="16" xfId="53" applyFont="1" applyFill="1" applyBorder="1" applyAlignment="1">
      <alignment horizontal="center" vertical="center" wrapText="1"/>
      <protection/>
    </xf>
    <xf numFmtId="0" fontId="84" fillId="48" borderId="37" xfId="53" applyFont="1" applyFill="1" applyBorder="1" applyAlignment="1">
      <alignment horizontal="center" vertical="center" wrapText="1"/>
      <protection/>
    </xf>
    <xf numFmtId="0" fontId="61" fillId="38" borderId="10" xfId="0" applyFont="1" applyFill="1" applyBorder="1" applyAlignment="1" applyProtection="1">
      <alignment horizontal="center" vertical="center"/>
      <protection locked="0"/>
    </xf>
    <xf numFmtId="0" fontId="82" fillId="51" borderId="12" xfId="53" applyFont="1" applyFill="1" applyBorder="1" applyAlignment="1" applyProtection="1">
      <alignment horizontal="center" vertical="center"/>
      <protection/>
    </xf>
    <xf numFmtId="10" fontId="82" fillId="51" borderId="10" xfId="55" applyNumberFormat="1" applyFont="1" applyFill="1" applyBorder="1" applyAlignment="1" applyProtection="1">
      <alignment horizontal="center" vertical="center"/>
      <protection/>
    </xf>
    <xf numFmtId="0" fontId="32" fillId="51" borderId="15" xfId="0" applyFont="1" applyFill="1" applyBorder="1" applyAlignment="1" applyProtection="1">
      <alignment horizontal="center" vertical="center" wrapText="1"/>
      <protection/>
    </xf>
    <xf numFmtId="1" fontId="82" fillId="51" borderId="10" xfId="53" applyNumberFormat="1" applyFont="1" applyFill="1" applyBorder="1" applyAlignment="1" applyProtection="1">
      <alignment horizontal="center" vertical="center"/>
      <protection/>
    </xf>
    <xf numFmtId="0" fontId="82" fillId="51" borderId="12" xfId="53" applyFont="1" applyFill="1" applyBorder="1" applyAlignment="1">
      <alignment horizontal="center" vertical="center"/>
      <protection/>
    </xf>
    <xf numFmtId="10" fontId="82" fillId="51" borderId="10" xfId="55" applyNumberFormat="1" applyFont="1" applyFill="1" applyBorder="1" applyAlignment="1">
      <alignment horizontal="center" vertical="center"/>
    </xf>
    <xf numFmtId="10" fontId="82" fillId="41" borderId="10" xfId="55" applyNumberFormat="1" applyFont="1" applyFill="1" applyBorder="1" applyAlignment="1">
      <alignment horizontal="center" vertical="center"/>
    </xf>
    <xf numFmtId="0" fontId="82" fillId="41" borderId="10" xfId="53" applyFont="1" applyFill="1" applyBorder="1" applyAlignment="1">
      <alignment horizontal="center" vertical="center"/>
      <protection/>
    </xf>
    <xf numFmtId="9" fontId="82" fillId="41" borderId="23" xfId="55" applyNumberFormat="1" applyFont="1" applyFill="1" applyBorder="1" applyAlignment="1">
      <alignment horizontal="center" vertical="center"/>
    </xf>
    <xf numFmtId="174" fontId="92" fillId="51" borderId="10" xfId="53" applyNumberFormat="1" applyFont="1" applyFill="1" applyBorder="1" applyAlignment="1">
      <alignment horizontal="left" vertical="top" wrapText="1"/>
      <protection/>
    </xf>
    <xf numFmtId="0" fontId="81" fillId="51" borderId="10" xfId="53" applyFont="1" applyFill="1" applyBorder="1" applyAlignment="1">
      <alignment vertical="top" wrapText="1"/>
      <protection/>
    </xf>
    <xf numFmtId="0" fontId="84" fillId="51" borderId="10" xfId="53" applyFont="1" applyFill="1" applyBorder="1" applyAlignment="1">
      <alignment horizontal="center" vertical="center" wrapText="1"/>
      <protection/>
    </xf>
    <xf numFmtId="0" fontId="81" fillId="51" borderId="10" xfId="53" applyFont="1" applyFill="1" applyBorder="1" applyAlignment="1">
      <alignment horizontal="center" vertical="center" wrapText="1"/>
      <protection/>
    </xf>
    <xf numFmtId="0" fontId="99" fillId="51" borderId="10" xfId="53" applyFont="1" applyFill="1" applyBorder="1" applyAlignment="1">
      <alignment horizontal="center" vertical="center" wrapText="1"/>
      <protection/>
    </xf>
    <xf numFmtId="14" fontId="82" fillId="51" borderId="10" xfId="53" applyNumberFormat="1" applyFont="1" applyFill="1" applyBorder="1" applyAlignment="1">
      <alignment horizontal="center" vertical="center"/>
      <protection/>
    </xf>
    <xf numFmtId="14" fontId="82" fillId="51" borderId="10" xfId="53" applyNumberFormat="1" applyFont="1" applyFill="1" applyBorder="1" applyAlignment="1" applyProtection="1">
      <alignment horizontal="center" vertical="center"/>
      <protection/>
    </xf>
    <xf numFmtId="9" fontId="82" fillId="51" borderId="10" xfId="55" applyFont="1" applyFill="1" applyBorder="1" applyAlignment="1" applyProtection="1">
      <alignment horizontal="center" vertical="center"/>
      <protection/>
    </xf>
    <xf numFmtId="1" fontId="81" fillId="51" borderId="10" xfId="53" applyNumberFormat="1" applyFont="1" applyFill="1" applyBorder="1" applyAlignment="1" applyProtection="1">
      <alignment horizontal="center" vertical="center"/>
      <protection/>
    </xf>
    <xf numFmtId="10" fontId="81" fillId="10" borderId="10" xfId="55" applyNumberFormat="1" applyFont="1" applyFill="1" applyBorder="1" applyAlignment="1">
      <alignment horizontal="center" vertical="center"/>
    </xf>
    <xf numFmtId="0" fontId="32" fillId="51" borderId="15" xfId="0" applyFont="1" applyFill="1" applyBorder="1" applyAlignment="1">
      <alignment horizontal="center" vertical="center" wrapText="1"/>
    </xf>
    <xf numFmtId="0" fontId="32" fillId="41" borderId="15" xfId="0" applyFont="1" applyFill="1" applyBorder="1" applyAlignment="1">
      <alignment horizontal="center" vertical="center" wrapText="1"/>
    </xf>
    <xf numFmtId="9" fontId="110" fillId="40" borderId="24" xfId="53" applyNumberFormat="1" applyFont="1" applyFill="1" applyBorder="1" applyAlignment="1">
      <alignment horizontal="center" vertical="center"/>
      <protection/>
    </xf>
    <xf numFmtId="1" fontId="32" fillId="0" borderId="15" xfId="0" applyNumberFormat="1" applyFont="1" applyFill="1" applyBorder="1" applyAlignment="1">
      <alignment horizontal="center" vertical="center" wrapText="1"/>
    </xf>
    <xf numFmtId="1" fontId="61" fillId="38" borderId="10" xfId="0" applyNumberFormat="1" applyFont="1" applyFill="1" applyBorder="1" applyAlignment="1" applyProtection="1">
      <alignment horizontal="center" vertical="center"/>
      <protection locked="0"/>
    </xf>
    <xf numFmtId="0" fontId="4" fillId="37" borderId="10" xfId="0" applyFont="1" applyFill="1" applyBorder="1" applyAlignment="1" applyProtection="1">
      <alignment horizontal="center" vertical="center"/>
      <protection locked="0"/>
    </xf>
    <xf numFmtId="9" fontId="81" fillId="40" borderId="24" xfId="53" applyNumberFormat="1" applyFont="1" applyFill="1" applyBorder="1" applyAlignment="1">
      <alignment horizontal="center" vertical="center"/>
      <protection/>
    </xf>
    <xf numFmtId="10" fontId="113" fillId="34" borderId="0" xfId="53" applyNumberFormat="1" applyFont="1" applyFill="1" applyAlignment="1">
      <alignment horizontal="center" vertical="top"/>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1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1993">
    <dxf>
      <fill>
        <patternFill>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patternType="solid">
          <bgColor theme="4" tint="0.7999799847602844"/>
        </patternFill>
      </fill>
    </dxf>
    <dxf>
      <fill>
        <patternFill>
          <bgColor theme="4" tint="0.7999799847602844"/>
        </patternFill>
      </fill>
    </dxf>
    <dxf>
      <fill>
        <patternFill>
          <bgColor theme="4" tint="0.7999799847602844"/>
        </patternFill>
      </fill>
    </dxf>
    <dxf>
      <fill>
        <patternFill patternType="solid">
          <bgColor theme="4" tint="0.7999799847602844"/>
        </patternFill>
      </fill>
    </dxf>
    <dxf>
      <fill>
        <patternFill patternType="solid">
          <bgColor theme="4" tint="0.7999799847602844"/>
        </patternFill>
      </fill>
    </dxf>
    <dxf>
      <fill>
        <patternFill>
          <bgColor theme="4" tint="0.7999799847602844"/>
        </patternFill>
      </fill>
    </dxf>
    <dxf>
      <fill>
        <patternFill>
          <bgColor theme="4" tint="0.7999799847602844"/>
        </patternFill>
      </fill>
    </dxf>
    <dxf>
      <fill>
        <patternFill patternType="solid">
          <bgColor theme="4" tint="0.7999799847602844"/>
        </patternFill>
      </fill>
    </dxf>
    <dxf>
      <fill>
        <patternFill patternType="solid">
          <bgColor theme="4" tint="0.7999799847602844"/>
        </patternFill>
      </fill>
    </dxf>
    <dxf>
      <fill>
        <patternFill>
          <bgColor theme="4" tint="0.7999799847602844"/>
        </patternFill>
      </fill>
    </dxf>
    <dxf>
      <fill>
        <patternFill>
          <bgColor theme="4" tint="0.7999799847602844"/>
        </patternFill>
      </fill>
    </dxf>
    <dxf>
      <fill>
        <patternFill patternType="solid">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bgColor theme="4" tint="0.7999799847602844"/>
        </patternFill>
      </fill>
    </dxf>
    <dxf>
      <fill>
        <patternFill patternType="solid">
          <bgColor theme="4" tint="0.7999799847602844"/>
        </patternFill>
      </fill>
    </dxf>
    <dxf>
      <fill>
        <patternFill patternType="solid">
          <bgColor theme="4" tint="0.7999799847602844"/>
        </patternFill>
      </fill>
    </dxf>
    <dxf>
      <fill>
        <patternFill>
          <bgColor theme="4" tint="0.7999799847602844"/>
        </patternFill>
      </fill>
    </dxf>
    <dxf>
      <fill>
        <patternFill>
          <bgColor theme="4" tint="0.7999799847602844"/>
        </patternFill>
      </fill>
    </dxf>
    <dxf>
      <fill>
        <patternFill patternType="solid">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bgColor theme="4" tint="0.7999799847602844"/>
        </patternFill>
      </fill>
    </dxf>
    <dxf>
      <fill>
        <patternFill patternType="solid">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bgColor theme="4" tint="0.7999799847602844"/>
        </patternFill>
      </fill>
    </dxf>
    <dxf>
      <fill>
        <patternFill patternType="solid">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bgColor theme="4" tint="0.7999799847602844"/>
        </patternFill>
      </fill>
    </dxf>
    <dxf>
      <fill>
        <patternFill patternType="solid">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patternType="solid">
          <bgColor theme="4" tint="0.7999799847602844"/>
        </patternFill>
      </fill>
    </dxf>
    <dxf>
      <fill>
        <patternFill>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patternType="solid">
          <bgColor theme="4" tint="0.7999799847602844"/>
        </patternFill>
      </fill>
    </dxf>
    <dxf>
      <fill>
        <patternFill>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4" tint="0.7999799847602844"/>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bgColor rgb="FF00B050"/>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4" tint="0.7999799847602844"/>
        </patternFill>
      </fill>
    </dxf>
    <dxf>
      <fill>
        <patternFill>
          <bgColor rgb="FF00B050"/>
        </patternFill>
      </fill>
    </dxf>
    <dxf>
      <fill>
        <patternFill>
          <bgColor theme="4" tint="0.7999799847602844"/>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theme="4" tint="0.7999799847602844"/>
        </patternFill>
      </fill>
    </dxf>
    <dxf>
      <fill>
        <patternFill patternType="solid">
          <bgColor theme="4" tint="0.7999799847602844"/>
        </patternFill>
      </fill>
    </dxf>
    <dxf>
      <fill>
        <patternFill>
          <bgColor theme="4" tint="0.7999799847602844"/>
        </patternFill>
      </fill>
    </dxf>
    <dxf>
      <fill>
        <patternFill patternType="solid">
          <bgColor theme="4" tint="0.7999799847602844"/>
        </patternFill>
      </fill>
    </dxf>
    <dxf>
      <fill>
        <patternFill>
          <bgColor rgb="FF00B050"/>
        </patternFill>
      </fill>
    </dxf>
    <dxf>
      <fill>
        <patternFill>
          <bgColor rgb="FF00B050"/>
        </patternFill>
      </fill>
    </dxf>
    <dxf>
      <fill>
        <patternFill>
          <bgColor rgb="FF00B050"/>
        </patternFill>
      </fill>
    </dxf>
    <dxf>
      <fill>
        <patternFill>
          <bgColor rgb="FF00B050"/>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HSE-28226\WCABREJO\Documents\INSTITUCIONAL\BACKUP%20SALUD%20OCUPACIONAL%20UAECOB\2018\ProgramasSYST%202018\CM2018\CuadroMando%20SYST2018V%20%20FEB2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NDO"/>
      <sheetName val="MIEVALUACION"/>
      <sheetName val="PAC"/>
      <sheetName val="PlanW"/>
      <sheetName val="GANT"/>
      <sheetName val="INDICATORS2018"/>
      <sheetName val="planing2018"/>
      <sheetName val="SIG"/>
      <sheetName val="Hoja2"/>
      <sheetName val="OHSAS"/>
      <sheetName val="VISITAS"/>
      <sheetName val="Hoja1"/>
      <sheetName val="ACADEMIA"/>
      <sheetName val="PESV"/>
      <sheetName val="INTERMEDIARIO"/>
      <sheetName val="CRITERIOS VERIFICACION"/>
      <sheetName val="EXCELLENT ABOUT"/>
    </sheetNames>
    <sheetDataSet>
      <sheetData sheetId="0">
        <row r="1">
          <cell r="X1">
            <v>43312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72.16.92.9\Ruta%20de%20la%20Calidad\01.%20PROCESOS%20ESTRAT&#201;GICOS\GESTI&#211;N%20INTEGRADA\05.GESTI&#211;N%20DE%20S.S.T\02.%20PROCEDIMIENTOS\13.%20INSPECCIONES%20DE%20SEGURIDAD%20EN%20INSTALACIONES" TargetMode="External" /><Relationship Id="rId2" Type="http://schemas.openxmlformats.org/officeDocument/2006/relationships/hyperlink" Target="\\172.16.92.9\Ruta%20de%20la%20Calidad\01.%20PROCESOS%20ESTRAT&#201;GICOS\GESTI&#211;N%20HUMANA\04.%20POL&#205;TICAS,%20PLANES%20Y%20PROTOCOLOS\PLANES%20DE%20EMERGENCIA" TargetMode="External" /><Relationship Id="rId3" Type="http://schemas.openxmlformats.org/officeDocument/2006/relationships/hyperlink" Target="http://www.bomberosbogota.gov.co/" TargetMode="External" /><Relationship Id="rId4" Type="http://schemas.openxmlformats.org/officeDocument/2006/relationships/hyperlink" Target="http://www.bomberosbogota.gov.co/"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479"/>
  <sheetViews>
    <sheetView tabSelected="1" zoomScaleSheetLayoutView="120" zoomScalePageLayoutView="0" workbookViewId="0" topLeftCell="A1">
      <pane xSplit="4" ySplit="6" topLeftCell="J7" activePane="bottomRight" state="frozen"/>
      <selection pane="topLeft" activeCell="A1" sqref="A1"/>
      <selection pane="topRight" activeCell="E1" sqref="E1"/>
      <selection pane="bottomLeft" activeCell="A6" sqref="A6"/>
      <selection pane="bottomRight" activeCell="AV249" sqref="AV249"/>
    </sheetView>
  </sheetViews>
  <sheetFormatPr defaultColWidth="14.421875" defaultRowHeight="15"/>
  <cols>
    <col min="1" max="1" width="2.140625" style="5" customWidth="1"/>
    <col min="2" max="2" width="2.28125" style="90" customWidth="1"/>
    <col min="3" max="3" width="5.421875" style="91" customWidth="1"/>
    <col min="4" max="4" width="56.00390625" style="5" customWidth="1"/>
    <col min="5" max="5" width="10.7109375" style="203" customWidth="1"/>
    <col min="6" max="6" width="13.00390625" style="92" customWidth="1"/>
    <col min="7" max="7" width="12.140625" style="92" customWidth="1"/>
    <col min="8" max="9" width="12.8515625" style="92" customWidth="1"/>
    <col min="10" max="10" width="8.57421875" style="93" customWidth="1"/>
    <col min="11" max="11" width="10.421875" style="94" customWidth="1"/>
    <col min="12" max="12" width="11.7109375" style="94" customWidth="1"/>
    <col min="13" max="13" width="8.140625" style="110" customWidth="1"/>
    <col min="14" max="14" width="9.00390625" style="111" customWidth="1"/>
    <col min="15" max="15" width="3.28125" style="111" customWidth="1"/>
    <col min="16" max="39" width="2.140625" style="98" customWidth="1"/>
    <col min="40" max="40" width="2.7109375" style="4" customWidth="1"/>
    <col min="41" max="41" width="4.00390625" style="4" customWidth="1"/>
    <col min="42" max="42" width="7.8515625" style="2" customWidth="1"/>
    <col min="43" max="43" width="10.421875" style="3" customWidth="1"/>
    <col min="44" max="45" width="3.57421875" style="3" customWidth="1"/>
    <col min="46" max="46" width="9.7109375" style="2" customWidth="1"/>
    <col min="47" max="47" width="11.28125" style="223" customWidth="1"/>
    <col min="48" max="48" width="31.28125" style="4" customWidth="1"/>
    <col min="49" max="56" width="14.421875" style="4" customWidth="1"/>
    <col min="57" max="16384" width="14.421875" style="5" customWidth="1"/>
  </cols>
  <sheetData>
    <row r="1" spans="1:47" ht="26.25" customHeight="1">
      <c r="A1" s="359"/>
      <c r="B1" s="359"/>
      <c r="C1" s="359"/>
      <c r="D1" s="359"/>
      <c r="E1" s="360"/>
      <c r="F1" s="359"/>
      <c r="G1" s="359"/>
      <c r="H1" s="359"/>
      <c r="I1" s="359"/>
      <c r="J1" s="359"/>
      <c r="K1" s="359"/>
      <c r="L1" s="359"/>
      <c r="M1" s="359"/>
      <c r="N1" s="359"/>
      <c r="O1" s="359"/>
      <c r="P1" s="359"/>
      <c r="Q1" s="359"/>
      <c r="R1" s="359"/>
      <c r="S1" s="361"/>
      <c r="T1" s="369" t="s">
        <v>0</v>
      </c>
      <c r="U1" s="369"/>
      <c r="V1" s="369"/>
      <c r="W1" s="369"/>
      <c r="X1" s="369"/>
      <c r="Y1" s="369"/>
      <c r="Z1" s="369"/>
      <c r="AA1" s="369"/>
      <c r="AB1" s="369"/>
      <c r="AC1" s="369"/>
      <c r="AD1" s="369"/>
      <c r="AE1" s="369"/>
      <c r="AF1" s="369"/>
      <c r="AG1" s="369"/>
      <c r="AH1" s="369"/>
      <c r="AI1" s="369"/>
      <c r="AJ1" s="369"/>
      <c r="AK1" s="369"/>
      <c r="AL1" s="369"/>
      <c r="AM1" s="370"/>
      <c r="AN1" s="1"/>
      <c r="AO1" s="1"/>
      <c r="AU1" s="3"/>
    </row>
    <row r="2" spans="1:56" s="8" customFormat="1" ht="23.25" customHeight="1">
      <c r="A2" s="371"/>
      <c r="B2" s="373" t="s">
        <v>1</v>
      </c>
      <c r="C2" s="375" t="s">
        <v>2</v>
      </c>
      <c r="D2" s="377" t="s">
        <v>3</v>
      </c>
      <c r="E2" s="379" t="s">
        <v>54</v>
      </c>
      <c r="F2" s="367" t="s">
        <v>213</v>
      </c>
      <c r="G2" s="367" t="s">
        <v>215</v>
      </c>
      <c r="H2" s="365" t="s">
        <v>207</v>
      </c>
      <c r="I2" s="365" t="s">
        <v>212</v>
      </c>
      <c r="J2" s="365" t="s">
        <v>208</v>
      </c>
      <c r="K2" s="338" t="s">
        <v>209</v>
      </c>
      <c r="L2" s="338" t="s">
        <v>210</v>
      </c>
      <c r="M2" s="340" t="s">
        <v>4</v>
      </c>
      <c r="N2" s="342" t="s">
        <v>211</v>
      </c>
      <c r="O2" s="342" t="s">
        <v>5</v>
      </c>
      <c r="P2" s="336" t="s">
        <v>6</v>
      </c>
      <c r="Q2" s="337"/>
      <c r="R2" s="336" t="s">
        <v>7</v>
      </c>
      <c r="S2" s="337"/>
      <c r="T2" s="349" t="s">
        <v>8</v>
      </c>
      <c r="U2" s="350"/>
      <c r="V2" s="349" t="s">
        <v>9</v>
      </c>
      <c r="W2" s="350"/>
      <c r="X2" s="349" t="s">
        <v>10</v>
      </c>
      <c r="Y2" s="350"/>
      <c r="Z2" s="349" t="s">
        <v>11</v>
      </c>
      <c r="AA2" s="350"/>
      <c r="AB2" s="349" t="s">
        <v>12</v>
      </c>
      <c r="AC2" s="350"/>
      <c r="AD2" s="349" t="s">
        <v>13</v>
      </c>
      <c r="AE2" s="350"/>
      <c r="AF2" s="349" t="s">
        <v>14</v>
      </c>
      <c r="AG2" s="350"/>
      <c r="AH2" s="349" t="s">
        <v>15</v>
      </c>
      <c r="AI2" s="350"/>
      <c r="AJ2" s="349" t="s">
        <v>16</v>
      </c>
      <c r="AK2" s="350"/>
      <c r="AL2" s="349" t="s">
        <v>17</v>
      </c>
      <c r="AM2" s="351"/>
      <c r="AN2" s="352" t="s">
        <v>18</v>
      </c>
      <c r="AO2" s="352"/>
      <c r="AP2" s="355" t="s">
        <v>395</v>
      </c>
      <c r="AQ2" s="345" t="s">
        <v>19</v>
      </c>
      <c r="AR2" s="353" t="s">
        <v>20</v>
      </c>
      <c r="AS2" s="354"/>
      <c r="AT2" s="357" t="s">
        <v>396</v>
      </c>
      <c r="AU2" s="362" t="s">
        <v>21</v>
      </c>
      <c r="AV2" s="6"/>
      <c r="AW2" s="7"/>
      <c r="AX2" s="7"/>
      <c r="AY2" s="7"/>
      <c r="AZ2" s="7"/>
      <c r="BA2" s="7"/>
      <c r="BB2" s="7"/>
      <c r="BC2" s="7"/>
      <c r="BD2" s="7"/>
    </row>
    <row r="3" spans="1:56" s="8" customFormat="1" ht="12.75" customHeight="1">
      <c r="A3" s="372"/>
      <c r="B3" s="374"/>
      <c r="C3" s="376"/>
      <c r="D3" s="378"/>
      <c r="E3" s="380"/>
      <c r="F3" s="368"/>
      <c r="G3" s="368"/>
      <c r="H3" s="366"/>
      <c r="I3" s="366"/>
      <c r="J3" s="366"/>
      <c r="K3" s="339"/>
      <c r="L3" s="339"/>
      <c r="M3" s="341"/>
      <c r="N3" s="343"/>
      <c r="O3" s="343"/>
      <c r="P3" s="9" t="s">
        <v>22</v>
      </c>
      <c r="Q3" s="10" t="s">
        <v>23</v>
      </c>
      <c r="R3" s="9" t="s">
        <v>22</v>
      </c>
      <c r="S3" s="10" t="s">
        <v>23</v>
      </c>
      <c r="T3" s="9" t="s">
        <v>22</v>
      </c>
      <c r="U3" s="10" t="s">
        <v>23</v>
      </c>
      <c r="V3" s="9" t="s">
        <v>22</v>
      </c>
      <c r="W3" s="10" t="s">
        <v>23</v>
      </c>
      <c r="X3" s="9" t="s">
        <v>22</v>
      </c>
      <c r="Y3" s="10" t="s">
        <v>23</v>
      </c>
      <c r="Z3" s="9" t="s">
        <v>22</v>
      </c>
      <c r="AA3" s="10" t="s">
        <v>23</v>
      </c>
      <c r="AB3" s="9" t="s">
        <v>22</v>
      </c>
      <c r="AC3" s="10" t="s">
        <v>23</v>
      </c>
      <c r="AD3" s="9" t="s">
        <v>22</v>
      </c>
      <c r="AE3" s="10" t="s">
        <v>23</v>
      </c>
      <c r="AF3" s="9" t="s">
        <v>22</v>
      </c>
      <c r="AG3" s="10" t="s">
        <v>23</v>
      </c>
      <c r="AH3" s="9" t="s">
        <v>22</v>
      </c>
      <c r="AI3" s="10" t="s">
        <v>23</v>
      </c>
      <c r="AJ3" s="9" t="s">
        <v>22</v>
      </c>
      <c r="AK3" s="10" t="s">
        <v>23</v>
      </c>
      <c r="AL3" s="9" t="s">
        <v>22</v>
      </c>
      <c r="AM3" s="11" t="s">
        <v>23</v>
      </c>
      <c r="AN3" s="233" t="s">
        <v>22</v>
      </c>
      <c r="AO3" s="234" t="s">
        <v>23</v>
      </c>
      <c r="AP3" s="356"/>
      <c r="AQ3" s="346"/>
      <c r="AR3" s="235" t="s">
        <v>22</v>
      </c>
      <c r="AS3" s="235" t="s">
        <v>23</v>
      </c>
      <c r="AT3" s="358"/>
      <c r="AU3" s="363"/>
      <c r="AV3" s="7"/>
      <c r="AW3" s="7"/>
      <c r="AX3" s="7"/>
      <c r="AY3" s="7"/>
      <c r="AZ3" s="7"/>
      <c r="BA3" s="7"/>
      <c r="BB3" s="7"/>
      <c r="BC3" s="7"/>
      <c r="BD3" s="7"/>
    </row>
    <row r="4" spans="1:56" s="8" customFormat="1" ht="22.5" customHeight="1">
      <c r="A4" s="208" t="s">
        <v>346</v>
      </c>
      <c r="B4" s="209"/>
      <c r="C4" s="209"/>
      <c r="D4" s="210" t="s">
        <v>347</v>
      </c>
      <c r="E4" s="211"/>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c r="AS4" s="209"/>
      <c r="AT4" s="209"/>
      <c r="AU4" s="403">
        <f>AVERAGE(AU6,AU12,AU18,AU26,AU31,AU40,AU52,AU65,AU71,AU79,AU90,AU94,AU98,AU102,AU110,AU152,AU155,AU162,AU166,AU168,AU174,AU182,AU188,AU202,AU206)</f>
        <v>0.8388365689360728</v>
      </c>
      <c r="AV4" s="7"/>
      <c r="AW4" s="7"/>
      <c r="AX4" s="7"/>
      <c r="AY4" s="7"/>
      <c r="AZ4" s="7"/>
      <c r="BA4" s="7"/>
      <c r="BB4" s="7"/>
      <c r="BC4" s="7"/>
      <c r="BD4" s="7"/>
    </row>
    <row r="5" spans="2:48" s="7" customFormat="1" ht="24" customHeight="1">
      <c r="B5" s="172" t="s">
        <v>25</v>
      </c>
      <c r="C5" s="160"/>
      <c r="D5" s="170" t="s">
        <v>345</v>
      </c>
      <c r="E5" s="204"/>
      <c r="F5" s="161"/>
      <c r="G5" s="161"/>
      <c r="H5" s="161" t="s">
        <v>24</v>
      </c>
      <c r="I5" s="161"/>
      <c r="J5" s="162"/>
      <c r="K5" s="163"/>
      <c r="L5" s="163"/>
      <c r="M5" s="164"/>
      <c r="N5" s="165"/>
      <c r="O5" s="139">
        <v>1</v>
      </c>
      <c r="P5" s="166"/>
      <c r="Q5" s="166"/>
      <c r="R5" s="166"/>
      <c r="S5" s="166"/>
      <c r="T5" s="166"/>
      <c r="U5" s="166"/>
      <c r="V5" s="166"/>
      <c r="W5" s="166"/>
      <c r="X5" s="166"/>
      <c r="Y5" s="166"/>
      <c r="Z5" s="166"/>
      <c r="AA5" s="166"/>
      <c r="AB5" s="166"/>
      <c r="AC5" s="166"/>
      <c r="AD5" s="166"/>
      <c r="AE5" s="166"/>
      <c r="AF5" s="166"/>
      <c r="AG5" s="166"/>
      <c r="AH5" s="166"/>
      <c r="AI5" s="166"/>
      <c r="AJ5" s="166"/>
      <c r="AK5" s="166"/>
      <c r="AL5" s="166"/>
      <c r="AM5" s="167"/>
      <c r="AN5" s="168">
        <f>+T5+V5+X5+Z5+AB5+AD5+AF5+AH5+AJ5+AL5</f>
        <v>0</v>
      </c>
      <c r="AO5" s="168">
        <f>+U5+W5+Y5+AA5+AC5+AE5+AG5+AI5+AK5+AM5</f>
        <v>0</v>
      </c>
      <c r="AP5" s="215">
        <f>SUM(O6:O25)</f>
        <v>20</v>
      </c>
      <c r="AQ5" s="217">
        <f>SUM(AO6:AO25)/SUM(AN6:AN25)</f>
        <v>0.8520710059171598</v>
      </c>
      <c r="AR5" s="212"/>
      <c r="AS5" s="212"/>
      <c r="AT5" s="213"/>
      <c r="AU5" s="169"/>
      <c r="AV5" s="408">
        <f>AVERAGE(AU4,AU212,AU225,AU239,AQ255)</f>
        <v>0.9177673137872147</v>
      </c>
    </row>
    <row r="6" spans="1:47" s="4" customFormat="1" ht="36">
      <c r="A6" s="25"/>
      <c r="B6" s="26"/>
      <c r="C6" s="391" t="s">
        <v>66</v>
      </c>
      <c r="D6" s="392" t="s">
        <v>344</v>
      </c>
      <c r="E6" s="393" t="s">
        <v>56</v>
      </c>
      <c r="F6" s="394"/>
      <c r="G6" s="394"/>
      <c r="H6" s="394" t="s">
        <v>469</v>
      </c>
      <c r="I6" s="394"/>
      <c r="J6" s="395" t="s">
        <v>698</v>
      </c>
      <c r="K6" s="396">
        <v>43132</v>
      </c>
      <c r="L6" s="397">
        <v>43434</v>
      </c>
      <c r="M6" s="33">
        <f>AS6/AR6</f>
        <v>1</v>
      </c>
      <c r="N6" s="34" t="str">
        <f>IF(M6=100%,"DONE",(L6-FECHA_HOY))</f>
        <v>DONE</v>
      </c>
      <c r="O6" s="35">
        <v>1</v>
      </c>
      <c r="P6" s="205">
        <f>SUM(P7:P10)</f>
        <v>0</v>
      </c>
      <c r="Q6" s="205">
        <f aca="true" t="shared" si="0" ref="Q6:AM6">SUM(Q7:Q10)</f>
        <v>0</v>
      </c>
      <c r="R6" s="205">
        <f t="shared" si="0"/>
        <v>1</v>
      </c>
      <c r="S6" s="205">
        <f t="shared" si="0"/>
        <v>1</v>
      </c>
      <c r="T6" s="205">
        <f t="shared" si="0"/>
        <v>3</v>
      </c>
      <c r="U6" s="205">
        <f t="shared" si="0"/>
        <v>3</v>
      </c>
      <c r="V6" s="205">
        <f t="shared" si="0"/>
        <v>0</v>
      </c>
      <c r="W6" s="205">
        <f t="shared" si="0"/>
        <v>0</v>
      </c>
      <c r="X6" s="205">
        <f t="shared" si="0"/>
        <v>1</v>
      </c>
      <c r="Y6" s="205">
        <f t="shared" si="0"/>
        <v>1</v>
      </c>
      <c r="Z6" s="205">
        <f t="shared" si="0"/>
        <v>1</v>
      </c>
      <c r="AA6" s="205">
        <f t="shared" si="0"/>
        <v>1</v>
      </c>
      <c r="AB6" s="205">
        <f t="shared" si="0"/>
        <v>1</v>
      </c>
      <c r="AC6" s="205">
        <f t="shared" si="0"/>
        <v>1</v>
      </c>
      <c r="AD6" s="205">
        <f t="shared" si="0"/>
        <v>0</v>
      </c>
      <c r="AE6" s="205">
        <f t="shared" si="0"/>
        <v>0</v>
      </c>
      <c r="AF6" s="205">
        <f t="shared" si="0"/>
        <v>0</v>
      </c>
      <c r="AG6" s="205">
        <f t="shared" si="0"/>
        <v>0</v>
      </c>
      <c r="AH6" s="205">
        <f t="shared" si="0"/>
        <v>0</v>
      </c>
      <c r="AI6" s="205">
        <f t="shared" si="0"/>
        <v>0</v>
      </c>
      <c r="AJ6" s="205">
        <f t="shared" si="0"/>
        <v>0</v>
      </c>
      <c r="AK6" s="205">
        <f t="shared" si="0"/>
        <v>0</v>
      </c>
      <c r="AL6" s="205">
        <f t="shared" si="0"/>
        <v>0</v>
      </c>
      <c r="AM6" s="205">
        <f t="shared" si="0"/>
        <v>0</v>
      </c>
      <c r="AN6" s="214"/>
      <c r="AO6" s="214"/>
      <c r="AP6" s="382"/>
      <c r="AQ6" s="383"/>
      <c r="AR6" s="384">
        <f>+T6+V6+X6+Z6+AB6+AD6+AF6+AH6+AJ6+AL6+R6+P6</f>
        <v>7</v>
      </c>
      <c r="AS6" s="384">
        <f>+U6+W6+Y6+AA6+AC6+AE6+AG6+AI6+AK6+AM6+S6+Q6</f>
        <v>7</v>
      </c>
      <c r="AT6" s="399">
        <f>SUM(O7:O10)</f>
        <v>4</v>
      </c>
      <c r="AU6" s="216">
        <f>SUM(AO7:AO11)/SUM(AN7:AN11)</f>
        <v>0.9090909090909091</v>
      </c>
    </row>
    <row r="7" spans="1:47" s="4" customFormat="1" ht="27" customHeight="1">
      <c r="A7" s="25"/>
      <c r="B7" s="40"/>
      <c r="C7" s="40"/>
      <c r="D7" s="68" t="s">
        <v>397</v>
      </c>
      <c r="E7" s="41"/>
      <c r="F7" s="130" t="s">
        <v>402</v>
      </c>
      <c r="G7" s="130" t="s">
        <v>403</v>
      </c>
      <c r="H7" s="41" t="s">
        <v>32</v>
      </c>
      <c r="I7" s="41"/>
      <c r="J7" s="237" t="s">
        <v>698</v>
      </c>
      <c r="K7" s="44">
        <v>43525</v>
      </c>
      <c r="L7" s="44">
        <v>43557</v>
      </c>
      <c r="M7" s="45">
        <f>AO7/AN7</f>
        <v>1</v>
      </c>
      <c r="N7" s="46" t="str">
        <f ca="1">IF(M7=100%,"DONE",(L7-TODAY()))</f>
        <v>DONE</v>
      </c>
      <c r="O7" s="35">
        <v>1</v>
      </c>
      <c r="P7" s="48"/>
      <c r="Q7" s="48"/>
      <c r="R7" s="48">
        <v>1</v>
      </c>
      <c r="S7" s="48">
        <v>1</v>
      </c>
      <c r="T7" s="48">
        <v>1</v>
      </c>
      <c r="U7" s="48">
        <v>1</v>
      </c>
      <c r="V7" s="48"/>
      <c r="W7" s="48"/>
      <c r="X7" s="48"/>
      <c r="Y7" s="48"/>
      <c r="Z7" s="48"/>
      <c r="AA7" s="48"/>
      <c r="AB7" s="48"/>
      <c r="AC7" s="48"/>
      <c r="AD7" s="48"/>
      <c r="AE7" s="48"/>
      <c r="AF7" s="48"/>
      <c r="AG7" s="48"/>
      <c r="AH7" s="48"/>
      <c r="AI7" s="48"/>
      <c r="AJ7" s="48"/>
      <c r="AK7" s="48"/>
      <c r="AL7" s="48"/>
      <c r="AM7" s="48"/>
      <c r="AN7" s="49">
        <f>+T7+V7+X7+Z7+AB7+AD7+AF7+AH7+AJ7+AL7+R7+P7</f>
        <v>2</v>
      </c>
      <c r="AO7" s="49">
        <f>+S7+Q7+U7+W7+Y7+AA7+AC7+AE7+AG7+AI7+AK7+AM7</f>
        <v>2</v>
      </c>
      <c r="AP7" s="50"/>
      <c r="AQ7" s="51"/>
      <c r="AR7" s="51"/>
      <c r="AS7" s="51"/>
      <c r="AT7" s="52"/>
      <c r="AU7" s="220"/>
    </row>
    <row r="8" spans="1:47" s="4" customFormat="1" ht="18" customHeight="1">
      <c r="A8" s="25"/>
      <c r="B8" s="40"/>
      <c r="C8" s="40"/>
      <c r="D8" s="68" t="s">
        <v>398</v>
      </c>
      <c r="E8" s="41"/>
      <c r="F8" s="130" t="s">
        <v>404</v>
      </c>
      <c r="G8" s="42"/>
      <c r="H8" s="41" t="s">
        <v>32</v>
      </c>
      <c r="I8" s="41"/>
      <c r="J8" s="237" t="s">
        <v>698</v>
      </c>
      <c r="K8" s="44">
        <v>43556</v>
      </c>
      <c r="L8" s="44">
        <v>43585</v>
      </c>
      <c r="M8" s="45">
        <f>AO8/AN8</f>
        <v>1</v>
      </c>
      <c r="N8" s="46" t="str">
        <f>IF(M8=100%,"DONE",(L8-FECHA_HOY))</f>
        <v>DONE</v>
      </c>
      <c r="O8" s="35">
        <v>1</v>
      </c>
      <c r="P8" s="48"/>
      <c r="Q8" s="48"/>
      <c r="R8" s="48"/>
      <c r="S8" s="48"/>
      <c r="T8" s="48">
        <v>1</v>
      </c>
      <c r="U8" s="48">
        <v>1</v>
      </c>
      <c r="V8" s="48"/>
      <c r="W8" s="48"/>
      <c r="X8" s="48"/>
      <c r="Y8" s="48"/>
      <c r="Z8" s="48"/>
      <c r="AA8" s="48"/>
      <c r="AB8" s="48"/>
      <c r="AC8" s="48"/>
      <c r="AD8" s="48"/>
      <c r="AE8" s="48"/>
      <c r="AF8" s="48"/>
      <c r="AG8" s="48"/>
      <c r="AH8" s="48"/>
      <c r="AI8" s="48"/>
      <c r="AJ8" s="48"/>
      <c r="AK8" s="48"/>
      <c r="AL8" s="48"/>
      <c r="AM8" s="48"/>
      <c r="AN8" s="49">
        <f>+T8+V8+X8+Z8+AB8+AD8+AF8+AH8+AJ8+AL8+R8+P8</f>
        <v>1</v>
      </c>
      <c r="AO8" s="49">
        <f>+S8+Q8+U8+W8+Y8+AA8+AC8+AE8+AG8+AI8+AK8+AM8</f>
        <v>1</v>
      </c>
      <c r="AP8" s="50"/>
      <c r="AQ8" s="51"/>
      <c r="AR8" s="51"/>
      <c r="AS8" s="51"/>
      <c r="AT8" s="52"/>
      <c r="AU8" s="220"/>
    </row>
    <row r="9" spans="1:47" s="4" customFormat="1" ht="18" customHeight="1">
      <c r="A9" s="25"/>
      <c r="B9" s="40"/>
      <c r="C9" s="40"/>
      <c r="D9" s="68" t="s">
        <v>399</v>
      </c>
      <c r="E9" s="41"/>
      <c r="F9" s="130" t="s">
        <v>405</v>
      </c>
      <c r="G9" s="42" t="s">
        <v>406</v>
      </c>
      <c r="H9" s="41" t="s">
        <v>32</v>
      </c>
      <c r="I9" s="41"/>
      <c r="J9" s="237" t="s">
        <v>698</v>
      </c>
      <c r="K9" s="44">
        <v>43556</v>
      </c>
      <c r="L9" s="44">
        <v>43646</v>
      </c>
      <c r="M9" s="45">
        <f>AO9/AN9</f>
        <v>1</v>
      </c>
      <c r="N9" s="46" t="str">
        <f>IF(M9=100%,"DONE",(L9-FECHA_HOY))</f>
        <v>DONE</v>
      </c>
      <c r="O9" s="35">
        <v>1</v>
      </c>
      <c r="P9" s="48"/>
      <c r="Q9" s="48"/>
      <c r="R9" s="48"/>
      <c r="S9" s="48"/>
      <c r="T9" s="48">
        <v>1</v>
      </c>
      <c r="U9" s="48">
        <v>1</v>
      </c>
      <c r="V9" s="48"/>
      <c r="W9" s="48"/>
      <c r="X9" s="48"/>
      <c r="Y9" s="48"/>
      <c r="Z9" s="48"/>
      <c r="AA9" s="48"/>
      <c r="AB9" s="48"/>
      <c r="AC9" s="48"/>
      <c r="AD9" s="48"/>
      <c r="AE9" s="48"/>
      <c r="AF9" s="48"/>
      <c r="AG9" s="48"/>
      <c r="AH9" s="48"/>
      <c r="AI9" s="48"/>
      <c r="AJ9" s="48"/>
      <c r="AK9" s="48"/>
      <c r="AL9" s="48"/>
      <c r="AM9" s="48"/>
      <c r="AN9" s="49">
        <f>+T9+V9+X9+Z9+AB9+AD9+AF9+AH9+AJ9+AL9+R9+P9</f>
        <v>1</v>
      </c>
      <c r="AO9" s="49">
        <f>+S9+Q9+U9+W9+Y9+AA9+AC9+AE9+AG9+AI9+AK9+AM9</f>
        <v>1</v>
      </c>
      <c r="AP9" s="50"/>
      <c r="AQ9" s="51"/>
      <c r="AR9" s="51"/>
      <c r="AS9" s="51"/>
      <c r="AT9" s="52"/>
      <c r="AU9" s="220"/>
    </row>
    <row r="10" spans="1:47" s="4" customFormat="1" ht="27" customHeight="1">
      <c r="A10" s="25"/>
      <c r="B10" s="40"/>
      <c r="C10" s="40"/>
      <c r="D10" s="68" t="s">
        <v>400</v>
      </c>
      <c r="E10" s="41"/>
      <c r="F10" s="130" t="s">
        <v>407</v>
      </c>
      <c r="G10" s="42" t="s">
        <v>408</v>
      </c>
      <c r="H10" s="41" t="s">
        <v>32</v>
      </c>
      <c r="I10" s="41"/>
      <c r="J10" s="237" t="s">
        <v>698</v>
      </c>
      <c r="K10" s="44">
        <v>43617</v>
      </c>
      <c r="L10" s="44">
        <v>43738</v>
      </c>
      <c r="M10" s="45">
        <f>AO10/AN10</f>
        <v>1</v>
      </c>
      <c r="N10" s="46" t="str">
        <f>IF(M10=100%,"DONE",(L10-FECHA_HOY))</f>
        <v>DONE</v>
      </c>
      <c r="O10" s="35">
        <v>1</v>
      </c>
      <c r="P10" s="48"/>
      <c r="Q10" s="48"/>
      <c r="R10" s="48"/>
      <c r="S10" s="48"/>
      <c r="T10" s="48"/>
      <c r="U10" s="48"/>
      <c r="V10" s="48"/>
      <c r="W10" s="48"/>
      <c r="X10" s="48">
        <v>1</v>
      </c>
      <c r="Y10" s="48">
        <v>1</v>
      </c>
      <c r="Z10" s="48">
        <v>1</v>
      </c>
      <c r="AA10" s="48">
        <v>1</v>
      </c>
      <c r="AB10" s="48">
        <v>1</v>
      </c>
      <c r="AC10" s="48">
        <v>1</v>
      </c>
      <c r="AD10" s="48"/>
      <c r="AE10" s="48"/>
      <c r="AF10" s="48"/>
      <c r="AG10" s="48"/>
      <c r="AH10" s="48"/>
      <c r="AI10" s="48"/>
      <c r="AJ10" s="48"/>
      <c r="AK10" s="48"/>
      <c r="AL10" s="48"/>
      <c r="AM10" s="48"/>
      <c r="AN10" s="49">
        <f>+T10+V10+X10+Z10+AB10+AD10+AF10+AH10+AJ10+AL10+R10+P10</f>
        <v>3</v>
      </c>
      <c r="AO10" s="49">
        <f>+S10+Q10+U10+W10+Y10+AA10+AC10+AE10+AG10+AI10+AK10+AM10</f>
        <v>3</v>
      </c>
      <c r="AP10" s="50"/>
      <c r="AQ10" s="51"/>
      <c r="AR10" s="51"/>
      <c r="AS10" s="51"/>
      <c r="AT10" s="52"/>
      <c r="AU10" s="220"/>
    </row>
    <row r="11" spans="1:47" s="4" customFormat="1" ht="24.75" customHeight="1">
      <c r="A11" s="25"/>
      <c r="B11" s="40"/>
      <c r="C11" s="40"/>
      <c r="D11" s="68" t="s">
        <v>401</v>
      </c>
      <c r="E11" s="41"/>
      <c r="F11" s="130" t="s">
        <v>409</v>
      </c>
      <c r="G11" s="42" t="s">
        <v>410</v>
      </c>
      <c r="H11" s="41" t="s">
        <v>32</v>
      </c>
      <c r="I11" s="41"/>
      <c r="J11" s="237" t="s">
        <v>698</v>
      </c>
      <c r="K11" s="44">
        <v>43556</v>
      </c>
      <c r="L11" s="44">
        <v>43707</v>
      </c>
      <c r="M11" s="45">
        <f>AO11/AN11</f>
        <v>0.75</v>
      </c>
      <c r="N11" s="46">
        <f ca="1">IF(M11=100%,"DONE",(L11-TODAY()))</f>
        <v>-104</v>
      </c>
      <c r="O11" s="35">
        <v>1</v>
      </c>
      <c r="P11" s="48"/>
      <c r="Q11" s="48"/>
      <c r="R11" s="48"/>
      <c r="S11" s="48"/>
      <c r="T11" s="48"/>
      <c r="U11" s="48"/>
      <c r="V11" s="48"/>
      <c r="W11" s="48"/>
      <c r="X11" s="48">
        <v>1</v>
      </c>
      <c r="Y11" s="48">
        <v>1</v>
      </c>
      <c r="Z11" s="48">
        <v>1</v>
      </c>
      <c r="AA11" s="48">
        <v>1</v>
      </c>
      <c r="AB11" s="48">
        <v>1</v>
      </c>
      <c r="AC11" s="48">
        <v>1</v>
      </c>
      <c r="AD11" s="48"/>
      <c r="AE11" s="48"/>
      <c r="AF11" s="48">
        <v>1</v>
      </c>
      <c r="AG11" s="48"/>
      <c r="AH11" s="48"/>
      <c r="AI11" s="48"/>
      <c r="AJ11" s="48"/>
      <c r="AK11" s="48"/>
      <c r="AL11" s="48"/>
      <c r="AM11" s="48"/>
      <c r="AN11" s="49">
        <f>+T11+V11+X11+Z11+AB11+AD11+AF11+AH11+AJ11+AL11+R11+P11</f>
        <v>4</v>
      </c>
      <c r="AO11" s="49">
        <f>+S11+Q11+U11+W11+Y11+AA11+AC11+AE11+AG11+AI11+AK11+AM11</f>
        <v>3</v>
      </c>
      <c r="AP11" s="50"/>
      <c r="AQ11" s="51"/>
      <c r="AR11" s="236"/>
      <c r="AS11" s="236"/>
      <c r="AT11" s="52"/>
      <c r="AU11" s="220"/>
    </row>
    <row r="12" spans="1:47" s="4" customFormat="1" ht="48">
      <c r="A12" s="25"/>
      <c r="B12" s="54"/>
      <c r="C12" s="391" t="s">
        <v>67</v>
      </c>
      <c r="D12" s="392" t="s">
        <v>411</v>
      </c>
      <c r="E12" s="393" t="s">
        <v>56</v>
      </c>
      <c r="F12" s="394"/>
      <c r="G12" s="394"/>
      <c r="H12" s="394" t="s">
        <v>498</v>
      </c>
      <c r="I12" s="394"/>
      <c r="J12" s="395" t="s">
        <v>421</v>
      </c>
      <c r="K12" s="396">
        <v>43556</v>
      </c>
      <c r="L12" s="397">
        <v>43799</v>
      </c>
      <c r="M12" s="398">
        <f>AS12/AR12</f>
        <v>0.8333333333333334</v>
      </c>
      <c r="N12" s="46">
        <f ca="1">IF(M12=100%,"DONE",(L12-TODAY()))</f>
        <v>-12</v>
      </c>
      <c r="O12" s="35">
        <v>1</v>
      </c>
      <c r="P12" s="205">
        <f aca="true" t="shared" si="1" ref="P12:AM12">SUM(P13:P17)</f>
        <v>0</v>
      </c>
      <c r="Q12" s="205">
        <f t="shared" si="1"/>
        <v>0</v>
      </c>
      <c r="R12" s="205">
        <f t="shared" si="1"/>
        <v>0</v>
      </c>
      <c r="S12" s="205">
        <f t="shared" si="1"/>
        <v>0</v>
      </c>
      <c r="T12" s="205">
        <f t="shared" si="1"/>
        <v>0</v>
      </c>
      <c r="U12" s="205">
        <f t="shared" si="1"/>
        <v>0</v>
      </c>
      <c r="V12" s="205">
        <f t="shared" si="1"/>
        <v>0</v>
      </c>
      <c r="W12" s="205">
        <f t="shared" si="1"/>
        <v>0</v>
      </c>
      <c r="X12" s="205">
        <f t="shared" si="1"/>
        <v>0</v>
      </c>
      <c r="Y12" s="205">
        <f t="shared" si="1"/>
        <v>0</v>
      </c>
      <c r="Z12" s="205">
        <f t="shared" si="1"/>
        <v>1</v>
      </c>
      <c r="AA12" s="205">
        <f t="shared" si="1"/>
        <v>1</v>
      </c>
      <c r="AB12" s="205">
        <f t="shared" si="1"/>
        <v>1</v>
      </c>
      <c r="AC12" s="205">
        <f t="shared" si="1"/>
        <v>1</v>
      </c>
      <c r="AD12" s="205">
        <f t="shared" si="1"/>
        <v>1</v>
      </c>
      <c r="AE12" s="205">
        <f t="shared" si="1"/>
        <v>1</v>
      </c>
      <c r="AF12" s="205">
        <f t="shared" si="1"/>
        <v>8</v>
      </c>
      <c r="AG12" s="205">
        <f t="shared" si="1"/>
        <v>7</v>
      </c>
      <c r="AH12" s="205">
        <f t="shared" si="1"/>
        <v>12</v>
      </c>
      <c r="AI12" s="205">
        <f t="shared" si="1"/>
        <v>12</v>
      </c>
      <c r="AJ12" s="205">
        <f t="shared" si="1"/>
        <v>6</v>
      </c>
      <c r="AK12" s="205">
        <f t="shared" si="1"/>
        <v>3</v>
      </c>
      <c r="AL12" s="205">
        <f t="shared" si="1"/>
        <v>1</v>
      </c>
      <c r="AM12" s="205">
        <f t="shared" si="1"/>
        <v>0</v>
      </c>
      <c r="AN12" s="214"/>
      <c r="AO12" s="214"/>
      <c r="AP12" s="382"/>
      <c r="AQ12" s="383"/>
      <c r="AR12" s="384">
        <f>+T12+V12+X12+Z12+AB12+AD12+AF12+AH12+AJ12+AL12+R12+P12</f>
        <v>30</v>
      </c>
      <c r="AS12" s="384">
        <f>+U12+W12+Y12+AA12+AC12+AE12+AG12+AI12+AK12+AM12+S12+Q12</f>
        <v>25</v>
      </c>
      <c r="AT12" s="385">
        <f>SUM(O13:O17)</f>
        <v>5</v>
      </c>
      <c r="AU12" s="216">
        <f>SUM(AO13:AO17)/SUM(AN13:AN17)</f>
        <v>0.8333333333333334</v>
      </c>
    </row>
    <row r="13" spans="1:47" s="4" customFormat="1" ht="12">
      <c r="A13" s="25"/>
      <c r="B13" s="40"/>
      <c r="C13" s="56"/>
      <c r="D13" s="53" t="s">
        <v>412</v>
      </c>
      <c r="E13" s="41"/>
      <c r="F13" s="42"/>
      <c r="G13" s="42"/>
      <c r="H13" s="41" t="s">
        <v>32</v>
      </c>
      <c r="I13" s="41"/>
      <c r="J13" s="237" t="s">
        <v>421</v>
      </c>
      <c r="K13" s="44">
        <v>43678</v>
      </c>
      <c r="L13" s="44">
        <v>43830</v>
      </c>
      <c r="M13" s="45">
        <f>AO13/AN13</f>
        <v>0.8333333333333334</v>
      </c>
      <c r="N13" s="46">
        <f aca="true" ca="1" t="shared" si="2" ref="N13:N75">IF(M13=100%,"DONE",(L13-TODAY()))</f>
        <v>19</v>
      </c>
      <c r="O13" s="35">
        <v>1</v>
      </c>
      <c r="P13" s="48"/>
      <c r="Q13" s="48"/>
      <c r="R13" s="48"/>
      <c r="S13" s="48"/>
      <c r="T13" s="48"/>
      <c r="U13" s="48"/>
      <c r="V13" s="48"/>
      <c r="W13" s="48"/>
      <c r="X13" s="48"/>
      <c r="Y13" s="48"/>
      <c r="Z13" s="48"/>
      <c r="AA13" s="48"/>
      <c r="AB13" s="48"/>
      <c r="AC13" s="48"/>
      <c r="AD13" s="48"/>
      <c r="AE13" s="48"/>
      <c r="AF13" s="48">
        <v>4</v>
      </c>
      <c r="AG13" s="48">
        <v>4</v>
      </c>
      <c r="AH13" s="48">
        <v>9</v>
      </c>
      <c r="AI13" s="48">
        <v>9</v>
      </c>
      <c r="AJ13" s="48">
        <v>5</v>
      </c>
      <c r="AK13" s="48">
        <v>2</v>
      </c>
      <c r="AL13" s="48"/>
      <c r="AM13" s="48"/>
      <c r="AN13" s="49">
        <f>+T13+V13+X13+Z13+AB13+AD13+AF13+AH13+AJ13+AL13+R13+P13</f>
        <v>18</v>
      </c>
      <c r="AO13" s="49">
        <f>+S13+Q13+U13+W13+Y13+AA13+AC13+AE13+AG13+AI13+AK13+AM13</f>
        <v>15</v>
      </c>
      <c r="AP13" s="50"/>
      <c r="AQ13" s="51"/>
      <c r="AR13" s="51"/>
      <c r="AS13" s="51"/>
      <c r="AT13" s="52"/>
      <c r="AU13" s="220"/>
    </row>
    <row r="14" spans="1:47" s="4" customFormat="1" ht="24" customHeight="1">
      <c r="A14" s="25"/>
      <c r="B14" s="40"/>
      <c r="C14" s="40"/>
      <c r="D14" s="57" t="s">
        <v>413</v>
      </c>
      <c r="E14" s="41"/>
      <c r="F14" s="42" t="s">
        <v>417</v>
      </c>
      <c r="G14" s="42"/>
      <c r="H14" s="41" t="s">
        <v>815</v>
      </c>
      <c r="I14" s="41"/>
      <c r="J14" s="237" t="s">
        <v>421</v>
      </c>
      <c r="K14" s="44">
        <v>43647</v>
      </c>
      <c r="L14" s="44">
        <v>43769</v>
      </c>
      <c r="M14" s="45">
        <f>AO14/AN14</f>
        <v>1</v>
      </c>
      <c r="N14" s="34" t="str">
        <f ca="1" t="shared" si="2"/>
        <v>DONE</v>
      </c>
      <c r="O14" s="35">
        <v>1</v>
      </c>
      <c r="P14" s="48"/>
      <c r="Q14" s="48"/>
      <c r="R14" s="48"/>
      <c r="S14" s="48"/>
      <c r="T14" s="48"/>
      <c r="U14" s="48"/>
      <c r="V14" s="48"/>
      <c r="W14" s="48"/>
      <c r="X14" s="48"/>
      <c r="Y14" s="48"/>
      <c r="Z14" s="48"/>
      <c r="AA14" s="48"/>
      <c r="AB14" s="48"/>
      <c r="AC14" s="48"/>
      <c r="AD14" s="48"/>
      <c r="AE14" s="48"/>
      <c r="AF14" s="48">
        <v>1</v>
      </c>
      <c r="AG14" s="48">
        <v>1</v>
      </c>
      <c r="AH14" s="48">
        <v>1</v>
      </c>
      <c r="AI14" s="48">
        <v>1</v>
      </c>
      <c r="AJ14" s="48"/>
      <c r="AK14" s="48"/>
      <c r="AL14" s="48"/>
      <c r="AM14" s="48"/>
      <c r="AN14" s="49">
        <f>+T14+V14+X14+Z14+AB14+AD14+AF14+AH14+AJ14+AL14+R14+P14</f>
        <v>2</v>
      </c>
      <c r="AO14" s="49">
        <f>+S14+Q14+U14+W14+Y14+AA14+AC14+AE14+AG14+AI14+AK14+AM14</f>
        <v>2</v>
      </c>
      <c r="AP14" s="50"/>
      <c r="AQ14" s="51"/>
      <c r="AR14" s="51"/>
      <c r="AS14" s="51"/>
      <c r="AT14" s="52"/>
      <c r="AU14" s="220"/>
    </row>
    <row r="15" spans="1:47" s="4" customFormat="1" ht="18" customHeight="1">
      <c r="A15" s="25"/>
      <c r="B15" s="40"/>
      <c r="C15" s="40"/>
      <c r="D15" s="57" t="s">
        <v>414</v>
      </c>
      <c r="E15" s="41"/>
      <c r="F15" s="130" t="s">
        <v>418</v>
      </c>
      <c r="G15" s="42"/>
      <c r="H15" s="41" t="s">
        <v>815</v>
      </c>
      <c r="I15" s="41"/>
      <c r="J15" s="237" t="s">
        <v>421</v>
      </c>
      <c r="K15" s="44">
        <v>43647</v>
      </c>
      <c r="L15" s="44">
        <v>43769</v>
      </c>
      <c r="M15" s="45">
        <f>AO15/AN15</f>
        <v>0</v>
      </c>
      <c r="N15" s="46">
        <f ca="1" t="shared" si="2"/>
        <v>-42</v>
      </c>
      <c r="O15" s="35">
        <v>1</v>
      </c>
      <c r="P15" s="48"/>
      <c r="Q15" s="48"/>
      <c r="R15" s="48"/>
      <c r="S15" s="48"/>
      <c r="T15" s="48"/>
      <c r="U15" s="48"/>
      <c r="V15" s="48"/>
      <c r="W15" s="48"/>
      <c r="X15" s="48"/>
      <c r="Y15" s="48"/>
      <c r="Z15" s="48"/>
      <c r="AA15" s="48"/>
      <c r="AB15" s="48"/>
      <c r="AC15" s="48"/>
      <c r="AD15" s="48"/>
      <c r="AE15" s="48"/>
      <c r="AF15" s="48">
        <v>1</v>
      </c>
      <c r="AG15" s="48"/>
      <c r="AH15" s="48"/>
      <c r="AI15" s="48"/>
      <c r="AJ15" s="48"/>
      <c r="AK15" s="48"/>
      <c r="AL15" s="48"/>
      <c r="AM15" s="48"/>
      <c r="AN15" s="49">
        <f>+T15+V15+X15+Z15+AB15+AD15+AF15+AH15+AJ15+AL15+R15+P15</f>
        <v>1</v>
      </c>
      <c r="AO15" s="49">
        <f>+S15+Q15+U15+W15+Y15+AA15+AC15+AE15+AG15+AI15+AK15+AM15</f>
        <v>0</v>
      </c>
      <c r="AP15" s="50"/>
      <c r="AQ15" s="51"/>
      <c r="AR15" s="51"/>
      <c r="AS15" s="51"/>
      <c r="AT15" s="52"/>
      <c r="AU15" s="220"/>
    </row>
    <row r="16" spans="1:47" s="4" customFormat="1" ht="18" customHeight="1">
      <c r="A16" s="25"/>
      <c r="B16" s="40"/>
      <c r="C16" s="40"/>
      <c r="D16" s="57" t="s">
        <v>415</v>
      </c>
      <c r="E16" s="41"/>
      <c r="F16" s="42"/>
      <c r="G16" s="42"/>
      <c r="H16" s="41" t="s">
        <v>32</v>
      </c>
      <c r="I16" s="41"/>
      <c r="J16" s="237" t="s">
        <v>421</v>
      </c>
      <c r="K16" s="44">
        <v>43739</v>
      </c>
      <c r="L16" s="44">
        <v>43769</v>
      </c>
      <c r="M16" s="45">
        <f>AO16/AN16</f>
        <v>1</v>
      </c>
      <c r="N16" s="34" t="str">
        <f ca="1" t="shared" si="2"/>
        <v>DONE</v>
      </c>
      <c r="O16" s="35">
        <v>1</v>
      </c>
      <c r="P16" s="48"/>
      <c r="Q16" s="48"/>
      <c r="R16" s="48"/>
      <c r="S16" s="48"/>
      <c r="T16" s="48"/>
      <c r="U16" s="48"/>
      <c r="V16" s="48"/>
      <c r="W16" s="48"/>
      <c r="X16" s="48"/>
      <c r="Y16" s="48"/>
      <c r="Z16" s="48"/>
      <c r="AA16" s="48"/>
      <c r="AB16" s="48"/>
      <c r="AC16" s="48"/>
      <c r="AD16" s="48"/>
      <c r="AE16" s="48"/>
      <c r="AF16" s="48">
        <v>1</v>
      </c>
      <c r="AG16" s="48">
        <v>1</v>
      </c>
      <c r="AH16" s="48">
        <v>1</v>
      </c>
      <c r="AI16" s="48">
        <v>1</v>
      </c>
      <c r="AJ16" s="48"/>
      <c r="AK16" s="48"/>
      <c r="AL16" s="48"/>
      <c r="AM16" s="48"/>
      <c r="AN16" s="49">
        <f>+T16+V16+X16+Z16+AB16+AD16+AF16+AH16+AJ16+AL16+R16+P16</f>
        <v>2</v>
      </c>
      <c r="AO16" s="49">
        <f>+S16+Q16+U16+W16+Y16+AA16+AC16+AE16+AG16+AI16+AK16+AM16</f>
        <v>2</v>
      </c>
      <c r="AP16" s="50"/>
      <c r="AQ16" s="51"/>
      <c r="AR16" s="51"/>
      <c r="AS16" s="51"/>
      <c r="AT16" s="52"/>
      <c r="AU16" s="220"/>
    </row>
    <row r="17" spans="1:47" s="4" customFormat="1" ht="29.25" customHeight="1">
      <c r="A17" s="25"/>
      <c r="B17" s="40"/>
      <c r="C17" s="40"/>
      <c r="D17" s="68" t="s">
        <v>416</v>
      </c>
      <c r="E17" s="41"/>
      <c r="F17" s="42" t="s">
        <v>419</v>
      </c>
      <c r="G17" s="42" t="s">
        <v>420</v>
      </c>
      <c r="H17" s="41" t="s">
        <v>32</v>
      </c>
      <c r="I17" s="41"/>
      <c r="J17" s="237" t="s">
        <v>422</v>
      </c>
      <c r="K17" s="44">
        <v>43586</v>
      </c>
      <c r="L17" s="44">
        <v>43830</v>
      </c>
      <c r="M17" s="45">
        <f>AO17/AN17</f>
        <v>0.8571428571428571</v>
      </c>
      <c r="N17" s="46">
        <f ca="1" t="shared" si="2"/>
        <v>19</v>
      </c>
      <c r="O17" s="35">
        <v>1</v>
      </c>
      <c r="P17" s="48"/>
      <c r="Q17" s="48"/>
      <c r="R17" s="48"/>
      <c r="S17" s="48"/>
      <c r="T17" s="48"/>
      <c r="U17" s="48"/>
      <c r="V17" s="48"/>
      <c r="W17" s="48"/>
      <c r="X17" s="48"/>
      <c r="Y17" s="48"/>
      <c r="Z17" s="48">
        <v>1</v>
      </c>
      <c r="AA17" s="48">
        <v>1</v>
      </c>
      <c r="AB17" s="48">
        <v>1</v>
      </c>
      <c r="AC17" s="48">
        <v>1</v>
      </c>
      <c r="AD17" s="48">
        <v>1</v>
      </c>
      <c r="AE17" s="48">
        <v>1</v>
      </c>
      <c r="AF17" s="48">
        <v>1</v>
      </c>
      <c r="AG17" s="48">
        <v>1</v>
      </c>
      <c r="AH17" s="48">
        <v>1</v>
      </c>
      <c r="AI17" s="48">
        <v>1</v>
      </c>
      <c r="AJ17" s="48">
        <v>1</v>
      </c>
      <c r="AK17" s="48">
        <v>1</v>
      </c>
      <c r="AL17" s="48">
        <v>1</v>
      </c>
      <c r="AM17" s="48"/>
      <c r="AN17" s="49">
        <f>+T17+V17+X17+Z17+AB17+AD17+AF17+AH17+AJ17+AL17+R17+P17</f>
        <v>7</v>
      </c>
      <c r="AO17" s="49">
        <f>+S17+Q17+U17+W17+Y17+AA17+AC17+AE17+AG17+AI17+AK17+AM17</f>
        <v>6</v>
      </c>
      <c r="AP17" s="50"/>
      <c r="AQ17" s="51"/>
      <c r="AR17" s="51"/>
      <c r="AS17" s="51"/>
      <c r="AT17" s="52"/>
      <c r="AU17" s="220"/>
    </row>
    <row r="18" spans="1:47" s="4" customFormat="1" ht="48">
      <c r="A18" s="25"/>
      <c r="B18" s="54"/>
      <c r="C18" s="187" t="s">
        <v>68</v>
      </c>
      <c r="D18" s="188" t="s">
        <v>348</v>
      </c>
      <c r="E18" s="193" t="s">
        <v>55</v>
      </c>
      <c r="F18" s="189"/>
      <c r="G18" s="189"/>
      <c r="H18" s="189" t="s">
        <v>24</v>
      </c>
      <c r="I18" s="189"/>
      <c r="J18" s="190" t="s">
        <v>443</v>
      </c>
      <c r="K18" s="191">
        <v>43525</v>
      </c>
      <c r="L18" s="192">
        <v>43830</v>
      </c>
      <c r="M18" s="277">
        <f>AS18/AR18</f>
        <v>0.8515625</v>
      </c>
      <c r="N18" s="46">
        <f ca="1" t="shared" si="2"/>
        <v>19</v>
      </c>
      <c r="O18" s="35">
        <v>1</v>
      </c>
      <c r="P18" s="205">
        <f aca="true" t="shared" si="3" ref="P18:AM18">SUM(P19:P25)</f>
        <v>0</v>
      </c>
      <c r="Q18" s="205">
        <f t="shared" si="3"/>
        <v>0</v>
      </c>
      <c r="R18" s="205">
        <f t="shared" si="3"/>
        <v>0</v>
      </c>
      <c r="S18" s="205">
        <f t="shared" si="3"/>
        <v>0</v>
      </c>
      <c r="T18" s="205">
        <f t="shared" si="3"/>
        <v>0</v>
      </c>
      <c r="U18" s="205">
        <f t="shared" si="3"/>
        <v>0</v>
      </c>
      <c r="V18" s="205">
        <f t="shared" si="3"/>
        <v>0</v>
      </c>
      <c r="W18" s="205">
        <f t="shared" si="3"/>
        <v>0</v>
      </c>
      <c r="X18" s="205">
        <f t="shared" si="3"/>
        <v>0</v>
      </c>
      <c r="Y18" s="205">
        <f t="shared" si="3"/>
        <v>0</v>
      </c>
      <c r="Z18" s="381">
        <f t="shared" si="3"/>
        <v>16</v>
      </c>
      <c r="AA18" s="381">
        <f t="shared" si="3"/>
        <v>16</v>
      </c>
      <c r="AB18" s="381">
        <f t="shared" si="3"/>
        <v>19</v>
      </c>
      <c r="AC18" s="381">
        <f t="shared" si="3"/>
        <v>17</v>
      </c>
      <c r="AD18" s="381">
        <f t="shared" si="3"/>
        <v>17</v>
      </c>
      <c r="AE18" s="381">
        <f t="shared" si="3"/>
        <v>18</v>
      </c>
      <c r="AF18" s="381">
        <f t="shared" si="3"/>
        <v>23</v>
      </c>
      <c r="AG18" s="381">
        <f t="shared" si="3"/>
        <v>22</v>
      </c>
      <c r="AH18" s="381">
        <f t="shared" si="3"/>
        <v>24</v>
      </c>
      <c r="AI18" s="381">
        <f t="shared" si="3"/>
        <v>24</v>
      </c>
      <c r="AJ18" s="381">
        <f t="shared" si="3"/>
        <v>23</v>
      </c>
      <c r="AK18" s="381">
        <f t="shared" si="3"/>
        <v>12</v>
      </c>
      <c r="AL18" s="381">
        <f t="shared" si="3"/>
        <v>6</v>
      </c>
      <c r="AM18" s="205">
        <f t="shared" si="3"/>
        <v>0</v>
      </c>
      <c r="AN18" s="214"/>
      <c r="AO18" s="214"/>
      <c r="AP18" s="382"/>
      <c r="AQ18" s="383"/>
      <c r="AR18" s="384">
        <f>+T18+V18+X18+Z18+AB18+AD18+AF18+AH18+AJ18+AL18+R18+P18</f>
        <v>128</v>
      </c>
      <c r="AS18" s="384">
        <f>+U18+W18+Y18+AA18+AC18+AE18+AG18+AI18+AK18+AM18+S18+Q18</f>
        <v>109</v>
      </c>
      <c r="AT18" s="385">
        <f>SUM(O19:O25)</f>
        <v>7</v>
      </c>
      <c r="AU18" s="216">
        <f>SUM(AO19:AO25)/SUM(AN19:AN25)</f>
        <v>0.8515625</v>
      </c>
    </row>
    <row r="19" spans="1:47" s="4" customFormat="1" ht="17.25" customHeight="1">
      <c r="A19" s="25"/>
      <c r="B19" s="40"/>
      <c r="C19" s="40"/>
      <c r="D19" s="57" t="s">
        <v>423</v>
      </c>
      <c r="E19" s="41"/>
      <c r="F19" s="42" t="s">
        <v>430</v>
      </c>
      <c r="G19" s="130" t="s">
        <v>431</v>
      </c>
      <c r="H19" s="41" t="s">
        <v>432</v>
      </c>
      <c r="I19" s="41"/>
      <c r="J19" s="237" t="s">
        <v>442</v>
      </c>
      <c r="K19" s="44">
        <v>43556</v>
      </c>
      <c r="L19" s="44">
        <v>43799</v>
      </c>
      <c r="M19" s="45">
        <f aca="true" t="shared" si="4" ref="M19:M25">AO19/AN19</f>
        <v>1</v>
      </c>
      <c r="N19" s="34" t="str">
        <f ca="1" t="shared" si="2"/>
        <v>DONE</v>
      </c>
      <c r="O19" s="35">
        <v>1</v>
      </c>
      <c r="P19" s="48"/>
      <c r="Q19" s="48"/>
      <c r="R19" s="48"/>
      <c r="S19" s="48"/>
      <c r="T19" s="48"/>
      <c r="U19" s="48"/>
      <c r="V19" s="48"/>
      <c r="W19" s="48"/>
      <c r="X19" s="48"/>
      <c r="Y19" s="48"/>
      <c r="Z19" s="48"/>
      <c r="AA19" s="48"/>
      <c r="AB19" s="48"/>
      <c r="AC19" s="48"/>
      <c r="AD19" s="48"/>
      <c r="AE19" s="48"/>
      <c r="AF19" s="48">
        <v>5</v>
      </c>
      <c r="AG19" s="48">
        <v>5</v>
      </c>
      <c r="AH19" s="48">
        <v>7</v>
      </c>
      <c r="AI19" s="48">
        <v>7</v>
      </c>
      <c r="AJ19" s="48">
        <v>5</v>
      </c>
      <c r="AK19" s="48">
        <v>5</v>
      </c>
      <c r="AL19" s="48"/>
      <c r="AM19" s="48"/>
      <c r="AN19" s="49">
        <f>+T19+V19+X19+Z19+AB19+AD19+AF19+AH19+AJ19+AL19+R19+P19</f>
        <v>17</v>
      </c>
      <c r="AO19" s="49">
        <f>+S19+Q19+U19+W19+Y19+AA19+AC19+AE19+AG19+AI19+AK19+AM19</f>
        <v>17</v>
      </c>
      <c r="AP19" s="50"/>
      <c r="AQ19" s="51"/>
      <c r="AR19" s="51"/>
      <c r="AS19" s="51"/>
      <c r="AT19" s="52"/>
      <c r="AU19" s="220"/>
    </row>
    <row r="20" spans="1:47" s="4" customFormat="1" ht="18.75" customHeight="1">
      <c r="A20" s="25"/>
      <c r="B20" s="40"/>
      <c r="C20" s="40"/>
      <c r="D20" s="57" t="s">
        <v>424</v>
      </c>
      <c r="E20" s="41"/>
      <c r="F20" s="42" t="s">
        <v>433</v>
      </c>
      <c r="G20" s="130" t="s">
        <v>434</v>
      </c>
      <c r="H20" s="41" t="s">
        <v>432</v>
      </c>
      <c r="I20" s="41"/>
      <c r="J20" s="237" t="s">
        <v>442</v>
      </c>
      <c r="K20" s="44">
        <v>43678</v>
      </c>
      <c r="L20" s="44">
        <v>43769</v>
      </c>
      <c r="M20" s="45">
        <f t="shared" si="4"/>
        <v>0.5</v>
      </c>
      <c r="N20" s="46">
        <f ca="1" t="shared" si="2"/>
        <v>-42</v>
      </c>
      <c r="O20" s="35">
        <v>1</v>
      </c>
      <c r="P20" s="48"/>
      <c r="Q20" s="48"/>
      <c r="R20" s="48"/>
      <c r="S20" s="48"/>
      <c r="T20" s="48"/>
      <c r="U20" s="48"/>
      <c r="V20" s="48"/>
      <c r="W20" s="48"/>
      <c r="X20" s="48"/>
      <c r="Y20" s="48"/>
      <c r="Z20" s="48"/>
      <c r="AA20" s="48"/>
      <c r="AB20" s="48">
        <v>1</v>
      </c>
      <c r="AC20" s="48">
        <v>1</v>
      </c>
      <c r="AD20" s="48"/>
      <c r="AE20" s="48"/>
      <c r="AF20" s="48"/>
      <c r="AG20" s="48"/>
      <c r="AH20" s="274"/>
      <c r="AI20" s="48"/>
      <c r="AJ20" s="48">
        <v>1</v>
      </c>
      <c r="AK20" s="48"/>
      <c r="AL20" s="48"/>
      <c r="AM20" s="48"/>
      <c r="AN20" s="49">
        <f>+T20+V20+X20+Z20+AB20+AD20+AF20+AH20+AJ20+AL20+R20+P20</f>
        <v>2</v>
      </c>
      <c r="AO20" s="49">
        <f>+S20+Q20+U20+W20+Y20+AA20+AC20+AE20+AG20+AI20+AK20+AM20</f>
        <v>1</v>
      </c>
      <c r="AP20" s="50"/>
      <c r="AQ20" s="51"/>
      <c r="AR20" s="51"/>
      <c r="AS20" s="51"/>
      <c r="AT20" s="52"/>
      <c r="AU20" s="220"/>
    </row>
    <row r="21" spans="1:47" s="4" customFormat="1" ht="24.75" customHeight="1">
      <c r="A21" s="25"/>
      <c r="B21" s="40"/>
      <c r="C21" s="40"/>
      <c r="D21" s="57" t="s">
        <v>425</v>
      </c>
      <c r="E21" s="41"/>
      <c r="F21" s="42" t="s">
        <v>435</v>
      </c>
      <c r="G21" s="130" t="s">
        <v>436</v>
      </c>
      <c r="H21" s="41" t="s">
        <v>32</v>
      </c>
      <c r="I21" s="41"/>
      <c r="J21" s="237" t="s">
        <v>442</v>
      </c>
      <c r="K21" s="238">
        <v>43678</v>
      </c>
      <c r="L21" s="238">
        <v>43799</v>
      </c>
      <c r="M21" s="45">
        <f t="shared" si="4"/>
        <v>0.5</v>
      </c>
      <c r="N21" s="46">
        <f ca="1" t="shared" si="2"/>
        <v>-12</v>
      </c>
      <c r="O21" s="35">
        <v>1</v>
      </c>
      <c r="P21" s="48"/>
      <c r="Q21" s="48"/>
      <c r="R21" s="48"/>
      <c r="S21" s="48"/>
      <c r="T21" s="48"/>
      <c r="U21" s="48"/>
      <c r="V21" s="48"/>
      <c r="W21" s="48"/>
      <c r="X21" s="48"/>
      <c r="Y21" s="48"/>
      <c r="Z21" s="48"/>
      <c r="AA21" s="48"/>
      <c r="AB21" s="48">
        <v>1</v>
      </c>
      <c r="AC21" s="48"/>
      <c r="AD21" s="48"/>
      <c r="AE21" s="48">
        <v>1</v>
      </c>
      <c r="AF21" s="48">
        <v>1</v>
      </c>
      <c r="AG21" s="48"/>
      <c r="AH21" s="48"/>
      <c r="AI21" s="48"/>
      <c r="AJ21" s="48"/>
      <c r="AK21" s="48"/>
      <c r="AL21" s="48"/>
      <c r="AM21" s="48"/>
      <c r="AN21" s="49">
        <f aca="true" t="shared" si="5" ref="AN21:AN31">+T21+V21+X21+Z21+AB21+AD21+AF21+AH21+AJ21+AL21+R21+P21</f>
        <v>2</v>
      </c>
      <c r="AO21" s="49">
        <f aca="true" t="shared" si="6" ref="AO21:AO31">+S21+Q21+U21+W21+Y21+AA21+AC21+AE21+AG21+AI21+AK21+AM21</f>
        <v>1</v>
      </c>
      <c r="AP21" s="50"/>
      <c r="AQ21" s="51"/>
      <c r="AR21" s="51"/>
      <c r="AS21" s="51"/>
      <c r="AT21" s="52"/>
      <c r="AU21" s="220"/>
    </row>
    <row r="22" spans="1:47" s="4" customFormat="1" ht="23.25" customHeight="1">
      <c r="A22" s="25"/>
      <c r="B22" s="40"/>
      <c r="C22" s="40"/>
      <c r="D22" s="57" t="s">
        <v>426</v>
      </c>
      <c r="E22" s="41"/>
      <c r="F22" s="42"/>
      <c r="G22" s="130"/>
      <c r="H22" s="41" t="s">
        <v>32</v>
      </c>
      <c r="I22" s="41"/>
      <c r="J22" s="237" t="s">
        <v>442</v>
      </c>
      <c r="K22" s="238">
        <v>43617</v>
      </c>
      <c r="L22" s="238">
        <v>43738</v>
      </c>
      <c r="M22" s="45">
        <f t="shared" si="4"/>
        <v>0.75</v>
      </c>
      <c r="N22" s="46">
        <f ca="1" t="shared" si="2"/>
        <v>-73</v>
      </c>
      <c r="O22" s="35">
        <v>1</v>
      </c>
      <c r="P22" s="48"/>
      <c r="Q22" s="48"/>
      <c r="R22" s="48"/>
      <c r="S22" s="48"/>
      <c r="T22" s="48"/>
      <c r="U22" s="48"/>
      <c r="V22" s="48"/>
      <c r="W22" s="48"/>
      <c r="X22" s="48"/>
      <c r="Y22" s="48"/>
      <c r="Z22" s="48"/>
      <c r="AA22" s="48"/>
      <c r="AB22" s="48"/>
      <c r="AC22" s="48"/>
      <c r="AD22" s="48">
        <v>1</v>
      </c>
      <c r="AE22" s="48">
        <v>1</v>
      </c>
      <c r="AF22" s="48">
        <v>1</v>
      </c>
      <c r="AG22" s="48">
        <v>1</v>
      </c>
      <c r="AH22" s="48">
        <v>1</v>
      </c>
      <c r="AI22" s="48">
        <v>1</v>
      </c>
      <c r="AJ22" s="48">
        <v>1</v>
      </c>
      <c r="AK22" s="48"/>
      <c r="AL22" s="48"/>
      <c r="AM22" s="48"/>
      <c r="AN22" s="49">
        <f t="shared" si="5"/>
        <v>4</v>
      </c>
      <c r="AO22" s="49">
        <f t="shared" si="6"/>
        <v>3</v>
      </c>
      <c r="AP22" s="50"/>
      <c r="AQ22" s="51"/>
      <c r="AR22" s="51"/>
      <c r="AS22" s="51"/>
      <c r="AT22" s="52"/>
      <c r="AU22" s="220"/>
    </row>
    <row r="23" spans="1:47" s="4" customFormat="1" ht="30" customHeight="1">
      <c r="A23" s="25"/>
      <c r="B23" s="40"/>
      <c r="C23" s="40"/>
      <c r="D23" s="57" t="s">
        <v>427</v>
      </c>
      <c r="E23" s="41"/>
      <c r="F23" s="42" t="s">
        <v>437</v>
      </c>
      <c r="G23" s="130" t="s">
        <v>438</v>
      </c>
      <c r="H23" s="41" t="s">
        <v>32</v>
      </c>
      <c r="I23" s="41"/>
      <c r="J23" s="237" t="s">
        <v>442</v>
      </c>
      <c r="K23" s="238">
        <v>43678</v>
      </c>
      <c r="L23" s="238">
        <v>43799</v>
      </c>
      <c r="M23" s="45">
        <f>AO23/AN23</f>
        <v>0.8431372549019608</v>
      </c>
      <c r="N23" s="46">
        <f ca="1" t="shared" si="2"/>
        <v>-12</v>
      </c>
      <c r="O23" s="35">
        <v>1</v>
      </c>
      <c r="P23" s="48"/>
      <c r="Q23" s="48"/>
      <c r="R23" s="48"/>
      <c r="S23" s="48"/>
      <c r="T23" s="48"/>
      <c r="U23" s="48"/>
      <c r="V23" s="48"/>
      <c r="W23" s="48"/>
      <c r="X23" s="48"/>
      <c r="Y23" s="48"/>
      <c r="Z23" s="48">
        <v>8</v>
      </c>
      <c r="AA23" s="48">
        <v>8</v>
      </c>
      <c r="AB23" s="48">
        <v>8</v>
      </c>
      <c r="AC23" s="48">
        <v>8</v>
      </c>
      <c r="AD23" s="48">
        <v>8</v>
      </c>
      <c r="AE23" s="48">
        <v>8</v>
      </c>
      <c r="AF23" s="48">
        <v>8</v>
      </c>
      <c r="AG23" s="48">
        <v>8</v>
      </c>
      <c r="AH23" s="48">
        <v>8</v>
      </c>
      <c r="AI23" s="48">
        <v>8</v>
      </c>
      <c r="AJ23" s="48">
        <v>8</v>
      </c>
      <c r="AK23" s="48">
        <v>3</v>
      </c>
      <c r="AL23" s="48">
        <v>3</v>
      </c>
      <c r="AM23" s="48"/>
      <c r="AN23" s="49">
        <f t="shared" si="5"/>
        <v>51</v>
      </c>
      <c r="AO23" s="49">
        <f t="shared" si="6"/>
        <v>43</v>
      </c>
      <c r="AP23" s="50"/>
      <c r="AQ23" s="51"/>
      <c r="AR23" s="51"/>
      <c r="AS23" s="51"/>
      <c r="AT23" s="52"/>
      <c r="AU23" s="220"/>
    </row>
    <row r="24" spans="1:47" s="4" customFormat="1" ht="16.5" customHeight="1">
      <c r="A24" s="25"/>
      <c r="B24" s="40"/>
      <c r="C24" s="40"/>
      <c r="D24" s="57" t="s">
        <v>428</v>
      </c>
      <c r="E24" s="41"/>
      <c r="F24" s="42" t="s">
        <v>439</v>
      </c>
      <c r="G24" s="130" t="s">
        <v>440</v>
      </c>
      <c r="H24" s="41" t="s">
        <v>32</v>
      </c>
      <c r="I24" s="41"/>
      <c r="J24" s="237" t="s">
        <v>442</v>
      </c>
      <c r="K24" s="44">
        <v>43600</v>
      </c>
      <c r="L24" s="44">
        <v>43784</v>
      </c>
      <c r="M24" s="45">
        <f>AO24/AN24</f>
        <v>0.8431372549019608</v>
      </c>
      <c r="N24" s="46">
        <f ca="1" t="shared" si="2"/>
        <v>-27</v>
      </c>
      <c r="O24" s="35">
        <v>1</v>
      </c>
      <c r="P24" s="48"/>
      <c r="Q24" s="48"/>
      <c r="R24" s="48"/>
      <c r="S24" s="48"/>
      <c r="T24" s="48"/>
      <c r="U24" s="48"/>
      <c r="V24" s="48"/>
      <c r="W24" s="48"/>
      <c r="X24" s="48"/>
      <c r="Y24" s="48"/>
      <c r="Z24" s="48">
        <v>8</v>
      </c>
      <c r="AA24" s="48">
        <v>8</v>
      </c>
      <c r="AB24" s="48">
        <v>8</v>
      </c>
      <c r="AC24" s="48">
        <v>8</v>
      </c>
      <c r="AD24" s="48">
        <v>8</v>
      </c>
      <c r="AE24" s="48">
        <v>8</v>
      </c>
      <c r="AF24" s="48">
        <v>8</v>
      </c>
      <c r="AG24" s="48">
        <v>8</v>
      </c>
      <c r="AH24" s="48">
        <v>8</v>
      </c>
      <c r="AI24" s="48">
        <v>8</v>
      </c>
      <c r="AJ24" s="48">
        <v>8</v>
      </c>
      <c r="AK24" s="48">
        <v>3</v>
      </c>
      <c r="AL24" s="48">
        <v>3</v>
      </c>
      <c r="AM24" s="48"/>
      <c r="AN24" s="49">
        <f t="shared" si="5"/>
        <v>51</v>
      </c>
      <c r="AO24" s="49">
        <f t="shared" si="6"/>
        <v>43</v>
      </c>
      <c r="AP24" s="50"/>
      <c r="AQ24" s="51"/>
      <c r="AR24" s="51"/>
      <c r="AS24" s="51"/>
      <c r="AT24" s="52"/>
      <c r="AU24" s="220"/>
    </row>
    <row r="25" spans="1:47" s="4" customFormat="1" ht="17.25" customHeight="1">
      <c r="A25" s="25"/>
      <c r="B25" s="40"/>
      <c r="C25" s="40"/>
      <c r="D25" s="57" t="s">
        <v>429</v>
      </c>
      <c r="E25" s="41"/>
      <c r="F25" s="42" t="s">
        <v>439</v>
      </c>
      <c r="G25" s="130" t="s">
        <v>441</v>
      </c>
      <c r="H25" s="41" t="s">
        <v>32</v>
      </c>
      <c r="I25" s="41"/>
      <c r="J25" s="237" t="s">
        <v>442</v>
      </c>
      <c r="K25" s="44">
        <v>43600</v>
      </c>
      <c r="L25" s="44">
        <v>43784</v>
      </c>
      <c r="M25" s="45">
        <f t="shared" si="4"/>
        <v>1</v>
      </c>
      <c r="N25" s="34" t="str">
        <f ca="1" t="shared" si="2"/>
        <v>DONE</v>
      </c>
      <c r="O25" s="35">
        <v>1</v>
      </c>
      <c r="P25" s="48"/>
      <c r="Q25" s="48"/>
      <c r="R25" s="48"/>
      <c r="S25" s="48"/>
      <c r="T25" s="48"/>
      <c r="U25" s="48"/>
      <c r="V25" s="48"/>
      <c r="W25" s="48"/>
      <c r="X25" s="48"/>
      <c r="Y25" s="48"/>
      <c r="Z25" s="48"/>
      <c r="AA25" s="48"/>
      <c r="AB25" s="48">
        <v>1</v>
      </c>
      <c r="AC25" s="48"/>
      <c r="AD25" s="48"/>
      <c r="AE25" s="48"/>
      <c r="AF25" s="48"/>
      <c r="AG25" s="48"/>
      <c r="AH25" s="48"/>
      <c r="AI25" s="48"/>
      <c r="AJ25" s="48"/>
      <c r="AK25" s="48">
        <v>1</v>
      </c>
      <c r="AL25" s="48"/>
      <c r="AM25" s="48"/>
      <c r="AN25" s="49">
        <f t="shared" si="5"/>
        <v>1</v>
      </c>
      <c r="AO25" s="49">
        <f t="shared" si="6"/>
        <v>1</v>
      </c>
      <c r="AP25" s="50"/>
      <c r="AQ25" s="51"/>
      <c r="AR25" s="51"/>
      <c r="AS25" s="51"/>
      <c r="AT25" s="52"/>
      <c r="AU25" s="220"/>
    </row>
    <row r="26" spans="1:47" s="4" customFormat="1" ht="30.75" customHeight="1">
      <c r="A26" s="25"/>
      <c r="B26" s="239"/>
      <c r="C26" s="187" t="s">
        <v>448</v>
      </c>
      <c r="D26" s="188" t="s">
        <v>444</v>
      </c>
      <c r="E26" s="193" t="s">
        <v>56</v>
      </c>
      <c r="F26" s="191"/>
      <c r="G26" s="192"/>
      <c r="H26" s="189" t="s">
        <v>32</v>
      </c>
      <c r="I26" s="189"/>
      <c r="J26" s="241" t="s">
        <v>422</v>
      </c>
      <c r="K26" s="191">
        <v>43525</v>
      </c>
      <c r="L26" s="192">
        <v>43830</v>
      </c>
      <c r="M26" s="281">
        <f>AO26/AN26</f>
        <v>0.8571428571428571</v>
      </c>
      <c r="N26" s="34">
        <f ca="1" t="shared" si="2"/>
        <v>19</v>
      </c>
      <c r="O26" s="35">
        <v>1</v>
      </c>
      <c r="P26" s="205">
        <f>SUM(P27:P29)</f>
        <v>0</v>
      </c>
      <c r="Q26" s="205">
        <f>SUM(Q27:Q29)</f>
        <v>0</v>
      </c>
      <c r="R26" s="205">
        <f>SUM(R27:R29)</f>
        <v>0</v>
      </c>
      <c r="S26" s="205">
        <f>SUM(S27:S29)</f>
        <v>0</v>
      </c>
      <c r="T26" s="205">
        <f>SUM(T27:T29)</f>
        <v>0</v>
      </c>
      <c r="U26" s="205">
        <f>SUM(U27:U29)</f>
        <v>0</v>
      </c>
      <c r="V26" s="205">
        <f>SUM(V27:V29)</f>
        <v>0</v>
      </c>
      <c r="W26" s="205">
        <f>SUM(W27:W29)</f>
        <v>0</v>
      </c>
      <c r="X26" s="205">
        <f>SUM(X27:X29)</f>
        <v>1</v>
      </c>
      <c r="Y26" s="205">
        <f>SUM(Y27:Y29)</f>
        <v>1</v>
      </c>
      <c r="Z26" s="205">
        <f>SUM(Z27:Z29)</f>
        <v>1</v>
      </c>
      <c r="AA26" s="205">
        <f>SUM(AA27:AA29)</f>
        <v>1</v>
      </c>
      <c r="AB26" s="205">
        <f>SUM(AB27:AB29)</f>
        <v>2</v>
      </c>
      <c r="AC26" s="205">
        <f>SUM(AC27:AC29)</f>
        <v>2</v>
      </c>
      <c r="AD26" s="205">
        <f>SUM(AD27:AD29)</f>
        <v>2</v>
      </c>
      <c r="AE26" s="205">
        <f>SUM(AE27:AE29)</f>
        <v>1</v>
      </c>
      <c r="AF26" s="205">
        <f>SUM(AF27:AF29)</f>
        <v>1</v>
      </c>
      <c r="AG26" s="205">
        <f>SUM(AG27:AG29)</f>
        <v>1</v>
      </c>
      <c r="AH26" s="205">
        <f>SUM(AH27:AH29)</f>
        <v>0</v>
      </c>
      <c r="AI26" s="205">
        <f>SUM(AI27:AI29)</f>
        <v>0</v>
      </c>
      <c r="AJ26" s="205">
        <f>SUM(AJ27:AJ29)</f>
        <v>0</v>
      </c>
      <c r="AK26" s="205">
        <f>SUM(AK27:AK29)</f>
        <v>0</v>
      </c>
      <c r="AL26" s="205">
        <f>SUM(AL27:AL29)</f>
        <v>0</v>
      </c>
      <c r="AM26" s="205">
        <f>SUM(AM27:AM29)</f>
        <v>0</v>
      </c>
      <c r="AN26" s="49">
        <f t="shared" si="5"/>
        <v>7</v>
      </c>
      <c r="AO26" s="49">
        <f t="shared" si="6"/>
        <v>6</v>
      </c>
      <c r="AP26" s="386"/>
      <c r="AQ26" s="387"/>
      <c r="AR26" s="384">
        <f>+T26+V26+X26+Z26+AB26+AD26+AF26+AH26+AJ26+AL26+R26+P26</f>
        <v>7</v>
      </c>
      <c r="AS26" s="384">
        <f>+U26+W26+Y26+AA26+AC26+AE26+AG26+AI26+AK26+AM26+S26+Q26</f>
        <v>6</v>
      </c>
      <c r="AT26" s="385">
        <f>SUM(O27:O29)</f>
        <v>3</v>
      </c>
      <c r="AU26" s="216">
        <f>SUM(AO27:AO29)/SUM(AN27:AN29)</f>
        <v>0.8571428571428571</v>
      </c>
    </row>
    <row r="27" spans="1:47" s="4" customFormat="1" ht="17.25" customHeight="1">
      <c r="A27" s="25"/>
      <c r="B27" s="239"/>
      <c r="C27" s="40"/>
      <c r="D27" s="68" t="s">
        <v>445</v>
      </c>
      <c r="E27" s="41"/>
      <c r="F27" s="42" t="s">
        <v>449</v>
      </c>
      <c r="G27" s="42" t="s">
        <v>450</v>
      </c>
      <c r="H27" s="41" t="s">
        <v>32</v>
      </c>
      <c r="I27" s="41"/>
      <c r="J27" s="237" t="s">
        <v>422</v>
      </c>
      <c r="K27" s="44">
        <v>43647</v>
      </c>
      <c r="L27" s="44">
        <v>43799</v>
      </c>
      <c r="M27" s="45">
        <f>AO27/AN27</f>
        <v>0.5</v>
      </c>
      <c r="N27" s="34">
        <f ca="1" t="shared" si="2"/>
        <v>-12</v>
      </c>
      <c r="O27" s="35">
        <v>1</v>
      </c>
      <c r="P27" s="48"/>
      <c r="Q27" s="48"/>
      <c r="R27" s="48"/>
      <c r="S27" s="48"/>
      <c r="T27" s="48"/>
      <c r="U27" s="48"/>
      <c r="V27" s="48"/>
      <c r="W27" s="48"/>
      <c r="X27" s="48"/>
      <c r="Y27" s="48"/>
      <c r="Z27" s="48"/>
      <c r="AA27" s="48"/>
      <c r="AB27" s="48">
        <v>1</v>
      </c>
      <c r="AC27" s="48">
        <v>1</v>
      </c>
      <c r="AD27" s="48">
        <v>1</v>
      </c>
      <c r="AE27" s="48"/>
      <c r="AF27" s="48"/>
      <c r="AG27" s="48"/>
      <c r="AH27" s="48"/>
      <c r="AI27" s="48"/>
      <c r="AJ27" s="48"/>
      <c r="AK27" s="48"/>
      <c r="AL27" s="48"/>
      <c r="AM27" s="48"/>
      <c r="AN27" s="49">
        <f t="shared" si="5"/>
        <v>2</v>
      </c>
      <c r="AO27" s="49">
        <f t="shared" si="6"/>
        <v>1</v>
      </c>
      <c r="AP27" s="50"/>
      <c r="AQ27" s="51"/>
      <c r="AR27" s="51"/>
      <c r="AS27" s="51"/>
      <c r="AT27" s="52"/>
      <c r="AU27" s="220"/>
    </row>
    <row r="28" spans="1:47" s="4" customFormat="1" ht="17.25" customHeight="1">
      <c r="A28" s="25"/>
      <c r="B28" s="239"/>
      <c r="C28" s="40"/>
      <c r="D28" s="68" t="s">
        <v>446</v>
      </c>
      <c r="E28" s="41"/>
      <c r="F28" s="42" t="s">
        <v>451</v>
      </c>
      <c r="G28" s="42"/>
      <c r="H28" s="41" t="s">
        <v>452</v>
      </c>
      <c r="I28" s="41"/>
      <c r="J28" s="237" t="s">
        <v>422</v>
      </c>
      <c r="K28" s="44">
        <v>43556</v>
      </c>
      <c r="L28" s="44">
        <v>43676</v>
      </c>
      <c r="M28" s="45">
        <f>AO28/AN28</f>
        <v>1</v>
      </c>
      <c r="N28" s="34" t="str">
        <f ca="1" t="shared" si="2"/>
        <v>DONE</v>
      </c>
      <c r="O28" s="35">
        <v>1</v>
      </c>
      <c r="P28" s="48"/>
      <c r="Q28" s="48"/>
      <c r="R28" s="48"/>
      <c r="S28" s="48"/>
      <c r="T28" s="48"/>
      <c r="U28" s="48"/>
      <c r="V28" s="48"/>
      <c r="W28" s="48"/>
      <c r="X28" s="48"/>
      <c r="Y28" s="48"/>
      <c r="Z28" s="48">
        <v>1</v>
      </c>
      <c r="AA28" s="48">
        <v>1</v>
      </c>
      <c r="AB28" s="48"/>
      <c r="AC28" s="48"/>
      <c r="AD28" s="48">
        <v>1</v>
      </c>
      <c r="AE28" s="48">
        <v>1</v>
      </c>
      <c r="AF28" s="48"/>
      <c r="AG28" s="48"/>
      <c r="AH28" s="48"/>
      <c r="AI28" s="48"/>
      <c r="AJ28" s="48"/>
      <c r="AK28" s="48"/>
      <c r="AL28" s="48"/>
      <c r="AM28" s="48"/>
      <c r="AN28" s="49">
        <f t="shared" si="5"/>
        <v>2</v>
      </c>
      <c r="AO28" s="49">
        <f t="shared" si="6"/>
        <v>2</v>
      </c>
      <c r="AP28" s="50"/>
      <c r="AQ28" s="51"/>
      <c r="AR28" s="51"/>
      <c r="AS28" s="51"/>
      <c r="AT28" s="52"/>
      <c r="AU28" s="220"/>
    </row>
    <row r="29" spans="1:47" s="4" customFormat="1" ht="17.25" customHeight="1">
      <c r="A29" s="25"/>
      <c r="B29" s="239"/>
      <c r="C29" s="40"/>
      <c r="D29" s="77" t="s">
        <v>447</v>
      </c>
      <c r="E29" s="41"/>
      <c r="F29" s="42" t="s">
        <v>453</v>
      </c>
      <c r="G29" s="42" t="s">
        <v>454</v>
      </c>
      <c r="H29" s="41" t="s">
        <v>452</v>
      </c>
      <c r="I29" s="41"/>
      <c r="J29" s="237" t="s">
        <v>422</v>
      </c>
      <c r="K29" s="44">
        <v>43586</v>
      </c>
      <c r="L29" s="44">
        <v>43676</v>
      </c>
      <c r="M29" s="45">
        <f>AO29/AN29</f>
        <v>1</v>
      </c>
      <c r="N29" s="34" t="str">
        <f ca="1" t="shared" si="2"/>
        <v>DONE</v>
      </c>
      <c r="O29" s="35">
        <v>1</v>
      </c>
      <c r="P29" s="48"/>
      <c r="Q29" s="48"/>
      <c r="R29" s="48"/>
      <c r="S29" s="48"/>
      <c r="T29" s="48"/>
      <c r="U29" s="48"/>
      <c r="V29" s="48"/>
      <c r="W29" s="48"/>
      <c r="X29" s="48">
        <v>1</v>
      </c>
      <c r="Y29" s="48">
        <v>1</v>
      </c>
      <c r="Z29" s="48"/>
      <c r="AA29" s="48"/>
      <c r="AB29" s="48">
        <v>1</v>
      </c>
      <c r="AC29" s="48">
        <v>1</v>
      </c>
      <c r="AD29" s="48"/>
      <c r="AE29" s="48"/>
      <c r="AF29" s="48">
        <v>1</v>
      </c>
      <c r="AG29" s="48">
        <v>1</v>
      </c>
      <c r="AH29" s="48"/>
      <c r="AI29" s="48"/>
      <c r="AJ29" s="48"/>
      <c r="AK29" s="48"/>
      <c r="AL29" s="48"/>
      <c r="AM29" s="48"/>
      <c r="AN29" s="49">
        <f t="shared" si="5"/>
        <v>3</v>
      </c>
      <c r="AO29" s="49">
        <f t="shared" si="6"/>
        <v>3</v>
      </c>
      <c r="AP29" s="50"/>
      <c r="AQ29" s="51"/>
      <c r="AR29" s="51"/>
      <c r="AS29" s="51"/>
      <c r="AT29" s="52"/>
      <c r="AU29" s="220"/>
    </row>
    <row r="30" spans="1:47" s="4" customFormat="1" ht="48">
      <c r="A30" s="12"/>
      <c r="B30" s="172" t="s">
        <v>28</v>
      </c>
      <c r="C30" s="13"/>
      <c r="D30" s="170" t="s">
        <v>349</v>
      </c>
      <c r="E30" s="14"/>
      <c r="F30" s="14"/>
      <c r="G30" s="14"/>
      <c r="H30" s="14" t="s">
        <v>33</v>
      </c>
      <c r="I30" s="14"/>
      <c r="J30" s="59"/>
      <c r="K30" s="16"/>
      <c r="L30" s="16"/>
      <c r="M30" s="276"/>
      <c r="N30" s="276"/>
      <c r="O30" s="35">
        <v>1</v>
      </c>
      <c r="P30" s="19"/>
      <c r="Q30" s="19"/>
      <c r="R30" s="19"/>
      <c r="S30" s="19"/>
      <c r="T30" s="19"/>
      <c r="U30" s="19"/>
      <c r="V30" s="19"/>
      <c r="W30" s="19"/>
      <c r="X30" s="19"/>
      <c r="Y30" s="19"/>
      <c r="Z30" s="19"/>
      <c r="AA30" s="19"/>
      <c r="AB30" s="19"/>
      <c r="AC30" s="19"/>
      <c r="AD30" s="19"/>
      <c r="AE30" s="19"/>
      <c r="AF30" s="19"/>
      <c r="AG30" s="19"/>
      <c r="AH30" s="19"/>
      <c r="AI30" s="19"/>
      <c r="AJ30" s="19"/>
      <c r="AK30" s="19"/>
      <c r="AL30" s="19"/>
      <c r="AM30" s="20"/>
      <c r="AN30" s="49">
        <f t="shared" si="5"/>
        <v>0</v>
      </c>
      <c r="AO30" s="49">
        <f t="shared" si="6"/>
        <v>0</v>
      </c>
      <c r="AP30" s="218">
        <f>SUM(O31:O50)</f>
        <v>20</v>
      </c>
      <c r="AQ30" s="219">
        <f>SUM(AO31:AO50)/SUM(AN31:AN50)</f>
        <v>0.7945205479452054</v>
      </c>
      <c r="AR30" s="388"/>
      <c r="AS30" s="388"/>
      <c r="AT30" s="389"/>
      <c r="AU30" s="390"/>
    </row>
    <row r="31" spans="1:47" s="64" customFormat="1" ht="34.5" customHeight="1">
      <c r="A31" s="62"/>
      <c r="B31" s="63"/>
      <c r="C31" s="187" t="s">
        <v>69</v>
      </c>
      <c r="D31" s="188" t="s">
        <v>350</v>
      </c>
      <c r="E31" s="193" t="s">
        <v>62</v>
      </c>
      <c r="F31" s="189"/>
      <c r="G31" s="189"/>
      <c r="H31" s="189" t="s">
        <v>24</v>
      </c>
      <c r="I31" s="189"/>
      <c r="J31" s="190" t="s">
        <v>36</v>
      </c>
      <c r="K31" s="191">
        <v>43497</v>
      </c>
      <c r="L31" s="192">
        <v>43799</v>
      </c>
      <c r="M31" s="277">
        <f>AS31/AR31</f>
        <v>0.7608695652173914</v>
      </c>
      <c r="N31" s="34">
        <f ca="1">IF(M31=100%,"DONE",(L31-TODAY()))</f>
        <v>-12</v>
      </c>
      <c r="O31" s="35">
        <v>1</v>
      </c>
      <c r="P31" s="205">
        <f aca="true" t="shared" si="7" ref="P31:AM31">SUM(P32:P39)</f>
        <v>0</v>
      </c>
      <c r="Q31" s="205">
        <f t="shared" si="7"/>
        <v>0</v>
      </c>
      <c r="R31" s="205">
        <f t="shared" si="7"/>
        <v>0</v>
      </c>
      <c r="S31" s="205">
        <f t="shared" si="7"/>
        <v>0</v>
      </c>
      <c r="T31" s="205">
        <f t="shared" si="7"/>
        <v>0</v>
      </c>
      <c r="U31" s="205">
        <f t="shared" si="7"/>
        <v>0</v>
      </c>
      <c r="V31" s="205">
        <f t="shared" si="7"/>
        <v>3</v>
      </c>
      <c r="W31" s="205">
        <f t="shared" si="7"/>
        <v>3</v>
      </c>
      <c r="X31" s="205">
        <f t="shared" si="7"/>
        <v>8</v>
      </c>
      <c r="Y31" s="205">
        <f t="shared" si="7"/>
        <v>8</v>
      </c>
      <c r="Z31" s="205">
        <f t="shared" si="7"/>
        <v>9</v>
      </c>
      <c r="AA31" s="205">
        <f t="shared" si="7"/>
        <v>9</v>
      </c>
      <c r="AB31" s="205">
        <f t="shared" si="7"/>
        <v>10</v>
      </c>
      <c r="AC31" s="205">
        <f t="shared" si="7"/>
        <v>8</v>
      </c>
      <c r="AD31" s="205">
        <f t="shared" si="7"/>
        <v>10</v>
      </c>
      <c r="AE31" s="205">
        <f t="shared" si="7"/>
        <v>6</v>
      </c>
      <c r="AF31" s="205">
        <f t="shared" si="7"/>
        <v>4</v>
      </c>
      <c r="AG31" s="205">
        <f t="shared" si="7"/>
        <v>1</v>
      </c>
      <c r="AH31" s="205">
        <f t="shared" si="7"/>
        <v>1</v>
      </c>
      <c r="AI31" s="205">
        <f t="shared" si="7"/>
        <v>0</v>
      </c>
      <c r="AJ31" s="205">
        <f t="shared" si="7"/>
        <v>1</v>
      </c>
      <c r="AK31" s="205">
        <f t="shared" si="7"/>
        <v>0</v>
      </c>
      <c r="AL31" s="205">
        <f t="shared" si="7"/>
        <v>0</v>
      </c>
      <c r="AM31" s="205">
        <f t="shared" si="7"/>
        <v>0</v>
      </c>
      <c r="AN31" s="49">
        <f t="shared" si="5"/>
        <v>46</v>
      </c>
      <c r="AO31" s="49">
        <f t="shared" si="6"/>
        <v>35</v>
      </c>
      <c r="AP31" s="382"/>
      <c r="AQ31" s="383"/>
      <c r="AR31" s="384">
        <f>+T31+V31+X31+Z31+AB31+AD31+AF31+AH31+AJ31+AL31+R31+P31</f>
        <v>46</v>
      </c>
      <c r="AS31" s="384">
        <f>+U31+W31+Y31+AA31+AC31+AE31+AG31+AI31+AK31+AM31+S31+Q31</f>
        <v>35</v>
      </c>
      <c r="AT31" s="385">
        <f>SUM(O32:O39)</f>
        <v>8</v>
      </c>
      <c r="AU31" s="216">
        <f>SUM(AO32:AO39)/SUM(AN32:AN39)</f>
        <v>0.7608695652173914</v>
      </c>
    </row>
    <row r="32" spans="1:47" s="4" customFormat="1" ht="29.25" customHeight="1">
      <c r="A32" s="65"/>
      <c r="B32" s="66"/>
      <c r="C32" s="67"/>
      <c r="D32" s="68" t="s">
        <v>455</v>
      </c>
      <c r="E32" s="41"/>
      <c r="F32" s="42" t="s">
        <v>462</v>
      </c>
      <c r="G32" s="42"/>
      <c r="H32" s="41" t="s">
        <v>59</v>
      </c>
      <c r="I32" s="41"/>
      <c r="J32" s="237" t="s">
        <v>471</v>
      </c>
      <c r="K32" s="44">
        <v>43570</v>
      </c>
      <c r="L32" s="44">
        <v>43661</v>
      </c>
      <c r="M32" s="45">
        <f aca="true" t="shared" si="8" ref="M32:M38">AO32/AN32</f>
        <v>1</v>
      </c>
      <c r="N32" s="34" t="str">
        <f ca="1" t="shared" si="2"/>
        <v>DONE</v>
      </c>
      <c r="O32" s="35">
        <v>1</v>
      </c>
      <c r="P32" s="48"/>
      <c r="Q32" s="48"/>
      <c r="R32" s="48"/>
      <c r="S32" s="48"/>
      <c r="T32" s="48"/>
      <c r="U32" s="48"/>
      <c r="V32" s="48">
        <v>1</v>
      </c>
      <c r="W32" s="48">
        <v>1</v>
      </c>
      <c r="X32" s="48"/>
      <c r="Y32" s="48"/>
      <c r="Z32" s="48">
        <v>1</v>
      </c>
      <c r="AA32" s="48">
        <v>1</v>
      </c>
      <c r="AB32" s="48">
        <v>1</v>
      </c>
      <c r="AC32" s="48">
        <v>1</v>
      </c>
      <c r="AD32" s="48"/>
      <c r="AE32" s="48"/>
      <c r="AF32" s="48"/>
      <c r="AG32" s="48"/>
      <c r="AH32" s="48"/>
      <c r="AI32" s="48"/>
      <c r="AJ32" s="48"/>
      <c r="AK32" s="48"/>
      <c r="AL32" s="48"/>
      <c r="AM32" s="48"/>
      <c r="AN32" s="49">
        <f aca="true" t="shared" si="9" ref="AN32:AN73">+T32+V32+X32+Z32+AB32+AD32+AF32+AH32+AJ32+AL32+R32+P32</f>
        <v>3</v>
      </c>
      <c r="AO32" s="49">
        <f aca="true" t="shared" si="10" ref="AO32:AO73">+S32+Q32+U32+W32+Y32+AA32+AC32+AE32+AG32+AI32+AK32+AM32</f>
        <v>3</v>
      </c>
      <c r="AP32" s="50"/>
      <c r="AQ32" s="51"/>
      <c r="AR32" s="51"/>
      <c r="AS32" s="51"/>
      <c r="AT32" s="52"/>
      <c r="AU32" s="220"/>
    </row>
    <row r="33" spans="1:47" s="4" customFormat="1" ht="27" customHeight="1">
      <c r="A33" s="65"/>
      <c r="B33" s="66"/>
      <c r="C33" s="67"/>
      <c r="D33" s="68" t="s">
        <v>456</v>
      </c>
      <c r="E33" s="41"/>
      <c r="F33" s="42" t="s">
        <v>214</v>
      </c>
      <c r="G33" s="42"/>
      <c r="H33" s="41" t="s">
        <v>59</v>
      </c>
      <c r="I33" s="41"/>
      <c r="J33" s="237" t="s">
        <v>471</v>
      </c>
      <c r="K33" s="44">
        <v>43516</v>
      </c>
      <c r="L33" s="44">
        <v>43554</v>
      </c>
      <c r="M33" s="45">
        <f t="shared" si="8"/>
        <v>0.75</v>
      </c>
      <c r="N33" s="46">
        <f ca="1" t="shared" si="2"/>
        <v>-257</v>
      </c>
      <c r="O33" s="35">
        <v>1</v>
      </c>
      <c r="P33" s="48"/>
      <c r="Q33" s="48"/>
      <c r="R33" s="48"/>
      <c r="S33" s="48"/>
      <c r="T33" s="48"/>
      <c r="U33" s="48"/>
      <c r="V33" s="48"/>
      <c r="W33" s="48"/>
      <c r="X33" s="48">
        <v>2</v>
      </c>
      <c r="Y33" s="48">
        <v>2</v>
      </c>
      <c r="Z33" s="48">
        <v>2</v>
      </c>
      <c r="AA33" s="48">
        <v>2</v>
      </c>
      <c r="AB33" s="48">
        <v>2</v>
      </c>
      <c r="AC33" s="48">
        <v>2</v>
      </c>
      <c r="AD33" s="48">
        <v>2</v>
      </c>
      <c r="AE33" s="48"/>
      <c r="AF33" s="48"/>
      <c r="AG33" s="48"/>
      <c r="AH33" s="48"/>
      <c r="AI33" s="48"/>
      <c r="AJ33" s="48"/>
      <c r="AK33" s="48"/>
      <c r="AL33" s="48"/>
      <c r="AM33" s="48"/>
      <c r="AN33" s="49">
        <f t="shared" si="9"/>
        <v>8</v>
      </c>
      <c r="AO33" s="49">
        <f t="shared" si="10"/>
        <v>6</v>
      </c>
      <c r="AP33" s="50"/>
      <c r="AQ33" s="51"/>
      <c r="AR33" s="51"/>
      <c r="AS33" s="51"/>
      <c r="AT33" s="52"/>
      <c r="AU33" s="220"/>
    </row>
    <row r="34" spans="1:47" s="4" customFormat="1" ht="26.25" customHeight="1">
      <c r="A34" s="65"/>
      <c r="B34" s="66"/>
      <c r="C34" s="67"/>
      <c r="D34" s="68" t="s">
        <v>457</v>
      </c>
      <c r="E34" s="41"/>
      <c r="F34" s="42" t="s">
        <v>463</v>
      </c>
      <c r="G34" s="42"/>
      <c r="H34" s="41" t="s">
        <v>59</v>
      </c>
      <c r="I34" s="41"/>
      <c r="J34" s="237" t="s">
        <v>471</v>
      </c>
      <c r="K34" s="44">
        <v>43556</v>
      </c>
      <c r="L34" s="44">
        <v>43707</v>
      </c>
      <c r="M34" s="45">
        <f t="shared" si="8"/>
        <v>0.8235294117647058</v>
      </c>
      <c r="N34" s="46">
        <f ca="1" t="shared" si="2"/>
        <v>-104</v>
      </c>
      <c r="O34" s="35">
        <v>1</v>
      </c>
      <c r="P34" s="48"/>
      <c r="Q34" s="48"/>
      <c r="R34" s="48"/>
      <c r="S34" s="48"/>
      <c r="T34" s="48"/>
      <c r="U34" s="48"/>
      <c r="V34" s="48">
        <v>2</v>
      </c>
      <c r="W34" s="48">
        <v>2</v>
      </c>
      <c r="X34" s="48">
        <v>2</v>
      </c>
      <c r="Y34" s="48">
        <v>2</v>
      </c>
      <c r="Z34" s="48">
        <v>3</v>
      </c>
      <c r="AA34" s="48">
        <v>3</v>
      </c>
      <c r="AB34" s="48">
        <v>4</v>
      </c>
      <c r="AC34" s="48">
        <v>4</v>
      </c>
      <c r="AD34" s="48">
        <v>3</v>
      </c>
      <c r="AE34" s="48">
        <v>3</v>
      </c>
      <c r="AF34" s="48">
        <v>3</v>
      </c>
      <c r="AG34" s="48"/>
      <c r="AH34" s="48"/>
      <c r="AI34" s="48"/>
      <c r="AJ34" s="48"/>
      <c r="AK34" s="48"/>
      <c r="AL34" s="48"/>
      <c r="AM34" s="48"/>
      <c r="AN34" s="49">
        <f t="shared" si="9"/>
        <v>17</v>
      </c>
      <c r="AO34" s="49">
        <f t="shared" si="10"/>
        <v>14</v>
      </c>
      <c r="AP34" s="50"/>
      <c r="AQ34" s="51"/>
      <c r="AR34" s="51"/>
      <c r="AS34" s="51"/>
      <c r="AT34" s="52"/>
      <c r="AU34" s="220"/>
    </row>
    <row r="35" spans="1:47" s="4" customFormat="1" ht="26.25" customHeight="1">
      <c r="A35" s="65"/>
      <c r="B35" s="66"/>
      <c r="C35" s="67"/>
      <c r="D35" s="68" t="s">
        <v>458</v>
      </c>
      <c r="E35" s="41"/>
      <c r="F35" s="42" t="s">
        <v>251</v>
      </c>
      <c r="G35" s="42"/>
      <c r="H35" s="41" t="s">
        <v>59</v>
      </c>
      <c r="I35" s="41"/>
      <c r="J35" s="237" t="s">
        <v>471</v>
      </c>
      <c r="K35" s="44">
        <v>43556</v>
      </c>
      <c r="L35" s="44">
        <v>43799</v>
      </c>
      <c r="M35" s="45">
        <f>AO35/AN35</f>
        <v>0.5</v>
      </c>
      <c r="N35" s="46">
        <f ca="1" t="shared" si="2"/>
        <v>-12</v>
      </c>
      <c r="O35" s="35">
        <v>1</v>
      </c>
      <c r="P35" s="48"/>
      <c r="Q35" s="48"/>
      <c r="R35" s="48"/>
      <c r="S35" s="48"/>
      <c r="T35" s="48"/>
      <c r="U35" s="48"/>
      <c r="V35" s="48"/>
      <c r="W35" s="48"/>
      <c r="X35" s="48">
        <v>2</v>
      </c>
      <c r="Y35" s="48">
        <v>2</v>
      </c>
      <c r="Z35" s="48">
        <v>2</v>
      </c>
      <c r="AA35" s="48">
        <v>2</v>
      </c>
      <c r="AB35" s="48">
        <v>2</v>
      </c>
      <c r="AC35" s="48"/>
      <c r="AD35" s="48">
        <v>2</v>
      </c>
      <c r="AE35" s="48"/>
      <c r="AF35" s="48"/>
      <c r="AG35" s="48"/>
      <c r="AH35" s="48"/>
      <c r="AI35" s="48"/>
      <c r="AJ35" s="48"/>
      <c r="AK35" s="48"/>
      <c r="AL35" s="48"/>
      <c r="AM35" s="48"/>
      <c r="AN35" s="49">
        <f t="shared" si="9"/>
        <v>8</v>
      </c>
      <c r="AO35" s="49">
        <f t="shared" si="10"/>
        <v>4</v>
      </c>
      <c r="AP35" s="50"/>
      <c r="AQ35" s="51"/>
      <c r="AR35" s="51"/>
      <c r="AS35" s="51"/>
      <c r="AT35" s="52"/>
      <c r="AU35" s="220"/>
    </row>
    <row r="36" spans="1:47" s="4" customFormat="1" ht="26.25" customHeight="1">
      <c r="A36" s="65"/>
      <c r="B36" s="66"/>
      <c r="C36" s="67"/>
      <c r="D36" s="68" t="s">
        <v>35</v>
      </c>
      <c r="E36" s="41"/>
      <c r="F36" s="42" t="s">
        <v>464</v>
      </c>
      <c r="G36" s="42"/>
      <c r="H36" s="41" t="s">
        <v>59</v>
      </c>
      <c r="I36" s="41"/>
      <c r="J36" s="237" t="s">
        <v>471</v>
      </c>
      <c r="K36" s="44">
        <v>43570</v>
      </c>
      <c r="L36" s="44">
        <v>43799</v>
      </c>
      <c r="M36" s="45">
        <f>AO36/AN36</f>
        <v>1</v>
      </c>
      <c r="N36" s="34" t="str">
        <f ca="1" t="shared" si="2"/>
        <v>DONE</v>
      </c>
      <c r="O36" s="35">
        <v>1</v>
      </c>
      <c r="P36" s="48"/>
      <c r="Q36" s="48"/>
      <c r="R36" s="48"/>
      <c r="S36" s="48"/>
      <c r="T36" s="48"/>
      <c r="U36" s="48"/>
      <c r="V36" s="48"/>
      <c r="W36" s="48"/>
      <c r="X36" s="48">
        <v>1</v>
      </c>
      <c r="Y36" s="48">
        <v>1</v>
      </c>
      <c r="Z36" s="48"/>
      <c r="AA36" s="48"/>
      <c r="AB36" s="48">
        <v>1</v>
      </c>
      <c r="AC36" s="48">
        <v>1</v>
      </c>
      <c r="AD36" s="48">
        <v>1</v>
      </c>
      <c r="AE36" s="48">
        <v>1</v>
      </c>
      <c r="AF36" s="48"/>
      <c r="AG36" s="48"/>
      <c r="AH36" s="48"/>
      <c r="AI36" s="48"/>
      <c r="AJ36" s="48"/>
      <c r="AK36" s="48"/>
      <c r="AL36" s="48"/>
      <c r="AM36" s="48"/>
      <c r="AN36" s="49">
        <f t="shared" si="9"/>
        <v>3</v>
      </c>
      <c r="AO36" s="49">
        <f t="shared" si="10"/>
        <v>3</v>
      </c>
      <c r="AP36" s="50"/>
      <c r="AQ36" s="51"/>
      <c r="AR36" s="51"/>
      <c r="AS36" s="51"/>
      <c r="AT36" s="52"/>
      <c r="AU36" s="220"/>
    </row>
    <row r="37" spans="1:47" s="4" customFormat="1" ht="35.25" customHeight="1">
      <c r="A37" s="65"/>
      <c r="B37" s="66"/>
      <c r="C37" s="67"/>
      <c r="D37" s="68" t="s">
        <v>459</v>
      </c>
      <c r="E37" s="41"/>
      <c r="F37" s="42" t="s">
        <v>465</v>
      </c>
      <c r="G37" s="42" t="s">
        <v>466</v>
      </c>
      <c r="H37" s="42" t="s">
        <v>469</v>
      </c>
      <c r="I37" s="41"/>
      <c r="J37" s="237" t="s">
        <v>471</v>
      </c>
      <c r="K37" s="44">
        <v>43556</v>
      </c>
      <c r="L37" s="44">
        <v>43647</v>
      </c>
      <c r="M37" s="45">
        <f t="shared" si="8"/>
        <v>1</v>
      </c>
      <c r="N37" s="34" t="str">
        <f ca="1" t="shared" si="2"/>
        <v>DONE</v>
      </c>
      <c r="O37" s="35">
        <v>1</v>
      </c>
      <c r="P37" s="48"/>
      <c r="Q37" s="48"/>
      <c r="R37" s="48"/>
      <c r="S37" s="48"/>
      <c r="T37" s="48"/>
      <c r="U37" s="48"/>
      <c r="V37" s="48"/>
      <c r="W37" s="48"/>
      <c r="X37" s="48"/>
      <c r="Y37" s="48"/>
      <c r="Z37" s="48"/>
      <c r="AA37" s="48"/>
      <c r="AB37" s="48"/>
      <c r="AC37" s="48"/>
      <c r="AD37" s="48">
        <v>1</v>
      </c>
      <c r="AE37" s="48">
        <v>1</v>
      </c>
      <c r="AF37" s="48"/>
      <c r="AG37" s="48"/>
      <c r="AH37" s="48"/>
      <c r="AI37" s="48"/>
      <c r="AJ37" s="48"/>
      <c r="AK37" s="48"/>
      <c r="AL37" s="48"/>
      <c r="AM37" s="48"/>
      <c r="AN37" s="49">
        <f t="shared" si="9"/>
        <v>1</v>
      </c>
      <c r="AO37" s="49">
        <f t="shared" si="10"/>
        <v>1</v>
      </c>
      <c r="AP37" s="50"/>
      <c r="AQ37" s="51"/>
      <c r="AR37" s="51"/>
      <c r="AS37" s="51"/>
      <c r="AT37" s="52"/>
      <c r="AU37" s="220"/>
    </row>
    <row r="38" spans="1:47" s="4" customFormat="1" ht="35.25" customHeight="1">
      <c r="A38" s="65"/>
      <c r="B38" s="66"/>
      <c r="C38" s="67"/>
      <c r="D38" s="68" t="s">
        <v>460</v>
      </c>
      <c r="E38" s="41"/>
      <c r="F38" s="42" t="s">
        <v>467</v>
      </c>
      <c r="G38" s="42" t="s">
        <v>468</v>
      </c>
      <c r="H38" s="41" t="s">
        <v>470</v>
      </c>
      <c r="I38" s="41"/>
      <c r="J38" s="237" t="s">
        <v>471</v>
      </c>
      <c r="K38" s="44">
        <v>43539</v>
      </c>
      <c r="L38" s="44">
        <v>43768</v>
      </c>
      <c r="M38" s="45">
        <f t="shared" si="8"/>
        <v>1</v>
      </c>
      <c r="N38" s="34" t="str">
        <f ca="1" t="shared" si="2"/>
        <v>DONE</v>
      </c>
      <c r="O38" s="35">
        <v>1</v>
      </c>
      <c r="P38" s="48"/>
      <c r="Q38" s="48"/>
      <c r="R38" s="48"/>
      <c r="S38" s="48"/>
      <c r="T38" s="48"/>
      <c r="U38" s="48"/>
      <c r="V38" s="48"/>
      <c r="W38" s="48"/>
      <c r="X38" s="48">
        <v>1</v>
      </c>
      <c r="Y38" s="48">
        <v>1</v>
      </c>
      <c r="Z38" s="48">
        <v>1</v>
      </c>
      <c r="AA38" s="48">
        <v>1</v>
      </c>
      <c r="AB38" s="48"/>
      <c r="AC38" s="48"/>
      <c r="AD38" s="48"/>
      <c r="AE38" s="48"/>
      <c r="AF38" s="48"/>
      <c r="AG38" s="48"/>
      <c r="AH38" s="48"/>
      <c r="AI38" s="48"/>
      <c r="AJ38" s="48"/>
      <c r="AK38" s="48"/>
      <c r="AL38" s="48"/>
      <c r="AM38" s="48"/>
      <c r="AN38" s="49">
        <f t="shared" si="9"/>
        <v>2</v>
      </c>
      <c r="AO38" s="49">
        <f t="shared" si="10"/>
        <v>2</v>
      </c>
      <c r="AP38" s="50"/>
      <c r="AQ38" s="51"/>
      <c r="AR38" s="51"/>
      <c r="AS38" s="51"/>
      <c r="AT38" s="52"/>
      <c r="AU38" s="220"/>
    </row>
    <row r="39" spans="1:47" s="4" customFormat="1" ht="35.25" customHeight="1">
      <c r="A39" s="65"/>
      <c r="B39" s="66"/>
      <c r="C39" s="67"/>
      <c r="D39" s="68" t="s">
        <v>461</v>
      </c>
      <c r="E39" s="41"/>
      <c r="F39" s="42"/>
      <c r="G39" s="42" t="s">
        <v>468</v>
      </c>
      <c r="H39" s="41" t="s">
        <v>470</v>
      </c>
      <c r="I39" s="41"/>
      <c r="J39" s="237" t="s">
        <v>471</v>
      </c>
      <c r="K39" s="44">
        <v>43539</v>
      </c>
      <c r="L39" s="44">
        <v>43768</v>
      </c>
      <c r="M39" s="45">
        <f>AO39/AN39</f>
        <v>0.5</v>
      </c>
      <c r="N39" s="34">
        <f ca="1" t="shared" si="2"/>
        <v>-43</v>
      </c>
      <c r="O39" s="35">
        <v>1</v>
      </c>
      <c r="P39" s="48"/>
      <c r="Q39" s="48"/>
      <c r="R39" s="48"/>
      <c r="S39" s="48"/>
      <c r="T39" s="48"/>
      <c r="U39" s="48"/>
      <c r="V39" s="48"/>
      <c r="W39" s="48"/>
      <c r="X39" s="48"/>
      <c r="Y39" s="48"/>
      <c r="Z39" s="48"/>
      <c r="AA39" s="48"/>
      <c r="AB39" s="48"/>
      <c r="AC39" s="48"/>
      <c r="AD39" s="48">
        <v>1</v>
      </c>
      <c r="AE39" s="48">
        <v>1</v>
      </c>
      <c r="AF39" s="48">
        <v>1</v>
      </c>
      <c r="AG39" s="48">
        <v>1</v>
      </c>
      <c r="AH39" s="48">
        <v>1</v>
      </c>
      <c r="AI39" s="48"/>
      <c r="AJ39" s="48">
        <v>1</v>
      </c>
      <c r="AK39" s="48"/>
      <c r="AL39" s="48"/>
      <c r="AM39" s="48"/>
      <c r="AN39" s="49">
        <f t="shared" si="9"/>
        <v>4</v>
      </c>
      <c r="AO39" s="49">
        <f t="shared" si="10"/>
        <v>2</v>
      </c>
      <c r="AP39" s="50"/>
      <c r="AQ39" s="51"/>
      <c r="AR39" s="51"/>
      <c r="AS39" s="51"/>
      <c r="AT39" s="52"/>
      <c r="AU39" s="220"/>
    </row>
    <row r="40" spans="1:47" s="4" customFormat="1" ht="30.75" customHeight="1">
      <c r="A40" s="70"/>
      <c r="B40" s="71"/>
      <c r="C40" s="187" t="s">
        <v>216</v>
      </c>
      <c r="D40" s="188" t="s">
        <v>472</v>
      </c>
      <c r="E40" s="193" t="s">
        <v>56</v>
      </c>
      <c r="F40" s="189"/>
      <c r="G40" s="189"/>
      <c r="H40" s="189" t="s">
        <v>498</v>
      </c>
      <c r="I40" s="189"/>
      <c r="J40" s="241" t="s">
        <v>471</v>
      </c>
      <c r="K40" s="191">
        <v>43586</v>
      </c>
      <c r="L40" s="192">
        <v>43814</v>
      </c>
      <c r="M40" s="277">
        <f>AS40/AR40</f>
        <v>0.5714285714285714</v>
      </c>
      <c r="N40" s="34">
        <f ca="1">IF(M40=100%,"DONE",(L40-TODAY()))</f>
        <v>3</v>
      </c>
      <c r="O40" s="35">
        <v>1</v>
      </c>
      <c r="P40" s="205">
        <f aca="true" t="shared" si="11" ref="P40:AM40">SUM(P42:P43)</f>
        <v>0</v>
      </c>
      <c r="Q40" s="205">
        <f t="shared" si="11"/>
        <v>0</v>
      </c>
      <c r="R40" s="205">
        <f t="shared" si="11"/>
        <v>0</v>
      </c>
      <c r="S40" s="205">
        <f t="shared" si="11"/>
        <v>0</v>
      </c>
      <c r="T40" s="205">
        <f t="shared" si="11"/>
        <v>1</v>
      </c>
      <c r="U40" s="205">
        <f t="shared" si="11"/>
        <v>1</v>
      </c>
      <c r="V40" s="205">
        <f t="shared" si="11"/>
        <v>1</v>
      </c>
      <c r="W40" s="205">
        <f t="shared" si="11"/>
        <v>1</v>
      </c>
      <c r="X40" s="205">
        <f t="shared" si="11"/>
        <v>0</v>
      </c>
      <c r="Y40" s="205">
        <f t="shared" si="11"/>
        <v>0</v>
      </c>
      <c r="Z40" s="205">
        <f t="shared" si="11"/>
        <v>0</v>
      </c>
      <c r="AA40" s="205">
        <f t="shared" si="11"/>
        <v>0</v>
      </c>
      <c r="AB40" s="205">
        <f t="shared" si="11"/>
        <v>0</v>
      </c>
      <c r="AC40" s="205">
        <f t="shared" si="11"/>
        <v>0</v>
      </c>
      <c r="AD40" s="205">
        <f t="shared" si="11"/>
        <v>1</v>
      </c>
      <c r="AE40" s="205">
        <f t="shared" si="11"/>
        <v>1</v>
      </c>
      <c r="AF40" s="205">
        <f t="shared" si="11"/>
        <v>2</v>
      </c>
      <c r="AG40" s="205">
        <f t="shared" si="11"/>
        <v>0</v>
      </c>
      <c r="AH40" s="205">
        <f t="shared" si="11"/>
        <v>1</v>
      </c>
      <c r="AI40" s="205">
        <f t="shared" si="11"/>
        <v>0</v>
      </c>
      <c r="AJ40" s="205">
        <f t="shared" si="11"/>
        <v>1</v>
      </c>
      <c r="AK40" s="205">
        <f t="shared" si="11"/>
        <v>0</v>
      </c>
      <c r="AL40" s="205">
        <f t="shared" si="11"/>
        <v>0</v>
      </c>
      <c r="AM40" s="205">
        <f t="shared" si="11"/>
        <v>1</v>
      </c>
      <c r="AN40" s="49">
        <f t="shared" si="9"/>
        <v>7</v>
      </c>
      <c r="AO40" s="49">
        <f t="shared" si="10"/>
        <v>4</v>
      </c>
      <c r="AP40" s="382"/>
      <c r="AQ40" s="383"/>
      <c r="AR40" s="384">
        <f>+T40+V40+X40+Z40+AB40+AD40+AF40+AH40+AJ40+AL40+R40+P40</f>
        <v>7</v>
      </c>
      <c r="AS40" s="384">
        <f>+U40+W40+Y40+AA40+AC40+AE40+AG40+AI40+AK40+AM40+S40+Q40</f>
        <v>4</v>
      </c>
      <c r="AT40" s="399">
        <f>SUM(O41:O43)</f>
        <v>3</v>
      </c>
      <c r="AU40" s="216">
        <f>SUM(AO41:AO50)/SUM(AN41:AN50)</f>
        <v>0.8936170212765957</v>
      </c>
    </row>
    <row r="41" spans="1:47" s="64" customFormat="1" ht="22.5" customHeight="1">
      <c r="A41" s="72"/>
      <c r="B41" s="73"/>
      <c r="C41" s="74"/>
      <c r="D41" s="68" t="s">
        <v>473</v>
      </c>
      <c r="E41" s="41" t="s">
        <v>252</v>
      </c>
      <c r="F41" s="130"/>
      <c r="G41" s="130"/>
      <c r="H41" s="41" t="s">
        <v>469</v>
      </c>
      <c r="I41" s="41"/>
      <c r="J41" s="237" t="s">
        <v>500</v>
      </c>
      <c r="K41" s="44">
        <v>43525</v>
      </c>
      <c r="L41" s="44">
        <v>43646</v>
      </c>
      <c r="M41" s="45">
        <f>AO41/AN41</f>
        <v>1</v>
      </c>
      <c r="N41" s="34" t="str">
        <f ca="1" t="shared" si="2"/>
        <v>DONE</v>
      </c>
      <c r="O41" s="35">
        <v>1</v>
      </c>
      <c r="P41" s="48"/>
      <c r="Q41" s="48"/>
      <c r="R41" s="48"/>
      <c r="S41" s="48"/>
      <c r="T41" s="48">
        <v>1</v>
      </c>
      <c r="U41" s="48"/>
      <c r="V41" s="48"/>
      <c r="W41" s="48"/>
      <c r="X41" s="48"/>
      <c r="Y41" s="48"/>
      <c r="Z41" s="48"/>
      <c r="AA41" s="48">
        <v>1</v>
      </c>
      <c r="AB41" s="48"/>
      <c r="AC41" s="48"/>
      <c r="AD41" s="48"/>
      <c r="AE41" s="48"/>
      <c r="AF41" s="48"/>
      <c r="AG41" s="48"/>
      <c r="AH41" s="48"/>
      <c r="AI41" s="48"/>
      <c r="AJ41" s="48"/>
      <c r="AK41" s="48"/>
      <c r="AL41" s="48"/>
      <c r="AM41" s="48"/>
      <c r="AN41" s="49">
        <f t="shared" si="9"/>
        <v>1</v>
      </c>
      <c r="AO41" s="49">
        <f t="shared" si="10"/>
        <v>1</v>
      </c>
      <c r="AP41" s="50"/>
      <c r="AQ41" s="51"/>
      <c r="AR41" s="51"/>
      <c r="AS41" s="51"/>
      <c r="AT41" s="52"/>
      <c r="AU41" s="220"/>
    </row>
    <row r="42" spans="1:47" s="4" customFormat="1" ht="27.75" customHeight="1">
      <c r="A42" s="65"/>
      <c r="B42" s="66"/>
      <c r="C42" s="67"/>
      <c r="D42" s="68" t="s">
        <v>474</v>
      </c>
      <c r="E42" s="41"/>
      <c r="F42" s="130" t="s">
        <v>483</v>
      </c>
      <c r="G42" s="130"/>
      <c r="H42" s="41" t="s">
        <v>469</v>
      </c>
      <c r="I42" s="41"/>
      <c r="J42" s="237" t="s">
        <v>500</v>
      </c>
      <c r="K42" s="44">
        <v>43525</v>
      </c>
      <c r="L42" s="44">
        <v>43829</v>
      </c>
      <c r="M42" s="45">
        <f>AO42/AN42</f>
        <v>0.4</v>
      </c>
      <c r="N42" s="46">
        <f ca="1" t="shared" si="2"/>
        <v>18</v>
      </c>
      <c r="O42" s="35">
        <v>1</v>
      </c>
      <c r="P42" s="48"/>
      <c r="Q42" s="48"/>
      <c r="R42" s="48"/>
      <c r="S42" s="48"/>
      <c r="T42" s="48">
        <v>1</v>
      </c>
      <c r="U42" s="48">
        <v>1</v>
      </c>
      <c r="V42" s="48">
        <v>1</v>
      </c>
      <c r="W42" s="48">
        <v>1</v>
      </c>
      <c r="X42" s="48"/>
      <c r="Y42" s="48"/>
      <c r="Z42" s="48"/>
      <c r="AA42" s="48"/>
      <c r="AB42" s="48"/>
      <c r="AC42" s="48"/>
      <c r="AD42" s="48"/>
      <c r="AE42" s="48"/>
      <c r="AF42" s="48">
        <v>1</v>
      </c>
      <c r="AG42" s="48"/>
      <c r="AH42" s="48">
        <v>1</v>
      </c>
      <c r="AI42" s="48"/>
      <c r="AJ42" s="48">
        <v>1</v>
      </c>
      <c r="AK42" s="48"/>
      <c r="AL42" s="48"/>
      <c r="AM42" s="48"/>
      <c r="AN42" s="49">
        <f t="shared" si="9"/>
        <v>5</v>
      </c>
      <c r="AO42" s="49">
        <f t="shared" si="10"/>
        <v>2</v>
      </c>
      <c r="AP42" s="50"/>
      <c r="AQ42" s="51"/>
      <c r="AR42" s="51"/>
      <c r="AS42" s="51"/>
      <c r="AT42" s="52"/>
      <c r="AU42" s="220"/>
    </row>
    <row r="43" spans="1:47" s="4" customFormat="1" ht="27.75" customHeight="1">
      <c r="A43" s="65"/>
      <c r="B43" s="66"/>
      <c r="C43" s="67"/>
      <c r="D43" s="68" t="s">
        <v>475</v>
      </c>
      <c r="E43" s="41"/>
      <c r="F43" s="130" t="s">
        <v>484</v>
      </c>
      <c r="G43" s="130" t="s">
        <v>485</v>
      </c>
      <c r="H43" s="41" t="s">
        <v>469</v>
      </c>
      <c r="I43" s="41"/>
      <c r="J43" s="237" t="s">
        <v>500</v>
      </c>
      <c r="K43" s="44">
        <v>43678</v>
      </c>
      <c r="L43" s="44">
        <v>43799</v>
      </c>
      <c r="M43" s="45">
        <f>AO43/AN43</f>
        <v>1</v>
      </c>
      <c r="N43" s="34" t="str">
        <f ca="1" t="shared" si="2"/>
        <v>DONE</v>
      </c>
      <c r="O43" s="35">
        <v>1</v>
      </c>
      <c r="P43" s="48"/>
      <c r="Q43" s="48"/>
      <c r="R43" s="48"/>
      <c r="S43" s="48"/>
      <c r="T43" s="48"/>
      <c r="U43" s="48"/>
      <c r="V43" s="48"/>
      <c r="W43" s="48"/>
      <c r="X43" s="48"/>
      <c r="Y43" s="48"/>
      <c r="Z43" s="48"/>
      <c r="AA43" s="48"/>
      <c r="AB43" s="48"/>
      <c r="AC43" s="48"/>
      <c r="AD43" s="48">
        <v>1</v>
      </c>
      <c r="AE43" s="48">
        <v>1</v>
      </c>
      <c r="AF43" s="48">
        <v>1</v>
      </c>
      <c r="AG43" s="48"/>
      <c r="AH43" s="48"/>
      <c r="AI43" s="48"/>
      <c r="AJ43" s="48"/>
      <c r="AK43" s="48"/>
      <c r="AL43" s="48"/>
      <c r="AM43" s="48">
        <v>1</v>
      </c>
      <c r="AN43" s="49">
        <f t="shared" si="9"/>
        <v>2</v>
      </c>
      <c r="AO43" s="49">
        <f t="shared" si="10"/>
        <v>2</v>
      </c>
      <c r="AP43" s="50"/>
      <c r="AQ43" s="51"/>
      <c r="AR43" s="51"/>
      <c r="AS43" s="51"/>
      <c r="AT43" s="52"/>
      <c r="AU43" s="220"/>
    </row>
    <row r="44" spans="1:47" s="64" customFormat="1" ht="25.5" customHeight="1">
      <c r="A44" s="72"/>
      <c r="B44" s="73"/>
      <c r="C44" s="74"/>
      <c r="D44" s="242" t="s">
        <v>476</v>
      </c>
      <c r="E44" s="41"/>
      <c r="F44" s="130" t="s">
        <v>486</v>
      </c>
      <c r="G44" s="130"/>
      <c r="H44" s="41" t="s">
        <v>469</v>
      </c>
      <c r="I44" s="41"/>
      <c r="J44" s="237" t="s">
        <v>500</v>
      </c>
      <c r="K44" s="44">
        <v>43525</v>
      </c>
      <c r="L44" s="44">
        <v>43830</v>
      </c>
      <c r="M44" s="45">
        <f aca="true" t="shared" si="12" ref="M44:M49">AO44/AN44</f>
        <v>0.8</v>
      </c>
      <c r="N44" s="46">
        <f ca="1" t="shared" si="2"/>
        <v>19</v>
      </c>
      <c r="O44" s="35">
        <v>1</v>
      </c>
      <c r="P44" s="48"/>
      <c r="Q44" s="48"/>
      <c r="R44" s="48"/>
      <c r="S44" s="48"/>
      <c r="T44" s="48">
        <v>1</v>
      </c>
      <c r="U44" s="48">
        <v>1</v>
      </c>
      <c r="V44" s="48">
        <v>1</v>
      </c>
      <c r="W44" s="48">
        <v>1</v>
      </c>
      <c r="X44" s="48"/>
      <c r="Y44" s="48"/>
      <c r="Z44" s="48"/>
      <c r="AA44" s="48"/>
      <c r="AB44" s="48"/>
      <c r="AC44" s="48"/>
      <c r="AD44" s="48"/>
      <c r="AE44" s="48"/>
      <c r="AF44" s="48">
        <v>1</v>
      </c>
      <c r="AG44" s="48">
        <v>1</v>
      </c>
      <c r="AH44" s="48">
        <v>1</v>
      </c>
      <c r="AI44" s="48">
        <v>1</v>
      </c>
      <c r="AJ44" s="48">
        <v>1</v>
      </c>
      <c r="AK44" s="48"/>
      <c r="AL44" s="48"/>
      <c r="AM44" s="48"/>
      <c r="AN44" s="49">
        <f t="shared" si="9"/>
        <v>5</v>
      </c>
      <c r="AO44" s="49">
        <f t="shared" si="10"/>
        <v>4</v>
      </c>
      <c r="AP44" s="50"/>
      <c r="AQ44" s="51"/>
      <c r="AR44" s="51"/>
      <c r="AS44" s="51"/>
      <c r="AT44" s="52"/>
      <c r="AU44" s="220"/>
    </row>
    <row r="45" spans="1:47" s="64" customFormat="1" ht="25.5" customHeight="1">
      <c r="A45" s="72"/>
      <c r="B45" s="73"/>
      <c r="C45" s="74"/>
      <c r="D45" s="68" t="s">
        <v>477</v>
      </c>
      <c r="E45" s="41"/>
      <c r="F45" s="130" t="s">
        <v>487</v>
      </c>
      <c r="G45" s="130" t="s">
        <v>488</v>
      </c>
      <c r="H45" s="41" t="s">
        <v>469</v>
      </c>
      <c r="I45" s="41"/>
      <c r="J45" s="237" t="s">
        <v>471</v>
      </c>
      <c r="K45" s="44">
        <v>43525</v>
      </c>
      <c r="L45" s="44">
        <v>43646</v>
      </c>
      <c r="M45" s="45">
        <f t="shared" si="12"/>
        <v>1</v>
      </c>
      <c r="N45" s="34" t="str">
        <f ca="1" t="shared" si="2"/>
        <v>DONE</v>
      </c>
      <c r="O45" s="35">
        <v>1</v>
      </c>
      <c r="P45" s="48"/>
      <c r="Q45" s="48"/>
      <c r="R45" s="48"/>
      <c r="S45" s="48"/>
      <c r="T45" s="48">
        <v>1</v>
      </c>
      <c r="U45" s="48"/>
      <c r="V45" s="48"/>
      <c r="W45" s="48"/>
      <c r="X45" s="48"/>
      <c r="Y45" s="48"/>
      <c r="Z45" s="48"/>
      <c r="AA45" s="48">
        <v>1</v>
      </c>
      <c r="AB45" s="48"/>
      <c r="AC45" s="48"/>
      <c r="AD45" s="48"/>
      <c r="AE45" s="48"/>
      <c r="AF45" s="48"/>
      <c r="AG45" s="48"/>
      <c r="AH45" s="48"/>
      <c r="AI45" s="48"/>
      <c r="AJ45" s="48"/>
      <c r="AK45" s="48"/>
      <c r="AL45" s="48"/>
      <c r="AM45" s="48"/>
      <c r="AN45" s="49">
        <f t="shared" si="9"/>
        <v>1</v>
      </c>
      <c r="AO45" s="49">
        <f t="shared" si="10"/>
        <v>1</v>
      </c>
      <c r="AP45" s="50"/>
      <c r="AQ45" s="51"/>
      <c r="AR45" s="51"/>
      <c r="AS45" s="51"/>
      <c r="AT45" s="52"/>
      <c r="AU45" s="220"/>
    </row>
    <row r="46" spans="1:47" s="64" customFormat="1" ht="25.5" customHeight="1">
      <c r="A46" s="72"/>
      <c r="B46" s="73"/>
      <c r="C46" s="74"/>
      <c r="D46" s="68" t="s">
        <v>478</v>
      </c>
      <c r="E46" s="41"/>
      <c r="F46" s="130" t="s">
        <v>489</v>
      </c>
      <c r="G46" s="42" t="s">
        <v>490</v>
      </c>
      <c r="H46" s="41" t="s">
        <v>469</v>
      </c>
      <c r="I46" s="41"/>
      <c r="J46" s="237" t="s">
        <v>422</v>
      </c>
      <c r="K46" s="44">
        <v>43556</v>
      </c>
      <c r="L46" s="44">
        <v>43646</v>
      </c>
      <c r="M46" s="45">
        <f t="shared" si="12"/>
        <v>1</v>
      </c>
      <c r="N46" s="34" t="str">
        <f ca="1" t="shared" si="2"/>
        <v>DONE</v>
      </c>
      <c r="O46" s="35">
        <v>1</v>
      </c>
      <c r="P46" s="48"/>
      <c r="Q46" s="48"/>
      <c r="R46" s="48"/>
      <c r="S46" s="48"/>
      <c r="T46" s="48"/>
      <c r="U46" s="48"/>
      <c r="V46" s="48"/>
      <c r="W46" s="48"/>
      <c r="X46" s="48"/>
      <c r="Y46" s="48"/>
      <c r="Z46" s="48"/>
      <c r="AA46" s="48"/>
      <c r="AB46" s="48"/>
      <c r="AC46" s="48"/>
      <c r="AD46" s="48">
        <v>1</v>
      </c>
      <c r="AE46" s="48">
        <v>1</v>
      </c>
      <c r="AF46" s="48">
        <v>1</v>
      </c>
      <c r="AG46" s="48">
        <v>1</v>
      </c>
      <c r="AH46" s="48">
        <v>1</v>
      </c>
      <c r="AI46" s="48">
        <v>1</v>
      </c>
      <c r="AJ46" s="48"/>
      <c r="AK46" s="48"/>
      <c r="AL46" s="48"/>
      <c r="AM46" s="48"/>
      <c r="AN46" s="49">
        <f t="shared" si="9"/>
        <v>3</v>
      </c>
      <c r="AO46" s="49">
        <f t="shared" si="10"/>
        <v>3</v>
      </c>
      <c r="AP46" s="50"/>
      <c r="AQ46" s="51"/>
      <c r="AR46" s="51"/>
      <c r="AS46" s="51"/>
      <c r="AT46" s="52"/>
      <c r="AU46" s="220"/>
    </row>
    <row r="47" spans="1:47" s="64" customFormat="1" ht="25.5" customHeight="1">
      <c r="A47" s="72"/>
      <c r="B47" s="73"/>
      <c r="C47" s="74"/>
      <c r="D47" s="77" t="s">
        <v>479</v>
      </c>
      <c r="E47" s="41"/>
      <c r="F47" s="130" t="s">
        <v>491</v>
      </c>
      <c r="G47" s="130"/>
      <c r="H47" s="41" t="s">
        <v>499</v>
      </c>
      <c r="I47" s="41"/>
      <c r="J47" s="237" t="s">
        <v>471</v>
      </c>
      <c r="K47" s="44">
        <v>43678</v>
      </c>
      <c r="L47" s="44">
        <v>43799</v>
      </c>
      <c r="M47" s="45">
        <f t="shared" si="12"/>
        <v>1</v>
      </c>
      <c r="N47" s="34" t="str">
        <f ca="1" t="shared" si="2"/>
        <v>DONE</v>
      </c>
      <c r="O47" s="35">
        <v>1</v>
      </c>
      <c r="P47" s="48"/>
      <c r="Q47" s="48"/>
      <c r="R47" s="48"/>
      <c r="S47" s="48"/>
      <c r="T47" s="48"/>
      <c r="U47" s="48"/>
      <c r="V47" s="48"/>
      <c r="W47" s="48"/>
      <c r="X47" s="48"/>
      <c r="Y47" s="48"/>
      <c r="Z47" s="48"/>
      <c r="AA47" s="48"/>
      <c r="AB47" s="48"/>
      <c r="AC47" s="48"/>
      <c r="AD47" s="48">
        <v>3</v>
      </c>
      <c r="AE47" s="48">
        <v>3</v>
      </c>
      <c r="AF47" s="48">
        <v>3</v>
      </c>
      <c r="AG47" s="48">
        <v>3</v>
      </c>
      <c r="AH47" s="48"/>
      <c r="AI47" s="48"/>
      <c r="AJ47" s="48"/>
      <c r="AK47" s="48"/>
      <c r="AL47" s="48"/>
      <c r="AM47" s="48"/>
      <c r="AN47" s="49">
        <f t="shared" si="9"/>
        <v>6</v>
      </c>
      <c r="AO47" s="49">
        <f t="shared" si="10"/>
        <v>6</v>
      </c>
      <c r="AP47" s="50"/>
      <c r="AQ47" s="51"/>
      <c r="AR47" s="51"/>
      <c r="AS47" s="51"/>
      <c r="AT47" s="52"/>
      <c r="AU47" s="220"/>
    </row>
    <row r="48" spans="1:47" s="64" customFormat="1" ht="25.5" customHeight="1">
      <c r="A48" s="72"/>
      <c r="B48" s="73"/>
      <c r="C48" s="74"/>
      <c r="D48" s="69" t="s">
        <v>480</v>
      </c>
      <c r="E48" s="41"/>
      <c r="F48" s="130" t="s">
        <v>492</v>
      </c>
      <c r="G48" s="130" t="s">
        <v>493</v>
      </c>
      <c r="H48" s="41" t="s">
        <v>469</v>
      </c>
      <c r="I48" s="41"/>
      <c r="J48" s="237" t="s">
        <v>471</v>
      </c>
      <c r="K48" s="44">
        <v>43525</v>
      </c>
      <c r="L48" s="44">
        <v>43830</v>
      </c>
      <c r="M48" s="45">
        <f t="shared" si="12"/>
        <v>1</v>
      </c>
      <c r="N48" s="34" t="str">
        <f ca="1" t="shared" si="2"/>
        <v>DONE</v>
      </c>
      <c r="O48" s="35">
        <v>1</v>
      </c>
      <c r="P48" s="48"/>
      <c r="Q48" s="48"/>
      <c r="R48" s="48"/>
      <c r="S48" s="48"/>
      <c r="T48" s="278">
        <v>1</v>
      </c>
      <c r="U48" s="278">
        <v>1</v>
      </c>
      <c r="V48" s="279"/>
      <c r="W48" s="279"/>
      <c r="X48" s="278">
        <v>1</v>
      </c>
      <c r="Y48" s="278">
        <v>1</v>
      </c>
      <c r="Z48" s="279"/>
      <c r="AA48" s="279"/>
      <c r="AB48" s="278">
        <v>1</v>
      </c>
      <c r="AC48" s="278">
        <v>1</v>
      </c>
      <c r="AD48" s="279"/>
      <c r="AE48" s="279"/>
      <c r="AF48" s="278">
        <v>1</v>
      </c>
      <c r="AG48" s="278">
        <v>1</v>
      </c>
      <c r="AH48" s="279"/>
      <c r="AI48" s="279"/>
      <c r="AJ48" s="278">
        <v>1</v>
      </c>
      <c r="AK48" s="278">
        <v>1</v>
      </c>
      <c r="AL48" s="48"/>
      <c r="AM48" s="48"/>
      <c r="AN48" s="49">
        <f t="shared" si="9"/>
        <v>5</v>
      </c>
      <c r="AO48" s="49">
        <f t="shared" si="10"/>
        <v>5</v>
      </c>
      <c r="AP48" s="50"/>
      <c r="AQ48" s="51"/>
      <c r="AR48" s="51"/>
      <c r="AS48" s="51"/>
      <c r="AT48" s="52"/>
      <c r="AU48" s="220"/>
    </row>
    <row r="49" spans="1:47" s="64" customFormat="1" ht="25.5" customHeight="1">
      <c r="A49" s="72"/>
      <c r="B49" s="73"/>
      <c r="C49" s="74"/>
      <c r="D49" s="69" t="s">
        <v>481</v>
      </c>
      <c r="E49" s="41"/>
      <c r="F49" s="130" t="s">
        <v>494</v>
      </c>
      <c r="G49" s="130" t="s">
        <v>495</v>
      </c>
      <c r="H49" s="41" t="s">
        <v>469</v>
      </c>
      <c r="I49" s="41"/>
      <c r="J49" s="237" t="s">
        <v>442</v>
      </c>
      <c r="K49" s="44">
        <v>43525</v>
      </c>
      <c r="L49" s="44">
        <v>43830</v>
      </c>
      <c r="M49" s="45">
        <f t="shared" si="12"/>
        <v>0.8</v>
      </c>
      <c r="N49" s="46">
        <f ca="1" t="shared" si="2"/>
        <v>19</v>
      </c>
      <c r="O49" s="35">
        <v>1</v>
      </c>
      <c r="P49" s="48"/>
      <c r="Q49" s="48"/>
      <c r="R49" s="48"/>
      <c r="S49" s="48"/>
      <c r="T49" s="278">
        <v>1</v>
      </c>
      <c r="U49" s="278">
        <v>1</v>
      </c>
      <c r="V49" s="279"/>
      <c r="W49" s="279"/>
      <c r="X49" s="278">
        <v>1</v>
      </c>
      <c r="Y49" s="278">
        <v>1</v>
      </c>
      <c r="Z49" s="279"/>
      <c r="AA49" s="279"/>
      <c r="AB49" s="278">
        <v>1</v>
      </c>
      <c r="AC49" s="278">
        <v>1</v>
      </c>
      <c r="AD49" s="279"/>
      <c r="AE49" s="279"/>
      <c r="AF49" s="278">
        <v>1</v>
      </c>
      <c r="AG49" s="278"/>
      <c r="AH49" s="279"/>
      <c r="AI49" s="279"/>
      <c r="AJ49" s="278">
        <v>1</v>
      </c>
      <c r="AK49" s="278">
        <v>1</v>
      </c>
      <c r="AL49" s="48"/>
      <c r="AM49" s="48"/>
      <c r="AN49" s="49">
        <f t="shared" si="9"/>
        <v>5</v>
      </c>
      <c r="AO49" s="49">
        <f t="shared" si="10"/>
        <v>4</v>
      </c>
      <c r="AP49" s="50"/>
      <c r="AQ49" s="51"/>
      <c r="AR49" s="51"/>
      <c r="AS49" s="51"/>
      <c r="AT49" s="52"/>
      <c r="AU49" s="220"/>
    </row>
    <row r="50" spans="1:47" s="4" customFormat="1" ht="22.5" customHeight="1">
      <c r="A50" s="65"/>
      <c r="B50" s="66"/>
      <c r="C50" s="67"/>
      <c r="D50" s="69" t="s">
        <v>482</v>
      </c>
      <c r="E50" s="41"/>
      <c r="F50" s="130" t="s">
        <v>496</v>
      </c>
      <c r="G50" s="130" t="s">
        <v>497</v>
      </c>
      <c r="H50" s="41" t="s">
        <v>59</v>
      </c>
      <c r="I50" s="41"/>
      <c r="J50" s="237" t="s">
        <v>471</v>
      </c>
      <c r="K50" s="44">
        <v>43525</v>
      </c>
      <c r="L50" s="44">
        <v>43646</v>
      </c>
      <c r="M50" s="45">
        <f>AO50/AN50</f>
        <v>1</v>
      </c>
      <c r="N50" s="34" t="str">
        <f ca="1" t="shared" si="2"/>
        <v>DONE</v>
      </c>
      <c r="O50" s="35">
        <v>1</v>
      </c>
      <c r="P50" s="48"/>
      <c r="Q50" s="48"/>
      <c r="R50" s="48"/>
      <c r="S50" s="48"/>
      <c r="T50" s="48">
        <v>3</v>
      </c>
      <c r="U50" s="48">
        <v>3</v>
      </c>
      <c r="V50" s="48"/>
      <c r="W50" s="48"/>
      <c r="X50" s="48">
        <v>3</v>
      </c>
      <c r="Y50" s="48">
        <v>3</v>
      </c>
      <c r="Z50" s="48"/>
      <c r="AA50" s="48"/>
      <c r="AB50" s="48">
        <v>2</v>
      </c>
      <c r="AC50" s="48">
        <v>2</v>
      </c>
      <c r="AD50" s="48"/>
      <c r="AE50" s="48"/>
      <c r="AF50" s="48">
        <v>5</v>
      </c>
      <c r="AG50" s="48">
        <v>5</v>
      </c>
      <c r="AH50" s="48"/>
      <c r="AI50" s="48"/>
      <c r="AJ50" s="48">
        <v>1</v>
      </c>
      <c r="AK50" s="48">
        <v>1</v>
      </c>
      <c r="AL50" s="48"/>
      <c r="AM50" s="48"/>
      <c r="AN50" s="49">
        <f t="shared" si="9"/>
        <v>14</v>
      </c>
      <c r="AO50" s="49">
        <f t="shared" si="10"/>
        <v>14</v>
      </c>
      <c r="AP50" s="50"/>
      <c r="AQ50" s="51"/>
      <c r="AR50" s="51"/>
      <c r="AS50" s="51"/>
      <c r="AT50" s="52"/>
      <c r="AU50" s="220"/>
    </row>
    <row r="51" spans="1:47" s="4" customFormat="1" ht="16.5" customHeight="1">
      <c r="A51" s="12"/>
      <c r="B51" s="172" t="s">
        <v>31</v>
      </c>
      <c r="C51" s="13"/>
      <c r="D51" s="243" t="s">
        <v>501</v>
      </c>
      <c r="E51" s="14"/>
      <c r="F51" s="14"/>
      <c r="G51" s="14"/>
      <c r="H51" s="14"/>
      <c r="I51" s="14"/>
      <c r="J51" s="59"/>
      <c r="K51" s="16"/>
      <c r="L51" s="16"/>
      <c r="M51" s="275"/>
      <c r="N51" s="275"/>
      <c r="O51" s="35">
        <v>1</v>
      </c>
      <c r="P51" s="19"/>
      <c r="Q51" s="19"/>
      <c r="R51" s="19"/>
      <c r="S51" s="19"/>
      <c r="T51" s="19"/>
      <c r="U51" s="19"/>
      <c r="V51" s="19"/>
      <c r="W51" s="19"/>
      <c r="X51" s="19"/>
      <c r="Y51" s="19"/>
      <c r="Z51" s="19"/>
      <c r="AA51" s="19"/>
      <c r="AB51" s="19"/>
      <c r="AC51" s="19"/>
      <c r="AD51" s="19"/>
      <c r="AE51" s="19"/>
      <c r="AF51" s="19"/>
      <c r="AG51" s="19"/>
      <c r="AH51" s="19"/>
      <c r="AI51" s="19"/>
      <c r="AJ51" s="19"/>
      <c r="AK51" s="19"/>
      <c r="AL51" s="19"/>
      <c r="AM51" s="20"/>
      <c r="AN51" s="49">
        <f t="shared" si="9"/>
        <v>0</v>
      </c>
      <c r="AO51" s="49">
        <f t="shared" si="10"/>
        <v>0</v>
      </c>
      <c r="AP51" s="218">
        <f>SUM(O52:O70)</f>
        <v>19</v>
      </c>
      <c r="AQ51" s="400">
        <f>SUM(AO52:AO70)/SUM(AN52:AN70)</f>
        <v>0.8125</v>
      </c>
      <c r="AR51" s="61"/>
      <c r="AS51" s="61"/>
      <c r="AT51" s="389"/>
      <c r="AU51" s="390"/>
    </row>
    <row r="52" spans="1:47" s="4" customFormat="1" ht="48">
      <c r="A52" s="70"/>
      <c r="B52" s="71"/>
      <c r="C52" s="187" t="s">
        <v>70</v>
      </c>
      <c r="D52" s="188" t="s">
        <v>356</v>
      </c>
      <c r="E52" s="193" t="s">
        <v>57</v>
      </c>
      <c r="F52" s="189"/>
      <c r="G52" s="189"/>
      <c r="H52" s="189" t="s">
        <v>498</v>
      </c>
      <c r="I52" s="189"/>
      <c r="J52" s="241" t="s">
        <v>502</v>
      </c>
      <c r="K52" s="191">
        <v>43525</v>
      </c>
      <c r="L52" s="192">
        <v>43799</v>
      </c>
      <c r="M52" s="277">
        <f>AS52/AR52</f>
        <v>0.88</v>
      </c>
      <c r="N52" s="46">
        <f ca="1" t="shared" si="2"/>
        <v>-12</v>
      </c>
      <c r="O52" s="35">
        <v>1</v>
      </c>
      <c r="P52" s="205">
        <f aca="true" t="shared" si="13" ref="P52:AM52">SUM(P53:P58)</f>
        <v>0</v>
      </c>
      <c r="Q52" s="205">
        <f t="shared" si="13"/>
        <v>0</v>
      </c>
      <c r="R52" s="205">
        <f t="shared" si="13"/>
        <v>1</v>
      </c>
      <c r="S52" s="205">
        <f t="shared" si="13"/>
        <v>0</v>
      </c>
      <c r="T52" s="205">
        <f t="shared" si="13"/>
        <v>0</v>
      </c>
      <c r="U52" s="205">
        <f t="shared" si="13"/>
        <v>0</v>
      </c>
      <c r="V52" s="205">
        <f t="shared" si="13"/>
        <v>1</v>
      </c>
      <c r="W52" s="205">
        <f t="shared" si="13"/>
        <v>1</v>
      </c>
      <c r="X52" s="205">
        <f t="shared" si="13"/>
        <v>1</v>
      </c>
      <c r="Y52" s="205">
        <f t="shared" si="13"/>
        <v>2</v>
      </c>
      <c r="Z52" s="205">
        <f t="shared" si="13"/>
        <v>2</v>
      </c>
      <c r="AA52" s="205">
        <f t="shared" si="13"/>
        <v>2</v>
      </c>
      <c r="AB52" s="205">
        <f t="shared" si="13"/>
        <v>8</v>
      </c>
      <c r="AC52" s="205">
        <f t="shared" si="13"/>
        <v>8</v>
      </c>
      <c r="AD52" s="205">
        <f t="shared" si="13"/>
        <v>13</v>
      </c>
      <c r="AE52" s="205">
        <f t="shared" si="13"/>
        <v>12</v>
      </c>
      <c r="AF52" s="205">
        <f t="shared" si="13"/>
        <v>12</v>
      </c>
      <c r="AG52" s="205">
        <f t="shared" si="13"/>
        <v>10</v>
      </c>
      <c r="AH52" s="205">
        <f t="shared" si="13"/>
        <v>5</v>
      </c>
      <c r="AI52" s="205">
        <f t="shared" si="13"/>
        <v>5</v>
      </c>
      <c r="AJ52" s="205">
        <f t="shared" si="13"/>
        <v>6</v>
      </c>
      <c r="AK52" s="205">
        <f t="shared" si="13"/>
        <v>4</v>
      </c>
      <c r="AL52" s="205">
        <f t="shared" si="13"/>
        <v>1</v>
      </c>
      <c r="AM52" s="205">
        <f t="shared" si="13"/>
        <v>0</v>
      </c>
      <c r="AN52" s="49">
        <f t="shared" si="9"/>
        <v>50</v>
      </c>
      <c r="AO52" s="49">
        <f t="shared" si="10"/>
        <v>44</v>
      </c>
      <c r="AP52" s="37"/>
      <c r="AQ52" s="38"/>
      <c r="AR52" s="39">
        <f>+T52+V52+X52+Z52+AB52+AD52+AF52+AH52+AJ52+AL52+R52+P52</f>
        <v>50</v>
      </c>
      <c r="AS52" s="39">
        <f>+U52+W52+Y52+AA52+AC52+AE52+AG52+AI52+AK52+AM52+S52+Q52</f>
        <v>44</v>
      </c>
      <c r="AT52" s="34">
        <f>SUM(O53:O60)</f>
        <v>8</v>
      </c>
      <c r="AU52" s="216">
        <f>SUM(AO53:AO60)/SUM(AN53:AN60)</f>
        <v>0.875</v>
      </c>
    </row>
    <row r="53" spans="1:47" s="4" customFormat="1" ht="25.5" customHeight="1">
      <c r="A53" s="65"/>
      <c r="B53" s="66"/>
      <c r="C53" s="67"/>
      <c r="D53" s="68" t="s">
        <v>503</v>
      </c>
      <c r="E53" s="41"/>
      <c r="F53" s="130" t="s">
        <v>515</v>
      </c>
      <c r="G53" s="244" t="s">
        <v>516</v>
      </c>
      <c r="H53" s="41" t="s">
        <v>59</v>
      </c>
      <c r="I53" s="41"/>
      <c r="J53" s="237" t="s">
        <v>532</v>
      </c>
      <c r="K53" s="44">
        <v>43526</v>
      </c>
      <c r="L53" s="44">
        <v>43646</v>
      </c>
      <c r="M53" s="45">
        <f aca="true" t="shared" si="14" ref="M53:M60">AO53/AN53</f>
        <v>1</v>
      </c>
      <c r="N53" s="34" t="str">
        <f ca="1" t="shared" si="2"/>
        <v>DONE</v>
      </c>
      <c r="O53" s="35">
        <v>1</v>
      </c>
      <c r="P53" s="48"/>
      <c r="Q53" s="48"/>
      <c r="R53" s="48">
        <v>1</v>
      </c>
      <c r="S53" s="48"/>
      <c r="T53" s="48"/>
      <c r="U53" s="48"/>
      <c r="V53" s="48"/>
      <c r="W53" s="48"/>
      <c r="X53" s="48"/>
      <c r="Y53" s="48">
        <v>1</v>
      </c>
      <c r="Z53" s="48"/>
      <c r="AA53" s="48"/>
      <c r="AB53" s="48"/>
      <c r="AC53" s="48"/>
      <c r="AD53" s="48"/>
      <c r="AE53" s="48"/>
      <c r="AF53" s="48"/>
      <c r="AG53" s="48"/>
      <c r="AH53" s="48"/>
      <c r="AI53" s="48"/>
      <c r="AJ53" s="48"/>
      <c r="AK53" s="48"/>
      <c r="AL53" s="48"/>
      <c r="AM53" s="48"/>
      <c r="AN53" s="49">
        <f t="shared" si="9"/>
        <v>1</v>
      </c>
      <c r="AO53" s="49">
        <f t="shared" si="10"/>
        <v>1</v>
      </c>
      <c r="AP53" s="50"/>
      <c r="AQ53" s="51"/>
      <c r="AR53" s="51"/>
      <c r="AS53" s="51"/>
      <c r="AT53" s="52"/>
      <c r="AU53" s="220"/>
    </row>
    <row r="54" spans="1:47" s="4" customFormat="1" ht="25.5" customHeight="1">
      <c r="A54" s="65"/>
      <c r="B54" s="66"/>
      <c r="C54" s="67"/>
      <c r="D54" s="68" t="s">
        <v>504</v>
      </c>
      <c r="E54" s="41"/>
      <c r="F54" s="130" t="s">
        <v>517</v>
      </c>
      <c r="G54" s="42" t="s">
        <v>518</v>
      </c>
      <c r="H54" s="41" t="s">
        <v>59</v>
      </c>
      <c r="I54" s="41"/>
      <c r="J54" s="237" t="s">
        <v>502</v>
      </c>
      <c r="K54" s="44">
        <v>43600</v>
      </c>
      <c r="L54" s="44">
        <v>43692</v>
      </c>
      <c r="M54" s="45">
        <f t="shared" si="14"/>
        <v>0.88</v>
      </c>
      <c r="N54" s="46">
        <f ca="1" t="shared" si="2"/>
        <v>-119</v>
      </c>
      <c r="O54" s="35">
        <v>1</v>
      </c>
      <c r="P54" s="48"/>
      <c r="Q54" s="48"/>
      <c r="R54" s="48"/>
      <c r="S54" s="48"/>
      <c r="T54" s="48"/>
      <c r="U54" s="48"/>
      <c r="V54" s="48"/>
      <c r="W54" s="48"/>
      <c r="X54" s="48"/>
      <c r="Y54" s="48"/>
      <c r="Z54" s="48"/>
      <c r="AA54" s="48"/>
      <c r="AB54" s="48">
        <v>8</v>
      </c>
      <c r="AC54" s="48">
        <v>8</v>
      </c>
      <c r="AD54" s="48">
        <v>9</v>
      </c>
      <c r="AE54" s="48">
        <v>8</v>
      </c>
      <c r="AF54" s="48">
        <v>8</v>
      </c>
      <c r="AG54" s="48">
        <v>6</v>
      </c>
      <c r="AH54" s="48"/>
      <c r="AI54" s="48"/>
      <c r="AJ54" s="48"/>
      <c r="AK54" s="48"/>
      <c r="AL54" s="48"/>
      <c r="AM54" s="48"/>
      <c r="AN54" s="49">
        <f t="shared" si="9"/>
        <v>25</v>
      </c>
      <c r="AO54" s="49">
        <f t="shared" si="10"/>
        <v>22</v>
      </c>
      <c r="AP54" s="50"/>
      <c r="AQ54" s="51"/>
      <c r="AR54" s="51"/>
      <c r="AS54" s="51"/>
      <c r="AT54" s="52"/>
      <c r="AU54" s="220"/>
    </row>
    <row r="55" spans="1:47" s="4" customFormat="1" ht="25.5" customHeight="1">
      <c r="A55" s="65"/>
      <c r="B55" s="66"/>
      <c r="C55" s="67"/>
      <c r="D55" s="69" t="s">
        <v>505</v>
      </c>
      <c r="E55" s="41"/>
      <c r="F55" s="130" t="s">
        <v>519</v>
      </c>
      <c r="G55" s="130"/>
      <c r="H55" s="41" t="s">
        <v>59</v>
      </c>
      <c r="I55" s="41"/>
      <c r="J55" s="237" t="s">
        <v>502</v>
      </c>
      <c r="K55" s="44">
        <v>43617</v>
      </c>
      <c r="L55" s="44">
        <v>43753</v>
      </c>
      <c r="M55" s="45">
        <f t="shared" si="14"/>
        <v>0.8888888888888888</v>
      </c>
      <c r="N55" s="46">
        <f ca="1" t="shared" si="2"/>
        <v>-58</v>
      </c>
      <c r="O55" s="35">
        <v>1</v>
      </c>
      <c r="P55" s="48"/>
      <c r="Q55" s="48"/>
      <c r="R55" s="48"/>
      <c r="S55" s="48"/>
      <c r="T55" s="48"/>
      <c r="U55" s="48"/>
      <c r="V55" s="48"/>
      <c r="W55" s="48"/>
      <c r="X55" s="48"/>
      <c r="Y55" s="48"/>
      <c r="Z55" s="48">
        <v>2</v>
      </c>
      <c r="AA55" s="48">
        <v>2</v>
      </c>
      <c r="AB55" s="48"/>
      <c r="AC55" s="48"/>
      <c r="AD55" s="48">
        <v>4</v>
      </c>
      <c r="AE55" s="48">
        <v>4</v>
      </c>
      <c r="AF55" s="48">
        <v>4</v>
      </c>
      <c r="AG55" s="48">
        <v>4</v>
      </c>
      <c r="AH55" s="48">
        <v>4</v>
      </c>
      <c r="AI55" s="48">
        <v>4</v>
      </c>
      <c r="AJ55" s="48">
        <v>4</v>
      </c>
      <c r="AK55" s="48">
        <v>2</v>
      </c>
      <c r="AL55" s="48"/>
      <c r="AM55" s="48"/>
      <c r="AN55" s="49">
        <f t="shared" si="9"/>
        <v>18</v>
      </c>
      <c r="AO55" s="49">
        <f t="shared" si="10"/>
        <v>16</v>
      </c>
      <c r="AP55" s="50"/>
      <c r="AQ55" s="51"/>
      <c r="AR55" s="51"/>
      <c r="AS55" s="51"/>
      <c r="AT55" s="52"/>
      <c r="AU55" s="220"/>
    </row>
    <row r="56" spans="1:47" s="4" customFormat="1" ht="25.5" customHeight="1">
      <c r="A56" s="65"/>
      <c r="B56" s="66"/>
      <c r="C56" s="67"/>
      <c r="D56" s="68" t="s">
        <v>506</v>
      </c>
      <c r="E56" s="41"/>
      <c r="F56" s="130" t="s">
        <v>520</v>
      </c>
      <c r="G56" s="130"/>
      <c r="H56" s="41" t="s">
        <v>59</v>
      </c>
      <c r="I56" s="41"/>
      <c r="J56" s="237" t="s">
        <v>502</v>
      </c>
      <c r="K56" s="44">
        <v>43753</v>
      </c>
      <c r="L56" s="44">
        <v>43784</v>
      </c>
      <c r="M56" s="45">
        <f t="shared" si="14"/>
        <v>1</v>
      </c>
      <c r="N56" s="34" t="str">
        <f ca="1" t="shared" si="2"/>
        <v>DONE</v>
      </c>
      <c r="O56" s="35">
        <v>1</v>
      </c>
      <c r="P56" s="48"/>
      <c r="Q56" s="48"/>
      <c r="R56" s="48"/>
      <c r="S56" s="48"/>
      <c r="T56" s="48"/>
      <c r="U56" s="48"/>
      <c r="V56" s="48"/>
      <c r="W56" s="48"/>
      <c r="X56" s="48"/>
      <c r="Y56" s="48"/>
      <c r="Z56" s="48"/>
      <c r="AA56" s="48"/>
      <c r="AB56" s="48"/>
      <c r="AC56" s="48"/>
      <c r="AD56" s="48"/>
      <c r="AE56" s="48"/>
      <c r="AF56" s="48"/>
      <c r="AG56" s="48"/>
      <c r="AH56" s="48">
        <v>1</v>
      </c>
      <c r="AI56" s="48">
        <v>1</v>
      </c>
      <c r="AJ56" s="48">
        <v>1</v>
      </c>
      <c r="AK56" s="48">
        <v>1</v>
      </c>
      <c r="AL56" s="48"/>
      <c r="AM56" s="48"/>
      <c r="AN56" s="49">
        <f>+T56+V56+X56+Z56+AB56+AD56+AF56+AH56+AJ56+AL56+R56+P56</f>
        <v>2</v>
      </c>
      <c r="AO56" s="49">
        <f>+S56+Q56+U56+W56+Y56+AA56+AC56+AE56+AG56+AI56+AK56+AM56</f>
        <v>2</v>
      </c>
      <c r="AP56" s="50"/>
      <c r="AQ56" s="51"/>
      <c r="AR56" s="51"/>
      <c r="AS56" s="51"/>
      <c r="AT56" s="52"/>
      <c r="AU56" s="220"/>
    </row>
    <row r="57" spans="1:47" s="4" customFormat="1" ht="25.5" customHeight="1">
      <c r="A57" s="65"/>
      <c r="B57" s="66"/>
      <c r="C57" s="67"/>
      <c r="D57" s="68" t="s">
        <v>507</v>
      </c>
      <c r="E57" s="41"/>
      <c r="F57" s="130"/>
      <c r="G57" s="130"/>
      <c r="H57" s="41" t="s">
        <v>59</v>
      </c>
      <c r="I57" s="41"/>
      <c r="J57" s="237" t="s">
        <v>502</v>
      </c>
      <c r="K57" s="44">
        <v>43784</v>
      </c>
      <c r="L57" s="44">
        <v>43814</v>
      </c>
      <c r="M57" s="45">
        <f t="shared" si="14"/>
        <v>0.5</v>
      </c>
      <c r="N57" s="46">
        <f ca="1" t="shared" si="2"/>
        <v>3</v>
      </c>
      <c r="O57" s="35">
        <v>1</v>
      </c>
      <c r="P57" s="48"/>
      <c r="Q57" s="48"/>
      <c r="R57" s="48"/>
      <c r="S57" s="48"/>
      <c r="T57" s="48"/>
      <c r="U57" s="48"/>
      <c r="V57" s="48"/>
      <c r="W57" s="48"/>
      <c r="X57" s="48"/>
      <c r="Y57" s="48"/>
      <c r="Z57" s="48"/>
      <c r="AA57" s="48"/>
      <c r="AB57" s="48"/>
      <c r="AC57" s="48"/>
      <c r="AD57" s="48"/>
      <c r="AE57" s="48"/>
      <c r="AF57" s="48"/>
      <c r="AG57" s="48"/>
      <c r="AH57" s="48"/>
      <c r="AI57" s="48"/>
      <c r="AJ57" s="48">
        <v>1</v>
      </c>
      <c r="AK57" s="48">
        <v>1</v>
      </c>
      <c r="AL57" s="48">
        <v>1</v>
      </c>
      <c r="AM57" s="48"/>
      <c r="AN57" s="49">
        <f t="shared" si="9"/>
        <v>2</v>
      </c>
      <c r="AO57" s="49">
        <f t="shared" si="10"/>
        <v>1</v>
      </c>
      <c r="AP57" s="50"/>
      <c r="AQ57" s="51"/>
      <c r="AR57" s="51"/>
      <c r="AS57" s="51"/>
      <c r="AT57" s="52"/>
      <c r="AU57" s="220"/>
    </row>
    <row r="58" spans="1:47" s="4" customFormat="1" ht="43.5" customHeight="1">
      <c r="A58" s="65"/>
      <c r="B58" s="66"/>
      <c r="C58" s="67"/>
      <c r="D58" s="68" t="s">
        <v>508</v>
      </c>
      <c r="E58" s="41"/>
      <c r="F58" s="130" t="s">
        <v>521</v>
      </c>
      <c r="G58" s="130" t="s">
        <v>522</v>
      </c>
      <c r="H58" s="41" t="s">
        <v>59</v>
      </c>
      <c r="I58" s="41"/>
      <c r="J58" s="237" t="s">
        <v>502</v>
      </c>
      <c r="K58" s="44">
        <v>43525</v>
      </c>
      <c r="L58" s="44">
        <v>43554</v>
      </c>
      <c r="M58" s="45">
        <f t="shared" si="14"/>
        <v>1</v>
      </c>
      <c r="N58" s="34" t="str">
        <f ca="1" t="shared" si="2"/>
        <v>DONE</v>
      </c>
      <c r="O58" s="35">
        <v>1</v>
      </c>
      <c r="P58" s="48"/>
      <c r="Q58" s="48"/>
      <c r="R58" s="48"/>
      <c r="S58" s="48"/>
      <c r="T58" s="48"/>
      <c r="U58" s="48"/>
      <c r="V58" s="48">
        <v>1</v>
      </c>
      <c r="W58" s="48">
        <v>1</v>
      </c>
      <c r="X58" s="48">
        <v>1</v>
      </c>
      <c r="Y58" s="48">
        <v>1</v>
      </c>
      <c r="Z58" s="48"/>
      <c r="AA58" s="48"/>
      <c r="AB58" s="48"/>
      <c r="AC58" s="48"/>
      <c r="AD58" s="48"/>
      <c r="AE58" s="48"/>
      <c r="AF58" s="48"/>
      <c r="AG58" s="48"/>
      <c r="AH58" s="48"/>
      <c r="AI58" s="48"/>
      <c r="AJ58" s="48"/>
      <c r="AK58" s="48"/>
      <c r="AL58" s="48"/>
      <c r="AM58" s="48"/>
      <c r="AN58" s="49">
        <f t="shared" si="9"/>
        <v>2</v>
      </c>
      <c r="AO58" s="49">
        <f t="shared" si="10"/>
        <v>2</v>
      </c>
      <c r="AP58" s="50"/>
      <c r="AQ58" s="51"/>
      <c r="AR58" s="51"/>
      <c r="AS58" s="51"/>
      <c r="AT58" s="52"/>
      <c r="AU58" s="220"/>
    </row>
    <row r="59" spans="1:47" s="4" customFormat="1" ht="25.5" customHeight="1">
      <c r="A59" s="65"/>
      <c r="B59" s="66"/>
      <c r="C59" s="67"/>
      <c r="D59" s="68" t="s">
        <v>509</v>
      </c>
      <c r="E59" s="41"/>
      <c r="F59" s="130" t="s">
        <v>523</v>
      </c>
      <c r="G59" s="130"/>
      <c r="H59" s="41" t="s">
        <v>59</v>
      </c>
      <c r="I59" s="41"/>
      <c r="J59" s="237" t="s">
        <v>502</v>
      </c>
      <c r="K59" s="44">
        <v>43647</v>
      </c>
      <c r="L59" s="44">
        <v>43723</v>
      </c>
      <c r="M59" s="45">
        <f t="shared" si="14"/>
        <v>0.6</v>
      </c>
      <c r="N59" s="34">
        <f ca="1" t="shared" si="2"/>
        <v>-88</v>
      </c>
      <c r="O59" s="35">
        <v>1</v>
      </c>
      <c r="P59" s="48"/>
      <c r="Q59" s="48"/>
      <c r="R59" s="48"/>
      <c r="S59" s="48"/>
      <c r="T59" s="48"/>
      <c r="U59" s="48"/>
      <c r="V59" s="48"/>
      <c r="W59" s="48"/>
      <c r="X59" s="48"/>
      <c r="Y59" s="48"/>
      <c r="Z59" s="48"/>
      <c r="AA59" s="48"/>
      <c r="AB59" s="48"/>
      <c r="AC59" s="48"/>
      <c r="AD59" s="48">
        <v>3</v>
      </c>
      <c r="AE59" s="48">
        <v>3</v>
      </c>
      <c r="AF59" s="48">
        <v>2</v>
      </c>
      <c r="AG59" s="48"/>
      <c r="AH59" s="48"/>
      <c r="AI59" s="48"/>
      <c r="AJ59" s="48"/>
      <c r="AK59" s="48"/>
      <c r="AL59" s="48"/>
      <c r="AM59" s="48"/>
      <c r="AN59" s="49">
        <f t="shared" si="9"/>
        <v>5</v>
      </c>
      <c r="AO59" s="49">
        <f t="shared" si="10"/>
        <v>3</v>
      </c>
      <c r="AP59" s="50"/>
      <c r="AQ59" s="51"/>
      <c r="AR59" s="51"/>
      <c r="AS59" s="51"/>
      <c r="AT59" s="52"/>
      <c r="AU59" s="220"/>
    </row>
    <row r="60" spans="1:47" s="4" customFormat="1" ht="29.25" customHeight="1">
      <c r="A60" s="65"/>
      <c r="B60" s="66"/>
      <c r="C60" s="67"/>
      <c r="D60" s="68" t="s">
        <v>510</v>
      </c>
      <c r="E60" s="41"/>
      <c r="F60" s="130" t="s">
        <v>524</v>
      </c>
      <c r="G60" s="42" t="s">
        <v>525</v>
      </c>
      <c r="H60" s="41" t="s">
        <v>59</v>
      </c>
      <c r="I60" s="41"/>
      <c r="J60" s="237" t="s">
        <v>502</v>
      </c>
      <c r="K60" s="44">
        <v>43678</v>
      </c>
      <c r="L60" s="44">
        <v>43799</v>
      </c>
      <c r="M60" s="45">
        <f t="shared" si="14"/>
        <v>1</v>
      </c>
      <c r="N60" s="34" t="str">
        <f ca="1" t="shared" si="2"/>
        <v>DONE</v>
      </c>
      <c r="O60" s="35">
        <v>1</v>
      </c>
      <c r="P60" s="48"/>
      <c r="Q60" s="48"/>
      <c r="R60" s="48"/>
      <c r="S60" s="48"/>
      <c r="T60" s="48"/>
      <c r="U60" s="48"/>
      <c r="V60" s="48"/>
      <c r="W60" s="48"/>
      <c r="X60" s="48"/>
      <c r="Y60" s="48"/>
      <c r="Z60" s="48"/>
      <c r="AA60" s="48"/>
      <c r="AB60" s="48"/>
      <c r="AC60" s="48"/>
      <c r="AD60" s="48">
        <v>3</v>
      </c>
      <c r="AE60" s="48">
        <v>3</v>
      </c>
      <c r="AF60" s="48">
        <v>3</v>
      </c>
      <c r="AG60" s="48">
        <v>3</v>
      </c>
      <c r="AH60" s="48">
        <v>3</v>
      </c>
      <c r="AI60" s="48">
        <v>3</v>
      </c>
      <c r="AJ60" s="48"/>
      <c r="AK60" s="48"/>
      <c r="AL60" s="48"/>
      <c r="AM60" s="48"/>
      <c r="AN60" s="49">
        <f t="shared" si="9"/>
        <v>9</v>
      </c>
      <c r="AO60" s="49">
        <f t="shared" si="10"/>
        <v>9</v>
      </c>
      <c r="AP60" s="50"/>
      <c r="AQ60" s="51"/>
      <c r="AR60" s="51"/>
      <c r="AS60" s="51"/>
      <c r="AT60" s="52"/>
      <c r="AU60" s="220"/>
    </row>
    <row r="61" spans="1:47" s="4" customFormat="1" ht="27">
      <c r="A61" s="65"/>
      <c r="B61" s="66"/>
      <c r="C61" s="67"/>
      <c r="D61" s="68" t="s">
        <v>511</v>
      </c>
      <c r="E61" s="41"/>
      <c r="F61" s="130" t="s">
        <v>526</v>
      </c>
      <c r="G61" s="130" t="s">
        <v>527</v>
      </c>
      <c r="H61" s="41" t="s">
        <v>32</v>
      </c>
      <c r="I61" s="41"/>
      <c r="J61" s="237" t="s">
        <v>500</v>
      </c>
      <c r="K61" s="44">
        <v>43539</v>
      </c>
      <c r="L61" s="44">
        <v>43570</v>
      </c>
      <c r="M61" s="45">
        <f>AO61/AN61</f>
        <v>0</v>
      </c>
      <c r="N61" s="46">
        <f ca="1" t="shared" si="2"/>
        <v>-241</v>
      </c>
      <c r="O61" s="35">
        <v>1</v>
      </c>
      <c r="P61" s="48"/>
      <c r="Q61" s="48"/>
      <c r="R61" s="48"/>
      <c r="S61" s="48"/>
      <c r="T61" s="48"/>
      <c r="U61" s="48"/>
      <c r="V61" s="48"/>
      <c r="W61" s="48"/>
      <c r="X61" s="48"/>
      <c r="Y61" s="48"/>
      <c r="Z61" s="48"/>
      <c r="AA61" s="48"/>
      <c r="AB61" s="48"/>
      <c r="AC61" s="48"/>
      <c r="AD61" s="48"/>
      <c r="AE61" s="48"/>
      <c r="AF61" s="48"/>
      <c r="AG61" s="48"/>
      <c r="AH61" s="48"/>
      <c r="AI61" s="48"/>
      <c r="AJ61" s="48">
        <v>1</v>
      </c>
      <c r="AK61" s="48"/>
      <c r="AL61" s="48"/>
      <c r="AM61" s="48"/>
      <c r="AN61" s="49">
        <f t="shared" si="9"/>
        <v>1</v>
      </c>
      <c r="AO61" s="49">
        <f t="shared" si="10"/>
        <v>0</v>
      </c>
      <c r="AP61" s="50"/>
      <c r="AQ61" s="51"/>
      <c r="AR61" s="51"/>
      <c r="AS61" s="51"/>
      <c r="AT61" s="52"/>
      <c r="AU61" s="220"/>
    </row>
    <row r="62" spans="1:47" s="4" customFormat="1" ht="20.25" customHeight="1">
      <c r="A62" s="65"/>
      <c r="B62" s="66"/>
      <c r="C62" s="67"/>
      <c r="D62" s="68" t="s">
        <v>512</v>
      </c>
      <c r="E62" s="41"/>
      <c r="F62" s="130" t="s">
        <v>528</v>
      </c>
      <c r="G62" s="130" t="s">
        <v>529</v>
      </c>
      <c r="H62" s="41" t="s">
        <v>32</v>
      </c>
      <c r="I62" s="41"/>
      <c r="J62" s="237" t="s">
        <v>533</v>
      </c>
      <c r="K62" s="44">
        <v>43525</v>
      </c>
      <c r="L62" s="44">
        <v>43753</v>
      </c>
      <c r="M62" s="45">
        <f>AO62/AN62</f>
        <v>0.5</v>
      </c>
      <c r="N62" s="46">
        <f ca="1" t="shared" si="2"/>
        <v>-58</v>
      </c>
      <c r="O62" s="35">
        <v>1</v>
      </c>
      <c r="P62" s="48"/>
      <c r="Q62" s="48"/>
      <c r="R62" s="48"/>
      <c r="S62" s="48"/>
      <c r="T62" s="48"/>
      <c r="U62" s="48"/>
      <c r="V62" s="48">
        <v>2</v>
      </c>
      <c r="W62" s="48">
        <v>2</v>
      </c>
      <c r="X62" s="48">
        <v>2</v>
      </c>
      <c r="Y62" s="48">
        <v>2</v>
      </c>
      <c r="Z62" s="48"/>
      <c r="AA62" s="48"/>
      <c r="AB62" s="48">
        <v>1</v>
      </c>
      <c r="AC62" s="48">
        <v>1</v>
      </c>
      <c r="AD62" s="48">
        <v>3</v>
      </c>
      <c r="AE62" s="48">
        <v>3</v>
      </c>
      <c r="AF62" s="48">
        <v>3</v>
      </c>
      <c r="AG62" s="48"/>
      <c r="AH62" s="48">
        <v>6</v>
      </c>
      <c r="AI62" s="48"/>
      <c r="AJ62" s="48"/>
      <c r="AK62" s="48"/>
      <c r="AL62" s="48">
        <v>1</v>
      </c>
      <c r="AM62" s="48">
        <v>1</v>
      </c>
      <c r="AN62" s="49">
        <f t="shared" si="9"/>
        <v>18</v>
      </c>
      <c r="AO62" s="49">
        <f t="shared" si="10"/>
        <v>9</v>
      </c>
      <c r="AP62" s="50"/>
      <c r="AQ62" s="51"/>
      <c r="AR62" s="51"/>
      <c r="AS62" s="51"/>
      <c r="AT62" s="52"/>
      <c r="AU62" s="220"/>
    </row>
    <row r="63" spans="1:47" s="4" customFormat="1" ht="19.5" customHeight="1">
      <c r="A63" s="65"/>
      <c r="B63" s="66"/>
      <c r="C63" s="67"/>
      <c r="D63" s="68" t="s">
        <v>513</v>
      </c>
      <c r="E63" s="41"/>
      <c r="F63" s="130" t="s">
        <v>530</v>
      </c>
      <c r="G63" s="130" t="s">
        <v>529</v>
      </c>
      <c r="H63" s="41" t="s">
        <v>32</v>
      </c>
      <c r="I63" s="41"/>
      <c r="J63" s="237" t="s">
        <v>533</v>
      </c>
      <c r="K63" s="44">
        <v>43525</v>
      </c>
      <c r="L63" s="44">
        <v>43753</v>
      </c>
      <c r="M63" s="45">
        <f>AO63/AN63</f>
        <v>1</v>
      </c>
      <c r="N63" s="34" t="str">
        <f ca="1" t="shared" si="2"/>
        <v>DONE</v>
      </c>
      <c r="O63" s="35">
        <v>1</v>
      </c>
      <c r="P63" s="48"/>
      <c r="Q63" s="48"/>
      <c r="R63" s="48"/>
      <c r="S63" s="48"/>
      <c r="T63" s="48"/>
      <c r="U63" s="48"/>
      <c r="V63" s="48"/>
      <c r="W63" s="48"/>
      <c r="X63" s="48"/>
      <c r="Y63" s="48"/>
      <c r="Z63" s="48"/>
      <c r="AA63" s="48"/>
      <c r="AB63" s="48">
        <v>1</v>
      </c>
      <c r="AC63" s="48">
        <v>1</v>
      </c>
      <c r="AD63" s="48"/>
      <c r="AE63" s="48"/>
      <c r="AF63" s="48"/>
      <c r="AG63" s="48"/>
      <c r="AH63" s="48">
        <v>1</v>
      </c>
      <c r="AI63" s="48">
        <v>1</v>
      </c>
      <c r="AJ63" s="48"/>
      <c r="AK63" s="48"/>
      <c r="AL63" s="48">
        <v>1</v>
      </c>
      <c r="AM63" s="48">
        <v>1</v>
      </c>
      <c r="AN63" s="49">
        <f t="shared" si="9"/>
        <v>3</v>
      </c>
      <c r="AO63" s="49">
        <f t="shared" si="10"/>
        <v>3</v>
      </c>
      <c r="AP63" s="50"/>
      <c r="AQ63" s="51"/>
      <c r="AR63" s="51"/>
      <c r="AS63" s="51"/>
      <c r="AT63" s="52"/>
      <c r="AU63" s="220"/>
    </row>
    <row r="64" spans="1:47" s="4" customFormat="1" ht="27">
      <c r="A64" s="65"/>
      <c r="B64" s="66"/>
      <c r="C64" s="67"/>
      <c r="D64" s="68" t="s">
        <v>514</v>
      </c>
      <c r="E64" s="41"/>
      <c r="F64" s="130" t="s">
        <v>531</v>
      </c>
      <c r="G64" s="130" t="s">
        <v>529</v>
      </c>
      <c r="H64" s="41" t="s">
        <v>32</v>
      </c>
      <c r="I64" s="41"/>
      <c r="J64" s="237" t="s">
        <v>533</v>
      </c>
      <c r="K64" s="44">
        <v>43739</v>
      </c>
      <c r="L64" s="44">
        <v>43799</v>
      </c>
      <c r="M64" s="45">
        <f>AO64/AN64</f>
        <v>1</v>
      </c>
      <c r="N64" s="34" t="str">
        <f ca="1" t="shared" si="2"/>
        <v>DONE</v>
      </c>
      <c r="O64" s="35">
        <v>1</v>
      </c>
      <c r="P64" s="48"/>
      <c r="Q64" s="48"/>
      <c r="R64" s="48"/>
      <c r="S64" s="48"/>
      <c r="T64" s="48"/>
      <c r="U64" s="48"/>
      <c r="V64" s="48"/>
      <c r="W64" s="48"/>
      <c r="X64" s="48"/>
      <c r="Y64" s="48"/>
      <c r="Z64" s="48"/>
      <c r="AA64" s="48"/>
      <c r="AB64" s="48"/>
      <c r="AC64" s="48"/>
      <c r="AD64" s="48"/>
      <c r="AE64" s="48"/>
      <c r="AF64" s="48"/>
      <c r="AG64" s="48"/>
      <c r="AH64" s="48">
        <v>1</v>
      </c>
      <c r="AI64" s="48">
        <v>1</v>
      </c>
      <c r="AJ64" s="48"/>
      <c r="AK64" s="48"/>
      <c r="AL64" s="48">
        <v>1</v>
      </c>
      <c r="AM64" s="48">
        <v>1</v>
      </c>
      <c r="AN64" s="49">
        <f t="shared" si="9"/>
        <v>2</v>
      </c>
      <c r="AO64" s="49">
        <f t="shared" si="10"/>
        <v>2</v>
      </c>
      <c r="AP64" s="50"/>
      <c r="AQ64" s="51"/>
      <c r="AR64" s="51"/>
      <c r="AS64" s="51"/>
      <c r="AT64" s="52"/>
      <c r="AU64" s="220"/>
    </row>
    <row r="65" spans="1:47" s="4" customFormat="1" ht="39.75" customHeight="1">
      <c r="A65" s="70"/>
      <c r="B65" s="71"/>
      <c r="C65" s="187" t="s">
        <v>354</v>
      </c>
      <c r="D65" s="188" t="s">
        <v>534</v>
      </c>
      <c r="E65" s="193" t="s">
        <v>58</v>
      </c>
      <c r="F65" s="189"/>
      <c r="G65" s="189"/>
      <c r="H65" s="189" t="s">
        <v>24</v>
      </c>
      <c r="I65" s="189"/>
      <c r="J65" s="190" t="s">
        <v>502</v>
      </c>
      <c r="K65" s="191">
        <v>43647</v>
      </c>
      <c r="L65" s="192">
        <v>43799</v>
      </c>
      <c r="M65" s="277">
        <f>AS65/AR65</f>
        <v>0.7272727272727273</v>
      </c>
      <c r="N65" s="34">
        <f ca="1" t="shared" si="2"/>
        <v>-12</v>
      </c>
      <c r="O65" s="35">
        <v>1</v>
      </c>
      <c r="P65" s="205">
        <f>SUM(P66:P70)</f>
        <v>0</v>
      </c>
      <c r="Q65" s="205">
        <f aca="true" t="shared" si="15" ref="Q65:AM65">SUM(Q66:Q70)</f>
        <v>0</v>
      </c>
      <c r="R65" s="205">
        <f t="shared" si="15"/>
        <v>0</v>
      </c>
      <c r="S65" s="205">
        <f t="shared" si="15"/>
        <v>0</v>
      </c>
      <c r="T65" s="205">
        <f t="shared" si="15"/>
        <v>0</v>
      </c>
      <c r="U65" s="205">
        <f t="shared" si="15"/>
        <v>0</v>
      </c>
      <c r="V65" s="205">
        <f t="shared" si="15"/>
        <v>1</v>
      </c>
      <c r="W65" s="205">
        <f t="shared" si="15"/>
        <v>1</v>
      </c>
      <c r="X65" s="205">
        <f t="shared" si="15"/>
        <v>0</v>
      </c>
      <c r="Y65" s="205">
        <f t="shared" si="15"/>
        <v>0</v>
      </c>
      <c r="Z65" s="205">
        <f t="shared" si="15"/>
        <v>0</v>
      </c>
      <c r="AA65" s="205">
        <f t="shared" si="15"/>
        <v>0</v>
      </c>
      <c r="AB65" s="205">
        <f t="shared" si="15"/>
        <v>1</v>
      </c>
      <c r="AC65" s="205">
        <f t="shared" si="15"/>
        <v>1</v>
      </c>
      <c r="AD65" s="205">
        <f t="shared" si="15"/>
        <v>4</v>
      </c>
      <c r="AE65" s="205">
        <f t="shared" si="15"/>
        <v>3</v>
      </c>
      <c r="AF65" s="205">
        <f t="shared" si="15"/>
        <v>3</v>
      </c>
      <c r="AG65" s="205">
        <f t="shared" si="15"/>
        <v>3</v>
      </c>
      <c r="AH65" s="205">
        <f t="shared" si="15"/>
        <v>2</v>
      </c>
      <c r="AI65" s="205">
        <f t="shared" si="15"/>
        <v>0</v>
      </c>
      <c r="AJ65" s="205">
        <f t="shared" si="15"/>
        <v>0</v>
      </c>
      <c r="AK65" s="205">
        <f t="shared" si="15"/>
        <v>0</v>
      </c>
      <c r="AL65" s="205">
        <f t="shared" si="15"/>
        <v>0</v>
      </c>
      <c r="AM65" s="205">
        <f t="shared" si="15"/>
        <v>0</v>
      </c>
      <c r="AN65" s="49">
        <f t="shared" si="9"/>
        <v>11</v>
      </c>
      <c r="AO65" s="49">
        <f t="shared" si="10"/>
        <v>8</v>
      </c>
      <c r="AP65" s="382"/>
      <c r="AQ65" s="383"/>
      <c r="AR65" s="384">
        <f>+T65+V65+X65+Z65+AB65+AD65+AF65+AH65+AJ65+AL65+R65+P65</f>
        <v>11</v>
      </c>
      <c r="AS65" s="384">
        <f>+U65+W65+Y65+AA65+AC65+AE65+AG65+AI65+AK65+AM65+S65+Q65</f>
        <v>8</v>
      </c>
      <c r="AT65" s="385">
        <f>SUM(O66:O70)</f>
        <v>5</v>
      </c>
      <c r="AU65" s="216">
        <f>SUM(AO66:AO70)/SUM(AN66:AN70)</f>
        <v>0.7272727272727273</v>
      </c>
    </row>
    <row r="66" spans="1:47" s="4" customFormat="1" ht="45">
      <c r="A66" s="65"/>
      <c r="B66" s="66"/>
      <c r="C66" s="67"/>
      <c r="D66" s="158" t="s">
        <v>535</v>
      </c>
      <c r="E66" s="41"/>
      <c r="F66" s="86" t="s">
        <v>540</v>
      </c>
      <c r="G66" s="86" t="s">
        <v>944</v>
      </c>
      <c r="H66" s="41" t="s">
        <v>59</v>
      </c>
      <c r="I66" s="41"/>
      <c r="J66" s="237" t="s">
        <v>502</v>
      </c>
      <c r="K66" s="44">
        <v>43709</v>
      </c>
      <c r="L66" s="44">
        <v>43799</v>
      </c>
      <c r="M66" s="45">
        <f>AO66/AN66</f>
        <v>0.5</v>
      </c>
      <c r="N66" s="46">
        <f ca="1" t="shared" si="2"/>
        <v>-12</v>
      </c>
      <c r="O66" s="35">
        <v>1</v>
      </c>
      <c r="P66" s="48"/>
      <c r="Q66" s="48"/>
      <c r="R66" s="48"/>
      <c r="S66" s="48"/>
      <c r="T66" s="48"/>
      <c r="U66" s="48"/>
      <c r="V66" s="48"/>
      <c r="W66" s="48"/>
      <c r="X66" s="48"/>
      <c r="Y66" s="48"/>
      <c r="Z66" s="48"/>
      <c r="AA66" s="48"/>
      <c r="AB66" s="48"/>
      <c r="AC66" s="48"/>
      <c r="AD66" s="48"/>
      <c r="AE66" s="48"/>
      <c r="AF66" s="48">
        <v>1</v>
      </c>
      <c r="AG66" s="48">
        <v>1</v>
      </c>
      <c r="AH66" s="48">
        <v>1</v>
      </c>
      <c r="AI66" s="48"/>
      <c r="AJ66" s="48"/>
      <c r="AK66" s="48"/>
      <c r="AL66" s="48"/>
      <c r="AM66" s="48"/>
      <c r="AN66" s="49">
        <f t="shared" si="9"/>
        <v>2</v>
      </c>
      <c r="AO66" s="49">
        <f t="shared" si="10"/>
        <v>1</v>
      </c>
      <c r="AP66" s="50"/>
      <c r="AQ66" s="51"/>
      <c r="AR66" s="51"/>
      <c r="AS66" s="51"/>
      <c r="AT66" s="52"/>
      <c r="AU66" s="220"/>
    </row>
    <row r="67" spans="1:47" s="4" customFormat="1" ht="24">
      <c r="A67" s="65"/>
      <c r="B67" s="66"/>
      <c r="C67" s="67"/>
      <c r="D67" s="158" t="s">
        <v>536</v>
      </c>
      <c r="E67" s="41"/>
      <c r="F67" s="86"/>
      <c r="G67" s="86"/>
      <c r="H67" s="41" t="s">
        <v>59</v>
      </c>
      <c r="I67" s="41"/>
      <c r="J67" s="237" t="s">
        <v>502</v>
      </c>
      <c r="K67" s="44">
        <v>43556</v>
      </c>
      <c r="L67" s="44">
        <v>43738</v>
      </c>
      <c r="M67" s="45">
        <f>AO67/AN67</f>
        <v>1</v>
      </c>
      <c r="N67" s="34" t="str">
        <f ca="1" t="shared" si="2"/>
        <v>DONE</v>
      </c>
      <c r="O67" s="35">
        <v>1</v>
      </c>
      <c r="P67" s="48"/>
      <c r="Q67" s="48"/>
      <c r="R67" s="48"/>
      <c r="S67" s="48"/>
      <c r="T67" s="48"/>
      <c r="U67" s="48"/>
      <c r="V67" s="48"/>
      <c r="W67" s="48"/>
      <c r="X67" s="48"/>
      <c r="Y67" s="48"/>
      <c r="Z67" s="48"/>
      <c r="AA67" s="48"/>
      <c r="AB67" s="48">
        <v>1</v>
      </c>
      <c r="AC67" s="48">
        <v>1</v>
      </c>
      <c r="AD67" s="48">
        <v>1</v>
      </c>
      <c r="AE67" s="48">
        <v>1</v>
      </c>
      <c r="AF67" s="48"/>
      <c r="AG67" s="48"/>
      <c r="AH67" s="48"/>
      <c r="AI67" s="48"/>
      <c r="AJ67" s="48"/>
      <c r="AK67" s="48"/>
      <c r="AL67" s="48"/>
      <c r="AM67" s="48"/>
      <c r="AN67" s="49">
        <f t="shared" si="9"/>
        <v>2</v>
      </c>
      <c r="AO67" s="49">
        <f t="shared" si="10"/>
        <v>2</v>
      </c>
      <c r="AP67" s="50"/>
      <c r="AQ67" s="51"/>
      <c r="AR67" s="51"/>
      <c r="AS67" s="51"/>
      <c r="AT67" s="52"/>
      <c r="AU67" s="220"/>
    </row>
    <row r="68" spans="1:47" s="4" customFormat="1" ht="16.5">
      <c r="A68" s="65"/>
      <c r="B68" s="66"/>
      <c r="C68" s="67"/>
      <c r="D68" s="158" t="s">
        <v>537</v>
      </c>
      <c r="E68" s="41"/>
      <c r="F68" s="86"/>
      <c r="G68" s="86"/>
      <c r="H68" s="41" t="s">
        <v>59</v>
      </c>
      <c r="I68" s="41"/>
      <c r="J68" s="237" t="s">
        <v>544</v>
      </c>
      <c r="K68" s="44">
        <v>43678</v>
      </c>
      <c r="L68" s="44">
        <v>43799</v>
      </c>
      <c r="M68" s="45">
        <f>AO68/AN68</f>
        <v>1</v>
      </c>
      <c r="N68" s="34" t="str">
        <f ca="1" t="shared" si="2"/>
        <v>DONE</v>
      </c>
      <c r="O68" s="35">
        <v>1</v>
      </c>
      <c r="P68" s="48"/>
      <c r="Q68" s="48"/>
      <c r="R68" s="48"/>
      <c r="S68" s="48"/>
      <c r="T68" s="48"/>
      <c r="U68" s="48"/>
      <c r="V68" s="48"/>
      <c r="W68" s="48"/>
      <c r="X68" s="48"/>
      <c r="Y68" s="48"/>
      <c r="Z68" s="48"/>
      <c r="AA68" s="48"/>
      <c r="AB68" s="48"/>
      <c r="AC68" s="48"/>
      <c r="AD68" s="48">
        <v>1</v>
      </c>
      <c r="AE68" s="48">
        <v>1</v>
      </c>
      <c r="AF68" s="48">
        <v>1</v>
      </c>
      <c r="AG68" s="48">
        <v>1</v>
      </c>
      <c r="AH68" s="48"/>
      <c r="AI68" s="48"/>
      <c r="AJ68" s="48"/>
      <c r="AK68" s="48"/>
      <c r="AL68" s="48"/>
      <c r="AM68" s="48"/>
      <c r="AN68" s="49">
        <f t="shared" si="9"/>
        <v>2</v>
      </c>
      <c r="AO68" s="49">
        <f t="shared" si="10"/>
        <v>2</v>
      </c>
      <c r="AP68" s="50"/>
      <c r="AQ68" s="51"/>
      <c r="AR68" s="51"/>
      <c r="AS68" s="51"/>
      <c r="AT68" s="52"/>
      <c r="AU68" s="220"/>
    </row>
    <row r="69" spans="1:47" s="4" customFormat="1" ht="50.25" customHeight="1">
      <c r="A69" s="65"/>
      <c r="B69" s="66"/>
      <c r="C69" s="67"/>
      <c r="D69" s="245" t="s">
        <v>538</v>
      </c>
      <c r="E69" s="41"/>
      <c r="F69" s="42" t="s">
        <v>541</v>
      </c>
      <c r="G69" s="42" t="s">
        <v>542</v>
      </c>
      <c r="H69" s="41" t="s">
        <v>59</v>
      </c>
      <c r="I69" s="41"/>
      <c r="J69" s="237" t="s">
        <v>544</v>
      </c>
      <c r="K69" s="44">
        <v>43678</v>
      </c>
      <c r="L69" s="44">
        <v>43799</v>
      </c>
      <c r="M69" s="45">
        <f>AO69/AN69</f>
        <v>0.6666666666666666</v>
      </c>
      <c r="N69" s="46">
        <f ca="1" t="shared" si="2"/>
        <v>-12</v>
      </c>
      <c r="O69" s="35">
        <v>1</v>
      </c>
      <c r="P69" s="48"/>
      <c r="Q69" s="48"/>
      <c r="R69" s="48"/>
      <c r="S69" s="48"/>
      <c r="T69" s="48"/>
      <c r="U69" s="48"/>
      <c r="V69" s="48"/>
      <c r="W69" s="48"/>
      <c r="X69" s="48"/>
      <c r="Y69" s="48"/>
      <c r="Z69" s="48"/>
      <c r="AA69" s="48"/>
      <c r="AB69" s="48"/>
      <c r="AC69" s="48"/>
      <c r="AD69" s="48">
        <v>1</v>
      </c>
      <c r="AE69" s="48">
        <v>1</v>
      </c>
      <c r="AF69" s="48">
        <v>1</v>
      </c>
      <c r="AG69" s="48">
        <v>1</v>
      </c>
      <c r="AH69" s="48">
        <v>1</v>
      </c>
      <c r="AI69" s="48"/>
      <c r="AJ69" s="48"/>
      <c r="AK69" s="48"/>
      <c r="AL69" s="48"/>
      <c r="AM69" s="48"/>
      <c r="AN69" s="49">
        <f t="shared" si="9"/>
        <v>3</v>
      </c>
      <c r="AO69" s="49">
        <f t="shared" si="10"/>
        <v>2</v>
      </c>
      <c r="AP69" s="50"/>
      <c r="AQ69" s="51"/>
      <c r="AR69" s="51"/>
      <c r="AS69" s="51"/>
      <c r="AT69" s="52"/>
      <c r="AU69" s="220"/>
    </row>
    <row r="70" spans="1:47" s="4" customFormat="1" ht="36">
      <c r="A70" s="65"/>
      <c r="B70" s="66"/>
      <c r="C70" s="67"/>
      <c r="D70" s="158" t="s">
        <v>539</v>
      </c>
      <c r="E70" s="41"/>
      <c r="F70" s="86" t="s">
        <v>543</v>
      </c>
      <c r="G70" s="86"/>
      <c r="H70" s="41" t="s">
        <v>432</v>
      </c>
      <c r="I70" s="41"/>
      <c r="J70" s="237" t="s">
        <v>502</v>
      </c>
      <c r="K70" s="44">
        <v>43525</v>
      </c>
      <c r="L70" s="44">
        <v>43676</v>
      </c>
      <c r="M70" s="45">
        <f>AO70/AN70</f>
        <v>0.5</v>
      </c>
      <c r="N70" s="46">
        <f ca="1" t="shared" si="2"/>
        <v>-135</v>
      </c>
      <c r="O70" s="35">
        <v>1</v>
      </c>
      <c r="P70" s="48"/>
      <c r="Q70" s="48"/>
      <c r="R70" s="48"/>
      <c r="S70" s="48"/>
      <c r="T70" s="48"/>
      <c r="U70" s="48"/>
      <c r="V70" s="48">
        <v>1</v>
      </c>
      <c r="W70" s="48">
        <v>1</v>
      </c>
      <c r="X70" s="48"/>
      <c r="Y70" s="48"/>
      <c r="Z70" s="48"/>
      <c r="AA70" s="48"/>
      <c r="AB70" s="48"/>
      <c r="AC70" s="48"/>
      <c r="AD70" s="48">
        <v>1</v>
      </c>
      <c r="AE70" s="48"/>
      <c r="AF70" s="48"/>
      <c r="AG70" s="48"/>
      <c r="AH70" s="48"/>
      <c r="AI70" s="48"/>
      <c r="AJ70" s="48"/>
      <c r="AK70" s="48"/>
      <c r="AL70" s="48"/>
      <c r="AM70" s="48"/>
      <c r="AN70" s="49">
        <f t="shared" si="9"/>
        <v>2</v>
      </c>
      <c r="AO70" s="49">
        <f t="shared" si="10"/>
        <v>1</v>
      </c>
      <c r="AP70" s="50"/>
      <c r="AQ70" s="51"/>
      <c r="AR70" s="51"/>
      <c r="AS70" s="51"/>
      <c r="AT70" s="52"/>
      <c r="AU70" s="220"/>
    </row>
    <row r="71" spans="1:47" s="4" customFormat="1" ht="48">
      <c r="A71" s="65"/>
      <c r="B71" s="246"/>
      <c r="C71" s="187" t="s">
        <v>546</v>
      </c>
      <c r="D71" s="188" t="s">
        <v>545</v>
      </c>
      <c r="E71" s="193" t="s">
        <v>56</v>
      </c>
      <c r="F71" s="189"/>
      <c r="G71" s="189"/>
      <c r="H71" s="189" t="s">
        <v>549</v>
      </c>
      <c r="I71" s="189"/>
      <c r="J71" s="241" t="s">
        <v>502</v>
      </c>
      <c r="K71" s="191">
        <v>43466</v>
      </c>
      <c r="L71" s="192">
        <v>43830</v>
      </c>
      <c r="M71" s="45">
        <f aca="true" t="shared" si="16" ref="M71:M77">AO71/AN71</f>
        <v>0.8461538461538461</v>
      </c>
      <c r="N71" s="34">
        <f ca="1" t="shared" si="2"/>
        <v>19</v>
      </c>
      <c r="O71" s="35">
        <v>1</v>
      </c>
      <c r="P71" s="205">
        <f aca="true" t="shared" si="17" ref="P71:Y71">SUM(P72,P73:P77)</f>
        <v>0</v>
      </c>
      <c r="Q71" s="205">
        <f t="shared" si="17"/>
        <v>0</v>
      </c>
      <c r="R71" s="205">
        <f t="shared" si="17"/>
        <v>0</v>
      </c>
      <c r="S71" s="205">
        <f t="shared" si="17"/>
        <v>0</v>
      </c>
      <c r="T71" s="205">
        <f t="shared" si="17"/>
        <v>0</v>
      </c>
      <c r="U71" s="205">
        <f t="shared" si="17"/>
        <v>0</v>
      </c>
      <c r="V71" s="205">
        <f t="shared" si="17"/>
        <v>0</v>
      </c>
      <c r="W71" s="205">
        <f t="shared" si="17"/>
        <v>0</v>
      </c>
      <c r="X71" s="205">
        <f t="shared" si="17"/>
        <v>0</v>
      </c>
      <c r="Y71" s="205">
        <f t="shared" si="17"/>
        <v>0</v>
      </c>
      <c r="Z71" s="205">
        <f>SUM(Z72,Z73:Z77)</f>
        <v>1</v>
      </c>
      <c r="AA71" s="205">
        <f aca="true" t="shared" si="18" ref="AA71:AM71">SUM(AA72,AA73:AA77)</f>
        <v>1</v>
      </c>
      <c r="AB71" s="205">
        <f t="shared" si="18"/>
        <v>1</v>
      </c>
      <c r="AC71" s="205">
        <f t="shared" si="18"/>
        <v>1</v>
      </c>
      <c r="AD71" s="205">
        <f t="shared" si="18"/>
        <v>1</v>
      </c>
      <c r="AE71" s="205">
        <f t="shared" si="18"/>
        <v>1</v>
      </c>
      <c r="AF71" s="205">
        <f t="shared" si="18"/>
        <v>3</v>
      </c>
      <c r="AG71" s="205">
        <f t="shared" si="18"/>
        <v>3</v>
      </c>
      <c r="AH71" s="205">
        <f t="shared" si="18"/>
        <v>3</v>
      </c>
      <c r="AI71" s="205">
        <f t="shared" si="18"/>
        <v>3</v>
      </c>
      <c r="AJ71" s="205">
        <f t="shared" si="18"/>
        <v>2</v>
      </c>
      <c r="AK71" s="205">
        <f t="shared" si="18"/>
        <v>2</v>
      </c>
      <c r="AL71" s="205">
        <f t="shared" si="18"/>
        <v>2</v>
      </c>
      <c r="AM71" s="205">
        <f t="shared" si="18"/>
        <v>0</v>
      </c>
      <c r="AN71" s="401">
        <f>+T71+V71+X71+Z71+AB71+AD71+AF71+AH71+AJ71+AL71+R71+P71</f>
        <v>13</v>
      </c>
      <c r="AO71" s="401">
        <f>+S71+Q71+U71+W71+Y71+AA71+AC71+AE71+AG71+AI71+AK71+AM71</f>
        <v>11</v>
      </c>
      <c r="AP71" s="386"/>
      <c r="AQ71" s="387"/>
      <c r="AR71" s="384">
        <f>+T71+V71+X71+Z71+AB71+AD71+AF71+AH71+AJ71+AL71+R71+P71</f>
        <v>13</v>
      </c>
      <c r="AS71" s="384">
        <f>+U71+W71+Y71+AA71+AC71+AE71+AG71+AI71+AK71+AM71+S71+Q71</f>
        <v>11</v>
      </c>
      <c r="AT71" s="385">
        <f>SUM(O72:O77)</f>
        <v>6</v>
      </c>
      <c r="AU71" s="216">
        <f>SUM(AO72:AO77)/SUM(AN72:AN77)</f>
        <v>0.8461538461538461</v>
      </c>
    </row>
    <row r="72" spans="1:47" s="4" customFormat="1" ht="20.25" customHeight="1">
      <c r="A72" s="65"/>
      <c r="B72" s="246"/>
      <c r="C72" s="67"/>
      <c r="D72" s="67" t="s">
        <v>941</v>
      </c>
      <c r="E72" s="41"/>
      <c r="F72" s="42" t="s">
        <v>553</v>
      </c>
      <c r="G72" s="42" t="s">
        <v>552</v>
      </c>
      <c r="H72" s="86" t="s">
        <v>549</v>
      </c>
      <c r="I72" s="41"/>
      <c r="J72" s="237" t="s">
        <v>533</v>
      </c>
      <c r="K72" s="44">
        <v>43497</v>
      </c>
      <c r="L72" s="44">
        <v>43826</v>
      </c>
      <c r="M72" s="45">
        <f t="shared" si="16"/>
        <v>0.8333333333333334</v>
      </c>
      <c r="N72" s="46">
        <f ca="1" t="shared" si="2"/>
        <v>15</v>
      </c>
      <c r="O72" s="35">
        <v>1</v>
      </c>
      <c r="P72" s="48"/>
      <c r="Q72" s="48"/>
      <c r="R72" s="48"/>
      <c r="S72" s="48"/>
      <c r="T72" s="48"/>
      <c r="U72" s="48"/>
      <c r="V72" s="48"/>
      <c r="W72" s="48"/>
      <c r="X72" s="48"/>
      <c r="Y72" s="48"/>
      <c r="Z72" s="48">
        <v>1</v>
      </c>
      <c r="AA72" s="48">
        <v>1</v>
      </c>
      <c r="AB72" s="48">
        <v>1</v>
      </c>
      <c r="AC72" s="48">
        <v>1</v>
      </c>
      <c r="AD72" s="48">
        <v>1</v>
      </c>
      <c r="AE72" s="48">
        <v>1</v>
      </c>
      <c r="AF72" s="48">
        <v>1</v>
      </c>
      <c r="AG72" s="48">
        <v>1</v>
      </c>
      <c r="AH72" s="48">
        <v>1</v>
      </c>
      <c r="AI72" s="48">
        <v>1</v>
      </c>
      <c r="AJ72" s="48">
        <v>1</v>
      </c>
      <c r="AK72" s="48"/>
      <c r="AL72" s="48"/>
      <c r="AM72" s="240"/>
      <c r="AN72" s="49">
        <f t="shared" si="9"/>
        <v>6</v>
      </c>
      <c r="AO72" s="49">
        <f t="shared" si="10"/>
        <v>5</v>
      </c>
      <c r="AP72" s="50"/>
      <c r="AQ72" s="51"/>
      <c r="AR72" s="51"/>
      <c r="AS72" s="51"/>
      <c r="AT72" s="52"/>
      <c r="AU72" s="220"/>
    </row>
    <row r="73" spans="1:47" s="4" customFormat="1" ht="24.75" customHeight="1">
      <c r="A73" s="65"/>
      <c r="B73" s="246"/>
      <c r="C73" s="67"/>
      <c r="D73" s="68" t="s">
        <v>47</v>
      </c>
      <c r="E73" s="41"/>
      <c r="F73" s="42" t="s">
        <v>551</v>
      </c>
      <c r="G73" s="42" t="s">
        <v>552</v>
      </c>
      <c r="H73" s="86" t="s">
        <v>549</v>
      </c>
      <c r="I73" s="41"/>
      <c r="J73" s="237" t="s">
        <v>502</v>
      </c>
      <c r="K73" s="44">
        <v>43472</v>
      </c>
      <c r="L73" s="44">
        <v>43799</v>
      </c>
      <c r="M73" s="45">
        <f t="shared" si="16"/>
        <v>1</v>
      </c>
      <c r="N73" s="34" t="str">
        <f ca="1" t="shared" si="2"/>
        <v>DONE</v>
      </c>
      <c r="O73" s="35">
        <v>1</v>
      </c>
      <c r="P73" s="48"/>
      <c r="Q73" s="48"/>
      <c r="R73" s="48"/>
      <c r="S73" s="48"/>
      <c r="T73" s="48"/>
      <c r="U73" s="48"/>
      <c r="V73" s="48"/>
      <c r="W73" s="48"/>
      <c r="X73" s="48"/>
      <c r="Y73" s="48"/>
      <c r="Z73" s="48"/>
      <c r="AA73" s="48"/>
      <c r="AB73" s="48"/>
      <c r="AC73" s="48"/>
      <c r="AD73" s="48"/>
      <c r="AE73" s="48"/>
      <c r="AF73" s="48"/>
      <c r="AG73" s="48"/>
      <c r="AH73" s="48">
        <v>1</v>
      </c>
      <c r="AI73" s="48">
        <v>1</v>
      </c>
      <c r="AJ73" s="48"/>
      <c r="AK73" s="48">
        <v>1</v>
      </c>
      <c r="AL73" s="48">
        <v>1</v>
      </c>
      <c r="AM73" s="240"/>
      <c r="AN73" s="49">
        <f t="shared" si="9"/>
        <v>2</v>
      </c>
      <c r="AO73" s="49">
        <f t="shared" si="10"/>
        <v>2</v>
      </c>
      <c r="AP73" s="50"/>
      <c r="AQ73" s="51"/>
      <c r="AR73" s="51"/>
      <c r="AS73" s="51"/>
      <c r="AT73" s="52"/>
      <c r="AU73" s="220"/>
    </row>
    <row r="74" spans="1:47" s="4" customFormat="1" ht="25.5" customHeight="1">
      <c r="A74" s="65"/>
      <c r="B74" s="246"/>
      <c r="C74" s="67"/>
      <c r="D74" s="68" t="s">
        <v>942</v>
      </c>
      <c r="E74" s="41"/>
      <c r="F74" s="42" t="s">
        <v>554</v>
      </c>
      <c r="G74" s="42" t="s">
        <v>555</v>
      </c>
      <c r="H74" s="86" t="s">
        <v>549</v>
      </c>
      <c r="I74" s="41"/>
      <c r="J74" s="237" t="s">
        <v>502</v>
      </c>
      <c r="K74" s="44">
        <v>43647</v>
      </c>
      <c r="L74" s="44">
        <v>43830</v>
      </c>
      <c r="M74" s="45">
        <f t="shared" si="16"/>
        <v>1</v>
      </c>
      <c r="N74" s="34" t="str">
        <f ca="1" t="shared" si="2"/>
        <v>DONE</v>
      </c>
      <c r="O74" s="35">
        <v>1</v>
      </c>
      <c r="P74" s="48"/>
      <c r="Q74" s="48"/>
      <c r="R74" s="48"/>
      <c r="S74" s="48"/>
      <c r="T74" s="48"/>
      <c r="U74" s="48"/>
      <c r="V74" s="48"/>
      <c r="W74" s="48"/>
      <c r="X74" s="48"/>
      <c r="Y74" s="48"/>
      <c r="Z74" s="48"/>
      <c r="AA74" s="48"/>
      <c r="AB74" s="48"/>
      <c r="AC74" s="48"/>
      <c r="AD74" s="48"/>
      <c r="AE74" s="48"/>
      <c r="AF74" s="48">
        <v>1</v>
      </c>
      <c r="AG74" s="48">
        <v>1</v>
      </c>
      <c r="AH74" s="48"/>
      <c r="AI74" s="48"/>
      <c r="AJ74" s="48"/>
      <c r="AK74" s="48"/>
      <c r="AL74" s="48"/>
      <c r="AM74" s="240"/>
      <c r="AN74" s="49">
        <f aca="true" t="shared" si="19" ref="AN74:AN133">+T74+V74+X74+Z74+AB74+AD74+AF74+AH74+AJ74+AL74+R74+P74</f>
        <v>1</v>
      </c>
      <c r="AO74" s="49">
        <f aca="true" t="shared" si="20" ref="AO74:AO133">+S74+Q74+U74+W74+Y74+AA74+AC74+AE74+AG74+AI74+AK74+AM74</f>
        <v>1</v>
      </c>
      <c r="AP74" s="50"/>
      <c r="AQ74" s="51"/>
      <c r="AR74" s="51"/>
      <c r="AS74" s="51"/>
      <c r="AT74" s="52"/>
      <c r="AU74" s="220"/>
    </row>
    <row r="75" spans="1:47" s="4" customFormat="1" ht="21" customHeight="1">
      <c r="A75" s="65"/>
      <c r="B75" s="246"/>
      <c r="C75" s="67"/>
      <c r="D75" s="77" t="s">
        <v>547</v>
      </c>
      <c r="E75" s="41"/>
      <c r="F75" s="42" t="s">
        <v>556</v>
      </c>
      <c r="G75" s="247" t="s">
        <v>557</v>
      </c>
      <c r="H75" s="86" t="s">
        <v>549</v>
      </c>
      <c r="I75" s="41"/>
      <c r="J75" s="237" t="s">
        <v>502</v>
      </c>
      <c r="K75" s="44">
        <v>43678</v>
      </c>
      <c r="L75" s="44">
        <v>43738</v>
      </c>
      <c r="M75" s="45">
        <f t="shared" si="16"/>
        <v>1</v>
      </c>
      <c r="N75" s="34" t="str">
        <f ca="1" t="shared" si="2"/>
        <v>DONE</v>
      </c>
      <c r="O75" s="35">
        <v>1</v>
      </c>
      <c r="P75" s="48"/>
      <c r="Q75" s="48"/>
      <c r="R75" s="48"/>
      <c r="S75" s="48"/>
      <c r="T75" s="48"/>
      <c r="U75" s="48"/>
      <c r="V75" s="48"/>
      <c r="W75" s="48"/>
      <c r="X75" s="48"/>
      <c r="Y75" s="48"/>
      <c r="Z75" s="48"/>
      <c r="AA75" s="48"/>
      <c r="AB75" s="48"/>
      <c r="AC75" s="48"/>
      <c r="AD75" s="48"/>
      <c r="AE75" s="48"/>
      <c r="AF75" s="48"/>
      <c r="AG75" s="48"/>
      <c r="AH75" s="48">
        <v>1</v>
      </c>
      <c r="AI75" s="48">
        <v>1</v>
      </c>
      <c r="AJ75" s="48"/>
      <c r="AK75" s="48"/>
      <c r="AL75" s="48"/>
      <c r="AM75" s="240"/>
      <c r="AN75" s="49">
        <f t="shared" si="19"/>
        <v>1</v>
      </c>
      <c r="AO75" s="49">
        <f t="shared" si="20"/>
        <v>1</v>
      </c>
      <c r="AP75" s="50"/>
      <c r="AQ75" s="51"/>
      <c r="AR75" s="51"/>
      <c r="AS75" s="51"/>
      <c r="AT75" s="52"/>
      <c r="AU75" s="220"/>
    </row>
    <row r="76" spans="1:47" s="4" customFormat="1" ht="21" customHeight="1">
      <c r="A76" s="65"/>
      <c r="B76" s="246"/>
      <c r="C76" s="67"/>
      <c r="D76" s="67" t="s">
        <v>48</v>
      </c>
      <c r="E76" s="41"/>
      <c r="F76" s="42" t="s">
        <v>943</v>
      </c>
      <c r="G76" s="42" t="s">
        <v>558</v>
      </c>
      <c r="H76" s="86" t="s">
        <v>549</v>
      </c>
      <c r="I76" s="41"/>
      <c r="J76" s="237" t="s">
        <v>502</v>
      </c>
      <c r="K76" s="44">
        <v>43739</v>
      </c>
      <c r="L76" s="44">
        <v>43769</v>
      </c>
      <c r="M76" s="45">
        <f t="shared" si="16"/>
        <v>1</v>
      </c>
      <c r="N76" s="34" t="str">
        <f aca="true" ca="1" t="shared" si="21" ref="N76:N136">IF(M76=100%,"DONE",(L76-TODAY()))</f>
        <v>DONE</v>
      </c>
      <c r="O76" s="35">
        <v>1</v>
      </c>
      <c r="P76" s="48"/>
      <c r="Q76" s="48"/>
      <c r="R76" s="48"/>
      <c r="S76" s="48"/>
      <c r="T76" s="48"/>
      <c r="U76" s="48"/>
      <c r="V76" s="48"/>
      <c r="W76" s="48"/>
      <c r="X76" s="48"/>
      <c r="Y76" s="48"/>
      <c r="Z76" s="48"/>
      <c r="AA76" s="48"/>
      <c r="AB76" s="48"/>
      <c r="AC76" s="48"/>
      <c r="AD76" s="48"/>
      <c r="AE76" s="48"/>
      <c r="AF76" s="48">
        <v>1</v>
      </c>
      <c r="AG76" s="48">
        <v>1</v>
      </c>
      <c r="AH76" s="48"/>
      <c r="AI76" s="48"/>
      <c r="AJ76" s="48">
        <v>1</v>
      </c>
      <c r="AK76" s="48">
        <v>1</v>
      </c>
      <c r="AL76" s="48"/>
      <c r="AM76" s="240"/>
      <c r="AN76" s="49">
        <f t="shared" si="19"/>
        <v>2</v>
      </c>
      <c r="AO76" s="49">
        <f t="shared" si="20"/>
        <v>2</v>
      </c>
      <c r="AP76" s="50"/>
      <c r="AQ76" s="51"/>
      <c r="AR76" s="51"/>
      <c r="AS76" s="51"/>
      <c r="AT76" s="52"/>
      <c r="AU76" s="220"/>
    </row>
    <row r="77" spans="1:47" s="4" customFormat="1" ht="22.5">
      <c r="A77" s="65"/>
      <c r="B77" s="246"/>
      <c r="C77" s="67"/>
      <c r="D77" s="67" t="s">
        <v>548</v>
      </c>
      <c r="E77" s="41"/>
      <c r="F77" s="42"/>
      <c r="G77" s="42"/>
      <c r="H77" s="86" t="s">
        <v>550</v>
      </c>
      <c r="I77" s="41"/>
      <c r="J77" s="237" t="s">
        <v>502</v>
      </c>
      <c r="K77" s="44">
        <v>43678</v>
      </c>
      <c r="L77" s="44">
        <v>43830</v>
      </c>
      <c r="M77" s="45">
        <f t="shared" si="16"/>
        <v>0</v>
      </c>
      <c r="N77" s="46">
        <f ca="1" t="shared" si="21"/>
        <v>19</v>
      </c>
      <c r="O77" s="35">
        <v>1</v>
      </c>
      <c r="P77" s="48"/>
      <c r="Q77" s="48"/>
      <c r="R77" s="48"/>
      <c r="S77" s="48"/>
      <c r="T77" s="48"/>
      <c r="U77" s="48"/>
      <c r="V77" s="48"/>
      <c r="W77" s="48"/>
      <c r="X77" s="48"/>
      <c r="Y77" s="48"/>
      <c r="Z77" s="48"/>
      <c r="AA77" s="48"/>
      <c r="AB77" s="48"/>
      <c r="AC77" s="48"/>
      <c r="AD77" s="48"/>
      <c r="AE77" s="48"/>
      <c r="AF77" s="48"/>
      <c r="AG77" s="48"/>
      <c r="AH77" s="48"/>
      <c r="AI77" s="48"/>
      <c r="AJ77" s="48"/>
      <c r="AK77" s="48"/>
      <c r="AL77" s="48">
        <v>1</v>
      </c>
      <c r="AM77" s="240"/>
      <c r="AN77" s="49">
        <f t="shared" si="19"/>
        <v>1</v>
      </c>
      <c r="AO77" s="49">
        <f t="shared" si="20"/>
        <v>0</v>
      </c>
      <c r="AP77" s="50"/>
      <c r="AQ77" s="51"/>
      <c r="AR77" s="51"/>
      <c r="AS77" s="51"/>
      <c r="AT77" s="52"/>
      <c r="AU77" s="220"/>
    </row>
    <row r="78" spans="1:47" s="4" customFormat="1" ht="48">
      <c r="A78" s="12"/>
      <c r="B78" s="172" t="s">
        <v>71</v>
      </c>
      <c r="C78" s="13"/>
      <c r="D78" s="248" t="s">
        <v>351</v>
      </c>
      <c r="E78" s="14"/>
      <c r="F78" s="14"/>
      <c r="G78" s="14"/>
      <c r="H78" s="14" t="s">
        <v>24</v>
      </c>
      <c r="I78" s="14"/>
      <c r="J78" s="59" t="s">
        <v>38</v>
      </c>
      <c r="K78" s="75">
        <v>43191</v>
      </c>
      <c r="L78" s="75">
        <v>43465</v>
      </c>
      <c r="M78" s="17"/>
      <c r="N78" s="34">
        <f ca="1" t="shared" si="21"/>
        <v>-346</v>
      </c>
      <c r="O78" s="35">
        <v>1</v>
      </c>
      <c r="P78" s="19"/>
      <c r="Q78" s="19"/>
      <c r="R78" s="19"/>
      <c r="S78" s="19"/>
      <c r="T78" s="19"/>
      <c r="U78" s="19"/>
      <c r="V78" s="19"/>
      <c r="W78" s="19"/>
      <c r="X78" s="19"/>
      <c r="Y78" s="19"/>
      <c r="Z78" s="19"/>
      <c r="AA78" s="19"/>
      <c r="AB78" s="19"/>
      <c r="AC78" s="19"/>
      <c r="AD78" s="19"/>
      <c r="AE78" s="19"/>
      <c r="AF78" s="19"/>
      <c r="AG78" s="19"/>
      <c r="AH78" s="19"/>
      <c r="AI78" s="19"/>
      <c r="AJ78" s="19"/>
      <c r="AK78" s="19"/>
      <c r="AL78" s="19"/>
      <c r="AM78" s="20"/>
      <c r="AN78" s="402">
        <f t="shared" si="19"/>
        <v>0</v>
      </c>
      <c r="AO78" s="402">
        <f t="shared" si="20"/>
        <v>0</v>
      </c>
      <c r="AP78" s="60">
        <f>SUM(O79:O89)</f>
        <v>11</v>
      </c>
      <c r="AQ78" s="61">
        <f>SUM(AO79:AO89)/SUM(AN79:AN89)</f>
        <v>0.82</v>
      </c>
      <c r="AR78" s="61"/>
      <c r="AS78" s="61"/>
      <c r="AT78" s="389"/>
      <c r="AU78" s="390"/>
    </row>
    <row r="79" spans="1:47" s="4" customFormat="1" ht="48">
      <c r="A79" s="70"/>
      <c r="B79" s="71"/>
      <c r="C79" s="187" t="s">
        <v>72</v>
      </c>
      <c r="D79" s="188" t="s">
        <v>352</v>
      </c>
      <c r="E79" s="193" t="s">
        <v>59</v>
      </c>
      <c r="F79" s="189"/>
      <c r="G79" s="189"/>
      <c r="H79" s="189" t="s">
        <v>469</v>
      </c>
      <c r="I79" s="189"/>
      <c r="J79" s="249" t="s">
        <v>582</v>
      </c>
      <c r="K79" s="191">
        <v>43466</v>
      </c>
      <c r="L79" s="192">
        <v>43830</v>
      </c>
      <c r="M79" s="277">
        <f>AS79/AR79</f>
        <v>0.82</v>
      </c>
      <c r="N79" s="34">
        <f ca="1" t="shared" si="21"/>
        <v>19</v>
      </c>
      <c r="O79" s="35">
        <v>1</v>
      </c>
      <c r="P79" s="205">
        <f>SUM(P81:P89)</f>
        <v>0</v>
      </c>
      <c r="Q79" s="205">
        <f>SUM(Q80:Q89)</f>
        <v>0</v>
      </c>
      <c r="R79" s="205">
        <f aca="true" t="shared" si="22" ref="R79:AM79">SUM(R80:R89)</f>
        <v>1</v>
      </c>
      <c r="S79" s="205">
        <f t="shared" si="22"/>
        <v>1</v>
      </c>
      <c r="T79" s="205">
        <f t="shared" si="22"/>
        <v>4</v>
      </c>
      <c r="U79" s="205">
        <f t="shared" si="22"/>
        <v>4</v>
      </c>
      <c r="V79" s="205">
        <f t="shared" si="22"/>
        <v>5</v>
      </c>
      <c r="W79" s="205">
        <f t="shared" si="22"/>
        <v>5</v>
      </c>
      <c r="X79" s="205">
        <f t="shared" si="22"/>
        <v>3</v>
      </c>
      <c r="Y79" s="205">
        <f t="shared" si="22"/>
        <v>3</v>
      </c>
      <c r="Z79" s="205">
        <f t="shared" si="22"/>
        <v>5</v>
      </c>
      <c r="AA79" s="205">
        <f t="shared" si="22"/>
        <v>5</v>
      </c>
      <c r="AB79" s="205">
        <f t="shared" si="22"/>
        <v>3</v>
      </c>
      <c r="AC79" s="205">
        <f t="shared" si="22"/>
        <v>3</v>
      </c>
      <c r="AD79" s="205">
        <f t="shared" si="22"/>
        <v>7</v>
      </c>
      <c r="AE79" s="205">
        <f t="shared" si="22"/>
        <v>7</v>
      </c>
      <c r="AF79" s="205">
        <f t="shared" si="22"/>
        <v>6</v>
      </c>
      <c r="AG79" s="205">
        <f t="shared" si="22"/>
        <v>6</v>
      </c>
      <c r="AH79" s="205">
        <f t="shared" si="22"/>
        <v>5</v>
      </c>
      <c r="AI79" s="205">
        <f t="shared" si="22"/>
        <v>4</v>
      </c>
      <c r="AJ79" s="205">
        <f t="shared" si="22"/>
        <v>3</v>
      </c>
      <c r="AK79" s="205">
        <f t="shared" si="22"/>
        <v>2</v>
      </c>
      <c r="AL79" s="205">
        <f t="shared" si="22"/>
        <v>8</v>
      </c>
      <c r="AM79" s="205">
        <f t="shared" si="22"/>
        <v>1</v>
      </c>
      <c r="AN79" s="49">
        <f t="shared" si="19"/>
        <v>50</v>
      </c>
      <c r="AO79" s="49">
        <f t="shared" si="20"/>
        <v>41</v>
      </c>
      <c r="AP79" s="37"/>
      <c r="AQ79" s="38"/>
      <c r="AR79" s="39">
        <f>+T79+V79+X79+Z79+AB79+AD79+AF79+AH79+AJ79+AL79+R79+P79</f>
        <v>50</v>
      </c>
      <c r="AS79" s="39">
        <f>+U79+W79+Y79+AA79+AC79+AE79+AG79+AI79+AK79+AM79+S79+Q79</f>
        <v>41</v>
      </c>
      <c r="AT79" s="34">
        <f>SUM(O80:O89)</f>
        <v>10</v>
      </c>
      <c r="AU79" s="216">
        <f>SUM(AO80:AO89)/SUM(AN80:AN89)</f>
        <v>0.82</v>
      </c>
    </row>
    <row r="80" spans="1:47" s="4" customFormat="1" ht="15.75" customHeight="1">
      <c r="A80" s="65"/>
      <c r="B80" s="66"/>
      <c r="C80" s="67"/>
      <c r="D80" s="68" t="s">
        <v>559</v>
      </c>
      <c r="E80" s="41"/>
      <c r="F80" s="42" t="s">
        <v>568</v>
      </c>
      <c r="G80" s="42" t="s">
        <v>569</v>
      </c>
      <c r="H80" s="41" t="s">
        <v>432</v>
      </c>
      <c r="I80" s="41"/>
      <c r="J80" s="237" t="s">
        <v>582</v>
      </c>
      <c r="K80" s="44">
        <v>43586</v>
      </c>
      <c r="L80" s="44">
        <v>43829</v>
      </c>
      <c r="M80" s="45">
        <f>AO80/AN80</f>
        <v>0.9</v>
      </c>
      <c r="N80" s="46">
        <f ca="1" t="shared" si="21"/>
        <v>18</v>
      </c>
      <c r="O80" s="35">
        <v>1</v>
      </c>
      <c r="P80" s="48"/>
      <c r="Q80" s="48"/>
      <c r="R80" s="48"/>
      <c r="S80" s="48"/>
      <c r="T80" s="48">
        <v>1</v>
      </c>
      <c r="U80" s="48">
        <v>1</v>
      </c>
      <c r="V80" s="48">
        <v>1</v>
      </c>
      <c r="W80" s="48">
        <v>1</v>
      </c>
      <c r="X80" s="48">
        <v>1</v>
      </c>
      <c r="Y80" s="48">
        <v>1</v>
      </c>
      <c r="Z80" s="48">
        <v>1</v>
      </c>
      <c r="AA80" s="48">
        <v>1</v>
      </c>
      <c r="AB80" s="48">
        <v>1</v>
      </c>
      <c r="AC80" s="48">
        <v>1</v>
      </c>
      <c r="AD80" s="48">
        <v>1</v>
      </c>
      <c r="AE80" s="48">
        <v>1</v>
      </c>
      <c r="AF80" s="48">
        <v>1</v>
      </c>
      <c r="AG80" s="48">
        <v>1</v>
      </c>
      <c r="AH80" s="48">
        <v>1</v>
      </c>
      <c r="AI80" s="48">
        <v>1</v>
      </c>
      <c r="AJ80" s="48">
        <v>1</v>
      </c>
      <c r="AK80" s="48">
        <v>1</v>
      </c>
      <c r="AL80" s="48">
        <v>1</v>
      </c>
      <c r="AM80" s="48"/>
      <c r="AN80" s="49">
        <f t="shared" si="19"/>
        <v>10</v>
      </c>
      <c r="AO80" s="49">
        <f t="shared" si="20"/>
        <v>9</v>
      </c>
      <c r="AP80" s="50"/>
      <c r="AQ80" s="51"/>
      <c r="AR80" s="51"/>
      <c r="AS80" s="51"/>
      <c r="AT80" s="52"/>
      <c r="AU80" s="220"/>
    </row>
    <row r="81" spans="1:47" s="4" customFormat="1" ht="25.5" customHeight="1">
      <c r="A81" s="65"/>
      <c r="B81" s="66"/>
      <c r="C81" s="67"/>
      <c r="D81" s="68" t="s">
        <v>560</v>
      </c>
      <c r="E81" s="41"/>
      <c r="F81" s="42" t="s">
        <v>570</v>
      </c>
      <c r="G81" s="42" t="s">
        <v>571</v>
      </c>
      <c r="H81" s="41" t="s">
        <v>432</v>
      </c>
      <c r="I81" s="41"/>
      <c r="J81" s="237" t="s">
        <v>582</v>
      </c>
      <c r="K81" s="44">
        <v>43617</v>
      </c>
      <c r="L81" s="44">
        <v>43723</v>
      </c>
      <c r="M81" s="45">
        <f>AO81/AN81</f>
        <v>0.5</v>
      </c>
      <c r="N81" s="46">
        <f ca="1" t="shared" si="21"/>
        <v>-88</v>
      </c>
      <c r="O81" s="35">
        <v>1</v>
      </c>
      <c r="P81" s="48"/>
      <c r="Q81" s="48"/>
      <c r="R81" s="48"/>
      <c r="S81" s="48"/>
      <c r="T81" s="48"/>
      <c r="U81" s="48"/>
      <c r="V81" s="48"/>
      <c r="W81" s="48"/>
      <c r="X81" s="48"/>
      <c r="Y81" s="48"/>
      <c r="Z81" s="48"/>
      <c r="AA81" s="48"/>
      <c r="AB81" s="48"/>
      <c r="AC81" s="48"/>
      <c r="AD81" s="48"/>
      <c r="AE81" s="48"/>
      <c r="AF81" s="48">
        <v>1</v>
      </c>
      <c r="AG81" s="48">
        <v>1</v>
      </c>
      <c r="AH81" s="48">
        <v>1</v>
      </c>
      <c r="AI81" s="48"/>
      <c r="AJ81" s="48"/>
      <c r="AK81" s="48"/>
      <c r="AL81" s="48"/>
      <c r="AM81" s="48"/>
      <c r="AN81" s="49">
        <f t="shared" si="19"/>
        <v>2</v>
      </c>
      <c r="AO81" s="49">
        <f t="shared" si="20"/>
        <v>1</v>
      </c>
      <c r="AP81" s="50"/>
      <c r="AQ81" s="51"/>
      <c r="AR81" s="51"/>
      <c r="AS81" s="51"/>
      <c r="AT81" s="52"/>
      <c r="AU81" s="220"/>
    </row>
    <row r="82" spans="1:47" s="4" customFormat="1" ht="20.25" customHeight="1">
      <c r="A82" s="65"/>
      <c r="B82" s="66"/>
      <c r="C82" s="67"/>
      <c r="D82" s="69" t="s">
        <v>561</v>
      </c>
      <c r="E82" s="41"/>
      <c r="F82" s="42" t="s">
        <v>572</v>
      </c>
      <c r="G82" s="42" t="s">
        <v>573</v>
      </c>
      <c r="H82" s="41" t="s">
        <v>432</v>
      </c>
      <c r="I82" s="41"/>
      <c r="J82" s="237" t="s">
        <v>582</v>
      </c>
      <c r="K82" s="44">
        <v>43525</v>
      </c>
      <c r="L82" s="44">
        <v>43830</v>
      </c>
      <c r="M82" s="45">
        <f>AO82/AN82</f>
        <v>0.75</v>
      </c>
      <c r="N82" s="46">
        <f ca="1" t="shared" si="21"/>
        <v>19</v>
      </c>
      <c r="O82" s="35">
        <v>1</v>
      </c>
      <c r="P82" s="48"/>
      <c r="Q82" s="48"/>
      <c r="R82" s="48"/>
      <c r="S82" s="48"/>
      <c r="T82" s="48">
        <v>1</v>
      </c>
      <c r="U82" s="48">
        <v>1</v>
      </c>
      <c r="V82" s="48"/>
      <c r="W82" s="48"/>
      <c r="X82" s="48"/>
      <c r="Y82" s="48"/>
      <c r="Z82" s="48">
        <v>1</v>
      </c>
      <c r="AA82" s="48">
        <v>1</v>
      </c>
      <c r="AB82" s="48"/>
      <c r="AC82" s="48"/>
      <c r="AD82" s="48"/>
      <c r="AE82" s="48"/>
      <c r="AF82" s="48">
        <v>1</v>
      </c>
      <c r="AG82" s="48">
        <v>1</v>
      </c>
      <c r="AH82" s="48"/>
      <c r="AI82" s="48"/>
      <c r="AJ82" s="48"/>
      <c r="AK82" s="48"/>
      <c r="AL82" s="48">
        <v>1</v>
      </c>
      <c r="AM82" s="48"/>
      <c r="AN82" s="49">
        <f t="shared" si="19"/>
        <v>4</v>
      </c>
      <c r="AO82" s="49">
        <f t="shared" si="20"/>
        <v>3</v>
      </c>
      <c r="AP82" s="50"/>
      <c r="AQ82" s="51"/>
      <c r="AR82" s="51"/>
      <c r="AS82" s="51"/>
      <c r="AT82" s="52"/>
      <c r="AU82" s="220"/>
    </row>
    <row r="83" spans="1:47" s="4" customFormat="1" ht="30" customHeight="1">
      <c r="A83" s="65"/>
      <c r="B83" s="66"/>
      <c r="C83" s="67"/>
      <c r="D83" s="68" t="s">
        <v>40</v>
      </c>
      <c r="E83" s="41"/>
      <c r="F83" s="42" t="s">
        <v>568</v>
      </c>
      <c r="G83" s="42" t="s">
        <v>574</v>
      </c>
      <c r="H83" s="41" t="s">
        <v>432</v>
      </c>
      <c r="I83" s="41"/>
      <c r="J83" s="237" t="s">
        <v>582</v>
      </c>
      <c r="K83" s="44">
        <v>43497</v>
      </c>
      <c r="L83" s="44">
        <v>43830</v>
      </c>
      <c r="M83" s="45">
        <f>AO83/AN83</f>
        <v>0.8181818181818182</v>
      </c>
      <c r="N83" s="46">
        <f ca="1" t="shared" si="21"/>
        <v>19</v>
      </c>
      <c r="O83" s="35">
        <v>1</v>
      </c>
      <c r="P83" s="48"/>
      <c r="Q83" s="48"/>
      <c r="R83" s="48">
        <v>1</v>
      </c>
      <c r="S83" s="48">
        <v>1</v>
      </c>
      <c r="T83" s="48">
        <v>1</v>
      </c>
      <c r="U83" s="48">
        <v>1</v>
      </c>
      <c r="V83" s="48">
        <v>1</v>
      </c>
      <c r="W83" s="48">
        <v>1</v>
      </c>
      <c r="X83" s="48">
        <v>1</v>
      </c>
      <c r="Y83" s="48">
        <v>1</v>
      </c>
      <c r="Z83" s="48">
        <v>1</v>
      </c>
      <c r="AA83" s="48">
        <v>1</v>
      </c>
      <c r="AB83" s="48">
        <v>1</v>
      </c>
      <c r="AC83" s="48">
        <v>1</v>
      </c>
      <c r="AD83" s="48">
        <v>1</v>
      </c>
      <c r="AE83" s="48">
        <v>1</v>
      </c>
      <c r="AF83" s="48">
        <v>1</v>
      </c>
      <c r="AG83" s="48">
        <v>1</v>
      </c>
      <c r="AH83" s="48">
        <v>1</v>
      </c>
      <c r="AI83" s="48">
        <v>1</v>
      </c>
      <c r="AJ83" s="48">
        <v>1</v>
      </c>
      <c r="AK83" s="48"/>
      <c r="AL83" s="48">
        <v>1</v>
      </c>
      <c r="AM83" s="48"/>
      <c r="AN83" s="49">
        <f t="shared" si="19"/>
        <v>11</v>
      </c>
      <c r="AO83" s="49">
        <f t="shared" si="20"/>
        <v>9</v>
      </c>
      <c r="AP83" s="50"/>
      <c r="AQ83" s="51"/>
      <c r="AR83" s="51"/>
      <c r="AS83" s="51"/>
      <c r="AT83" s="52"/>
      <c r="AU83" s="220"/>
    </row>
    <row r="84" spans="1:47" s="4" customFormat="1" ht="27" customHeight="1">
      <c r="A84" s="65"/>
      <c r="B84" s="66"/>
      <c r="C84" s="67"/>
      <c r="D84" s="68" t="s">
        <v>562</v>
      </c>
      <c r="E84" s="41"/>
      <c r="F84" s="42" t="s">
        <v>575</v>
      </c>
      <c r="G84" s="42" t="s">
        <v>576</v>
      </c>
      <c r="H84" s="41" t="s">
        <v>432</v>
      </c>
      <c r="I84" s="41"/>
      <c r="J84" s="237" t="s">
        <v>582</v>
      </c>
      <c r="K84" s="44">
        <v>43556</v>
      </c>
      <c r="L84" s="44">
        <v>43830</v>
      </c>
      <c r="M84" s="45">
        <f>AO84/AN84</f>
        <v>0.75</v>
      </c>
      <c r="N84" s="46">
        <f ca="1" t="shared" si="21"/>
        <v>19</v>
      </c>
      <c r="O84" s="35">
        <v>1</v>
      </c>
      <c r="P84" s="48"/>
      <c r="Q84" s="48"/>
      <c r="R84" s="48"/>
      <c r="S84" s="48"/>
      <c r="T84" s="48">
        <v>1</v>
      </c>
      <c r="U84" s="48">
        <v>1</v>
      </c>
      <c r="V84" s="48"/>
      <c r="W84" s="48"/>
      <c r="X84" s="48"/>
      <c r="Y84" s="48"/>
      <c r="Z84" s="48">
        <v>1</v>
      </c>
      <c r="AA84" s="48">
        <v>1</v>
      </c>
      <c r="AB84" s="48"/>
      <c r="AC84" s="48"/>
      <c r="AD84" s="48"/>
      <c r="AE84" s="48"/>
      <c r="AF84" s="48">
        <v>1</v>
      </c>
      <c r="AG84" s="48">
        <v>1</v>
      </c>
      <c r="AH84" s="48"/>
      <c r="AI84" s="48"/>
      <c r="AJ84" s="48"/>
      <c r="AK84" s="48"/>
      <c r="AL84" s="48">
        <v>1</v>
      </c>
      <c r="AM84" s="48"/>
      <c r="AN84" s="49">
        <f t="shared" si="19"/>
        <v>4</v>
      </c>
      <c r="AO84" s="49">
        <f t="shared" si="20"/>
        <v>3</v>
      </c>
      <c r="AP84" s="50"/>
      <c r="AQ84" s="51"/>
      <c r="AR84" s="51"/>
      <c r="AS84" s="51"/>
      <c r="AT84" s="52"/>
      <c r="AU84" s="220"/>
    </row>
    <row r="85" spans="1:47" s="4" customFormat="1" ht="27" customHeight="1">
      <c r="A85" s="65"/>
      <c r="B85" s="66"/>
      <c r="C85" s="67"/>
      <c r="D85" s="68" t="s">
        <v>563</v>
      </c>
      <c r="E85" s="41"/>
      <c r="F85" s="42" t="s">
        <v>577</v>
      </c>
      <c r="G85" s="42" t="s">
        <v>578</v>
      </c>
      <c r="H85" s="41" t="s">
        <v>432</v>
      </c>
      <c r="I85" s="41"/>
      <c r="J85" s="237" t="s">
        <v>582</v>
      </c>
      <c r="K85" s="44">
        <v>43525</v>
      </c>
      <c r="L85" s="44">
        <v>43830</v>
      </c>
      <c r="M85" s="45">
        <f>AO85/AN85</f>
        <v>0.875</v>
      </c>
      <c r="N85" s="46">
        <f ca="1" t="shared" si="21"/>
        <v>19</v>
      </c>
      <c r="O85" s="35">
        <v>1</v>
      </c>
      <c r="P85" s="48"/>
      <c r="Q85" s="48"/>
      <c r="R85" s="48"/>
      <c r="S85" s="48"/>
      <c r="T85" s="48"/>
      <c r="U85" s="48"/>
      <c r="V85" s="48"/>
      <c r="W85" s="48"/>
      <c r="X85" s="48">
        <v>1</v>
      </c>
      <c r="Y85" s="48">
        <v>1</v>
      </c>
      <c r="Z85" s="48">
        <v>1</v>
      </c>
      <c r="AA85" s="48">
        <v>1</v>
      </c>
      <c r="AB85" s="48">
        <v>1</v>
      </c>
      <c r="AC85" s="48">
        <v>1</v>
      </c>
      <c r="AD85" s="48">
        <v>1</v>
      </c>
      <c r="AE85" s="48">
        <v>1</v>
      </c>
      <c r="AF85" s="48">
        <v>1</v>
      </c>
      <c r="AG85" s="48">
        <v>1</v>
      </c>
      <c r="AH85" s="48">
        <v>1</v>
      </c>
      <c r="AI85" s="48">
        <v>1</v>
      </c>
      <c r="AJ85" s="48">
        <v>1</v>
      </c>
      <c r="AK85" s="48">
        <v>1</v>
      </c>
      <c r="AL85" s="48">
        <v>1</v>
      </c>
      <c r="AM85" s="48"/>
      <c r="AN85" s="49">
        <f t="shared" si="19"/>
        <v>8</v>
      </c>
      <c r="AO85" s="49">
        <f t="shared" si="20"/>
        <v>7</v>
      </c>
      <c r="AP85" s="50"/>
      <c r="AQ85" s="51"/>
      <c r="AR85" s="51"/>
      <c r="AS85" s="51"/>
      <c r="AT85" s="52"/>
      <c r="AU85" s="220"/>
    </row>
    <row r="86" spans="1:47" s="4" customFormat="1" ht="27" customHeight="1">
      <c r="A86" s="65"/>
      <c r="B86" s="66"/>
      <c r="C86" s="67"/>
      <c r="D86" s="68" t="s">
        <v>564</v>
      </c>
      <c r="E86" s="41"/>
      <c r="F86" s="42" t="s">
        <v>579</v>
      </c>
      <c r="G86" s="42"/>
      <c r="H86" s="41" t="s">
        <v>432</v>
      </c>
      <c r="I86" s="41"/>
      <c r="J86" s="237" t="s">
        <v>582</v>
      </c>
      <c r="K86" s="44">
        <v>43525</v>
      </c>
      <c r="L86" s="44">
        <v>43830</v>
      </c>
      <c r="M86" s="45">
        <f>AO86/AN86</f>
        <v>1</v>
      </c>
      <c r="N86" s="46" t="str">
        <f ca="1" t="shared" si="21"/>
        <v>DONE</v>
      </c>
      <c r="O86" s="35">
        <v>1</v>
      </c>
      <c r="P86" s="48"/>
      <c r="Q86" s="48"/>
      <c r="R86" s="48"/>
      <c r="S86" s="48"/>
      <c r="T86" s="48"/>
      <c r="U86" s="48"/>
      <c r="V86" s="48">
        <v>1</v>
      </c>
      <c r="W86" s="48">
        <v>1</v>
      </c>
      <c r="X86" s="48"/>
      <c r="Y86" s="48"/>
      <c r="Z86" s="48"/>
      <c r="AA86" s="48"/>
      <c r="AB86" s="48"/>
      <c r="AC86" s="48"/>
      <c r="AD86" s="48">
        <v>1</v>
      </c>
      <c r="AE86" s="48">
        <v>1</v>
      </c>
      <c r="AF86" s="48"/>
      <c r="AG86" s="48"/>
      <c r="AH86" s="48"/>
      <c r="AI86" s="48"/>
      <c r="AJ86" s="48"/>
      <c r="AK86" s="48"/>
      <c r="AL86" s="48">
        <v>1</v>
      </c>
      <c r="AM86" s="48">
        <v>1</v>
      </c>
      <c r="AN86" s="49">
        <f t="shared" si="19"/>
        <v>3</v>
      </c>
      <c r="AO86" s="49">
        <f t="shared" si="20"/>
        <v>3</v>
      </c>
      <c r="AP86" s="50"/>
      <c r="AQ86" s="51"/>
      <c r="AR86" s="51"/>
      <c r="AS86" s="51"/>
      <c r="AT86" s="52"/>
      <c r="AU86" s="220"/>
    </row>
    <row r="87" spans="1:47" s="4" customFormat="1" ht="15" customHeight="1">
      <c r="A87" s="65"/>
      <c r="B87" s="66"/>
      <c r="C87" s="67"/>
      <c r="D87" s="68" t="s">
        <v>565</v>
      </c>
      <c r="E87" s="41"/>
      <c r="F87" s="42" t="s">
        <v>580</v>
      </c>
      <c r="G87" s="42"/>
      <c r="H87" s="41" t="s">
        <v>432</v>
      </c>
      <c r="I87" s="41"/>
      <c r="J87" s="237" t="s">
        <v>582</v>
      </c>
      <c r="K87" s="44">
        <v>43678</v>
      </c>
      <c r="L87" s="44">
        <v>43814</v>
      </c>
      <c r="M87" s="45">
        <f>AO87/AN87</f>
        <v>0.6666666666666666</v>
      </c>
      <c r="N87" s="46">
        <f ca="1" t="shared" si="21"/>
        <v>3</v>
      </c>
      <c r="O87" s="35">
        <v>1</v>
      </c>
      <c r="P87" s="48"/>
      <c r="Q87" s="48"/>
      <c r="R87" s="48"/>
      <c r="S87" s="48"/>
      <c r="T87" s="48"/>
      <c r="U87" s="48"/>
      <c r="V87" s="48">
        <v>1</v>
      </c>
      <c r="W87" s="48">
        <v>1</v>
      </c>
      <c r="X87" s="48"/>
      <c r="Y87" s="48"/>
      <c r="Z87" s="48"/>
      <c r="AA87" s="48"/>
      <c r="AB87" s="48"/>
      <c r="AC87" s="48"/>
      <c r="AD87" s="48">
        <v>1</v>
      </c>
      <c r="AE87" s="48">
        <v>1</v>
      </c>
      <c r="AF87" s="48"/>
      <c r="AG87" s="48"/>
      <c r="AH87" s="48"/>
      <c r="AI87" s="48"/>
      <c r="AJ87" s="48"/>
      <c r="AK87" s="48"/>
      <c r="AL87" s="48">
        <v>1</v>
      </c>
      <c r="AM87" s="48"/>
      <c r="AN87" s="49">
        <f t="shared" si="19"/>
        <v>3</v>
      </c>
      <c r="AO87" s="49">
        <f t="shared" si="20"/>
        <v>2</v>
      </c>
      <c r="AP87" s="50"/>
      <c r="AQ87" s="51"/>
      <c r="AR87" s="51"/>
      <c r="AS87" s="51"/>
      <c r="AT87" s="52"/>
      <c r="AU87" s="220"/>
    </row>
    <row r="88" spans="1:47" s="4" customFormat="1" ht="18" customHeight="1">
      <c r="A88" s="65"/>
      <c r="B88" s="66"/>
      <c r="C88" s="67"/>
      <c r="D88" s="68" t="s">
        <v>566</v>
      </c>
      <c r="E88" s="41"/>
      <c r="F88" s="42" t="s">
        <v>580</v>
      </c>
      <c r="G88" s="42"/>
      <c r="H88" s="41" t="s">
        <v>432</v>
      </c>
      <c r="I88" s="41"/>
      <c r="J88" s="237" t="s">
        <v>582</v>
      </c>
      <c r="K88" s="44">
        <v>43678</v>
      </c>
      <c r="L88" s="44">
        <v>43814</v>
      </c>
      <c r="M88" s="45">
        <f>AO88/AN88</f>
        <v>0.6666666666666666</v>
      </c>
      <c r="N88" s="46">
        <f ca="1" t="shared" si="21"/>
        <v>3</v>
      </c>
      <c r="O88" s="35">
        <v>1</v>
      </c>
      <c r="P88" s="48"/>
      <c r="Q88" s="48"/>
      <c r="R88" s="48"/>
      <c r="S88" s="48"/>
      <c r="T88" s="48"/>
      <c r="U88" s="48"/>
      <c r="V88" s="48">
        <v>1</v>
      </c>
      <c r="W88" s="48">
        <v>1</v>
      </c>
      <c r="X88" s="48"/>
      <c r="Y88" s="48"/>
      <c r="Z88" s="48"/>
      <c r="AA88" s="48"/>
      <c r="AB88" s="48"/>
      <c r="AC88" s="48"/>
      <c r="AD88" s="48">
        <v>1</v>
      </c>
      <c r="AE88" s="48">
        <v>1</v>
      </c>
      <c r="AF88" s="48"/>
      <c r="AG88" s="48"/>
      <c r="AH88" s="48"/>
      <c r="AI88" s="48"/>
      <c r="AJ88" s="48"/>
      <c r="AK88" s="48"/>
      <c r="AL88" s="48">
        <v>1</v>
      </c>
      <c r="AM88" s="48"/>
      <c r="AN88" s="49">
        <f t="shared" si="19"/>
        <v>3</v>
      </c>
      <c r="AO88" s="49">
        <f t="shared" si="20"/>
        <v>2</v>
      </c>
      <c r="AP88" s="50"/>
      <c r="AQ88" s="51"/>
      <c r="AR88" s="51"/>
      <c r="AS88" s="51"/>
      <c r="AT88" s="52"/>
      <c r="AU88" s="220"/>
    </row>
    <row r="89" spans="1:47" s="4" customFormat="1" ht="23.25" customHeight="1">
      <c r="A89" s="65"/>
      <c r="B89" s="66"/>
      <c r="C89" s="67"/>
      <c r="D89" s="68" t="s">
        <v>567</v>
      </c>
      <c r="E89" s="41"/>
      <c r="F89" s="42" t="s">
        <v>581</v>
      </c>
      <c r="G89" s="42"/>
      <c r="H89" s="41" t="s">
        <v>432</v>
      </c>
      <c r="I89" s="41"/>
      <c r="J89" s="237" t="s">
        <v>582</v>
      </c>
      <c r="K89" s="44">
        <v>43586</v>
      </c>
      <c r="L89" s="44">
        <v>43769</v>
      </c>
      <c r="M89" s="45">
        <f>AO89/AN89</f>
        <v>1</v>
      </c>
      <c r="N89" s="46" t="str">
        <f ca="1" t="shared" si="21"/>
        <v>DONE</v>
      </c>
      <c r="O89" s="35">
        <v>1</v>
      </c>
      <c r="P89" s="48"/>
      <c r="Q89" s="48"/>
      <c r="R89" s="48"/>
      <c r="S89" s="48"/>
      <c r="T89" s="48"/>
      <c r="U89" s="48"/>
      <c r="V89" s="48"/>
      <c r="W89" s="48"/>
      <c r="X89" s="48"/>
      <c r="Y89" s="48"/>
      <c r="Z89" s="48"/>
      <c r="AA89" s="48"/>
      <c r="AB89" s="48"/>
      <c r="AC89" s="48"/>
      <c r="AD89" s="48">
        <v>1</v>
      </c>
      <c r="AE89" s="48">
        <v>1</v>
      </c>
      <c r="AF89" s="48"/>
      <c r="AG89" s="48"/>
      <c r="AH89" s="48">
        <v>1</v>
      </c>
      <c r="AI89" s="48">
        <v>1</v>
      </c>
      <c r="AJ89" s="48"/>
      <c r="AK89" s="48"/>
      <c r="AL89" s="48"/>
      <c r="AM89" s="48"/>
      <c r="AN89" s="49">
        <f t="shared" si="19"/>
        <v>2</v>
      </c>
      <c r="AO89" s="49">
        <f t="shared" si="20"/>
        <v>2</v>
      </c>
      <c r="AP89" s="50"/>
      <c r="AQ89" s="51"/>
      <c r="AR89" s="51"/>
      <c r="AS89" s="51"/>
      <c r="AT89" s="52"/>
      <c r="AU89" s="220"/>
    </row>
    <row r="90" spans="1:47" s="4" customFormat="1" ht="38.25" customHeight="1">
      <c r="A90" s="70"/>
      <c r="B90" s="71"/>
      <c r="C90" s="187" t="s">
        <v>357</v>
      </c>
      <c r="D90" s="188" t="s">
        <v>583</v>
      </c>
      <c r="E90" s="193" t="s">
        <v>58</v>
      </c>
      <c r="F90" s="189"/>
      <c r="G90" s="189"/>
      <c r="H90" s="189" t="s">
        <v>498</v>
      </c>
      <c r="I90" s="189"/>
      <c r="J90" s="241" t="s">
        <v>582</v>
      </c>
      <c r="K90" s="191">
        <v>43600</v>
      </c>
      <c r="L90" s="192">
        <v>43707</v>
      </c>
      <c r="M90" s="33">
        <f>AS90/AR90</f>
        <v>1</v>
      </c>
      <c r="N90" s="34" t="str">
        <f ca="1" t="shared" si="21"/>
        <v>DONE</v>
      </c>
      <c r="O90" s="35">
        <v>1</v>
      </c>
      <c r="P90" s="205">
        <f aca="true" t="shared" si="23" ref="P90:AM90">SUM(P91:P91)</f>
        <v>0</v>
      </c>
      <c r="Q90" s="205">
        <f t="shared" si="23"/>
        <v>0</v>
      </c>
      <c r="R90" s="205">
        <f t="shared" si="23"/>
        <v>0</v>
      </c>
      <c r="S90" s="205">
        <f t="shared" si="23"/>
        <v>0</v>
      </c>
      <c r="T90" s="205">
        <f t="shared" si="23"/>
        <v>0</v>
      </c>
      <c r="U90" s="205">
        <f t="shared" si="23"/>
        <v>0</v>
      </c>
      <c r="V90" s="205">
        <f t="shared" si="23"/>
        <v>0</v>
      </c>
      <c r="W90" s="205">
        <f t="shared" si="23"/>
        <v>0</v>
      </c>
      <c r="X90" s="205">
        <f t="shared" si="23"/>
        <v>0</v>
      </c>
      <c r="Y90" s="205">
        <f t="shared" si="23"/>
        <v>0</v>
      </c>
      <c r="Z90" s="205">
        <f t="shared" si="23"/>
        <v>0</v>
      </c>
      <c r="AA90" s="205">
        <f t="shared" si="23"/>
        <v>0</v>
      </c>
      <c r="AB90" s="205">
        <f t="shared" si="23"/>
        <v>0</v>
      </c>
      <c r="AC90" s="205">
        <f t="shared" si="23"/>
        <v>0</v>
      </c>
      <c r="AD90" s="205">
        <f t="shared" si="23"/>
        <v>1</v>
      </c>
      <c r="AE90" s="205">
        <f t="shared" si="23"/>
        <v>1</v>
      </c>
      <c r="AF90" s="205">
        <f t="shared" si="23"/>
        <v>0</v>
      </c>
      <c r="AG90" s="205">
        <f t="shared" si="23"/>
        <v>0</v>
      </c>
      <c r="AH90" s="205">
        <f t="shared" si="23"/>
        <v>1</v>
      </c>
      <c r="AI90" s="205">
        <f t="shared" si="23"/>
        <v>1</v>
      </c>
      <c r="AJ90" s="205">
        <f t="shared" si="23"/>
        <v>0</v>
      </c>
      <c r="AK90" s="205">
        <f t="shared" si="23"/>
        <v>0</v>
      </c>
      <c r="AL90" s="205">
        <f t="shared" si="23"/>
        <v>0</v>
      </c>
      <c r="AM90" s="205">
        <f t="shared" si="23"/>
        <v>0</v>
      </c>
      <c r="AN90" s="401">
        <f t="shared" si="19"/>
        <v>2</v>
      </c>
      <c r="AO90" s="401">
        <f t="shared" si="20"/>
        <v>2</v>
      </c>
      <c r="AP90" s="382"/>
      <c r="AQ90" s="383"/>
      <c r="AR90" s="384">
        <f>+T90+V90+X90+Z90+AB90+AD90+AF90+AH90+AJ90+AL90+R90+P90</f>
        <v>2</v>
      </c>
      <c r="AS90" s="384">
        <f>+U90+W90+Y90+AA90+AC90+AE90+AG90+AI90+AK90+AM90+S90+Q90</f>
        <v>2</v>
      </c>
      <c r="AT90" s="385">
        <f>SUM(O91:O93)</f>
        <v>3</v>
      </c>
      <c r="AU90" s="216">
        <f>SUM(AO91:AO93)/SUM(AN91:AN93)</f>
        <v>1</v>
      </c>
    </row>
    <row r="91" spans="1:47" s="4" customFormat="1" ht="21" customHeight="1">
      <c r="A91" s="65"/>
      <c r="B91" s="66"/>
      <c r="C91" s="67"/>
      <c r="D91" s="68" t="s">
        <v>588</v>
      </c>
      <c r="E91" s="41"/>
      <c r="F91" s="42" t="s">
        <v>584</v>
      </c>
      <c r="G91" s="42" t="s">
        <v>585</v>
      </c>
      <c r="H91" s="41" t="s">
        <v>470</v>
      </c>
      <c r="I91" s="41"/>
      <c r="J91" s="237" t="s">
        <v>582</v>
      </c>
      <c r="K91" s="44">
        <v>43692</v>
      </c>
      <c r="L91" s="44">
        <v>43799</v>
      </c>
      <c r="M91" s="45">
        <f>AO91/AN91</f>
        <v>1</v>
      </c>
      <c r="N91" s="34" t="str">
        <f ca="1" t="shared" si="21"/>
        <v>DONE</v>
      </c>
      <c r="O91" s="35">
        <v>1</v>
      </c>
      <c r="P91" s="48"/>
      <c r="Q91" s="48"/>
      <c r="R91" s="48"/>
      <c r="S91" s="48"/>
      <c r="T91" s="48"/>
      <c r="U91" s="48"/>
      <c r="V91" s="48"/>
      <c r="W91" s="48"/>
      <c r="X91" s="48"/>
      <c r="Y91" s="48"/>
      <c r="Z91" s="48"/>
      <c r="AA91" s="48"/>
      <c r="AB91" s="48"/>
      <c r="AC91" s="48"/>
      <c r="AD91" s="48">
        <v>1</v>
      </c>
      <c r="AE91" s="48">
        <v>1</v>
      </c>
      <c r="AF91" s="48"/>
      <c r="AG91" s="48"/>
      <c r="AH91" s="48">
        <v>1</v>
      </c>
      <c r="AI91" s="48">
        <v>1</v>
      </c>
      <c r="AJ91" s="48"/>
      <c r="AK91" s="48"/>
      <c r="AL91" s="48"/>
      <c r="AM91" s="48"/>
      <c r="AN91" s="49">
        <f t="shared" si="19"/>
        <v>2</v>
      </c>
      <c r="AO91" s="49">
        <f t="shared" si="20"/>
        <v>2</v>
      </c>
      <c r="AP91" s="50"/>
      <c r="AQ91" s="51"/>
      <c r="AR91" s="51"/>
      <c r="AS91" s="51"/>
      <c r="AT91" s="52"/>
      <c r="AU91" s="220"/>
    </row>
    <row r="92" spans="1:47" s="4" customFormat="1" ht="18">
      <c r="A92" s="65"/>
      <c r="B92" s="66"/>
      <c r="C92" s="67"/>
      <c r="D92" s="68" t="s">
        <v>589</v>
      </c>
      <c r="E92" s="41"/>
      <c r="F92" s="42" t="s">
        <v>586</v>
      </c>
      <c r="G92" s="86"/>
      <c r="H92" s="41" t="s">
        <v>470</v>
      </c>
      <c r="I92" s="41"/>
      <c r="J92" s="237" t="s">
        <v>471</v>
      </c>
      <c r="K92" s="44">
        <v>43692</v>
      </c>
      <c r="L92" s="44">
        <v>43799</v>
      </c>
      <c r="M92" s="45">
        <f>AO92/AN92</f>
        <v>1</v>
      </c>
      <c r="N92" s="34" t="str">
        <f ca="1" t="shared" si="21"/>
        <v>DONE</v>
      </c>
      <c r="O92" s="35">
        <v>1</v>
      </c>
      <c r="P92" s="48"/>
      <c r="Q92" s="48"/>
      <c r="R92" s="48"/>
      <c r="S92" s="48">
        <v>1</v>
      </c>
      <c r="T92" s="48">
        <v>1</v>
      </c>
      <c r="U92" s="48"/>
      <c r="V92" s="48"/>
      <c r="W92" s="48">
        <v>1</v>
      </c>
      <c r="X92" s="48">
        <v>1</v>
      </c>
      <c r="Y92" s="48"/>
      <c r="Z92" s="48"/>
      <c r="AA92" s="48">
        <v>1</v>
      </c>
      <c r="AB92" s="48">
        <v>1</v>
      </c>
      <c r="AC92" s="48"/>
      <c r="AD92" s="48"/>
      <c r="AE92" s="48">
        <v>1</v>
      </c>
      <c r="AF92" s="48">
        <v>1</v>
      </c>
      <c r="AG92" s="48"/>
      <c r="AH92" s="48"/>
      <c r="AI92" s="48">
        <v>1</v>
      </c>
      <c r="AJ92" s="48">
        <v>1</v>
      </c>
      <c r="AK92" s="48"/>
      <c r="AL92" s="48"/>
      <c r="AM92" s="48"/>
      <c r="AN92" s="49">
        <f t="shared" si="19"/>
        <v>5</v>
      </c>
      <c r="AO92" s="49">
        <f t="shared" si="20"/>
        <v>5</v>
      </c>
      <c r="AP92" s="50"/>
      <c r="AQ92" s="51"/>
      <c r="AR92" s="51"/>
      <c r="AS92" s="51"/>
      <c r="AT92" s="52"/>
      <c r="AU92" s="220"/>
    </row>
    <row r="93" spans="1:47" s="4" customFormat="1" ht="24">
      <c r="A93" s="65"/>
      <c r="B93" s="66"/>
      <c r="C93" s="67"/>
      <c r="D93" s="68" t="s">
        <v>590</v>
      </c>
      <c r="E93" s="41"/>
      <c r="F93" s="42" t="s">
        <v>587</v>
      </c>
      <c r="G93" s="42"/>
      <c r="H93" s="41" t="s">
        <v>432</v>
      </c>
      <c r="I93" s="41"/>
      <c r="J93" s="237" t="s">
        <v>582</v>
      </c>
      <c r="K93" s="44">
        <v>43723</v>
      </c>
      <c r="L93" s="44">
        <v>43829</v>
      </c>
      <c r="M93" s="45">
        <f>AO93/AN93</f>
        <v>1</v>
      </c>
      <c r="N93" s="34" t="str">
        <f ca="1" t="shared" si="21"/>
        <v>DONE</v>
      </c>
      <c r="O93" s="35">
        <v>1</v>
      </c>
      <c r="P93" s="48"/>
      <c r="Q93" s="48"/>
      <c r="R93" s="48"/>
      <c r="S93" s="48"/>
      <c r="T93" s="48"/>
      <c r="U93" s="48"/>
      <c r="V93" s="48"/>
      <c r="W93" s="48"/>
      <c r="X93" s="48"/>
      <c r="Y93" s="48"/>
      <c r="Z93" s="48"/>
      <c r="AA93" s="48"/>
      <c r="AB93" s="48"/>
      <c r="AC93" s="48"/>
      <c r="AD93" s="48"/>
      <c r="AE93" s="48"/>
      <c r="AF93" s="48"/>
      <c r="AG93" s="48"/>
      <c r="AH93" s="48"/>
      <c r="AI93" s="48"/>
      <c r="AJ93" s="48">
        <v>1</v>
      </c>
      <c r="AK93" s="48"/>
      <c r="AL93" s="48"/>
      <c r="AM93" s="48">
        <v>1</v>
      </c>
      <c r="AN93" s="49">
        <f t="shared" si="19"/>
        <v>1</v>
      </c>
      <c r="AO93" s="49">
        <f t="shared" si="20"/>
        <v>1</v>
      </c>
      <c r="AP93" s="50"/>
      <c r="AQ93" s="51"/>
      <c r="AR93" s="51"/>
      <c r="AS93" s="51"/>
      <c r="AT93" s="52"/>
      <c r="AU93" s="220"/>
    </row>
    <row r="94" spans="1:47" s="4" customFormat="1" ht="48">
      <c r="A94" s="65"/>
      <c r="B94" s="246"/>
      <c r="C94" s="187" t="s">
        <v>594</v>
      </c>
      <c r="D94" s="188" t="s">
        <v>591</v>
      </c>
      <c r="E94" s="193"/>
      <c r="F94" s="189"/>
      <c r="G94" s="189"/>
      <c r="H94" s="189" t="s">
        <v>498</v>
      </c>
      <c r="I94" s="189"/>
      <c r="J94" s="241" t="s">
        <v>582</v>
      </c>
      <c r="K94" s="191">
        <v>43600</v>
      </c>
      <c r="L94" s="192">
        <v>43707</v>
      </c>
      <c r="M94" s="277"/>
      <c r="N94" s="34">
        <f ca="1" t="shared" si="21"/>
        <v>-104</v>
      </c>
      <c r="O94" s="35">
        <v>1</v>
      </c>
      <c r="P94" s="205">
        <f>SUM(P95:P97)</f>
        <v>0</v>
      </c>
      <c r="Q94" s="205">
        <f aca="true" t="shared" si="24" ref="Q94:AM94">SUM(Q95:Q97)</f>
        <v>0</v>
      </c>
      <c r="R94" s="205">
        <f t="shared" si="24"/>
        <v>0</v>
      </c>
      <c r="S94" s="205">
        <f t="shared" si="24"/>
        <v>0</v>
      </c>
      <c r="T94" s="205">
        <f t="shared" si="24"/>
        <v>0</v>
      </c>
      <c r="U94" s="205">
        <f t="shared" si="24"/>
        <v>0</v>
      </c>
      <c r="V94" s="205">
        <f t="shared" si="24"/>
        <v>0</v>
      </c>
      <c r="W94" s="205">
        <f t="shared" si="24"/>
        <v>0</v>
      </c>
      <c r="X94" s="205">
        <f t="shared" si="24"/>
        <v>0</v>
      </c>
      <c r="Y94" s="205">
        <f t="shared" si="24"/>
        <v>0</v>
      </c>
      <c r="Z94" s="205">
        <f t="shared" si="24"/>
        <v>0</v>
      </c>
      <c r="AA94" s="205">
        <f t="shared" si="24"/>
        <v>0</v>
      </c>
      <c r="AB94" s="205">
        <f t="shared" si="24"/>
        <v>0</v>
      </c>
      <c r="AC94" s="205">
        <f t="shared" si="24"/>
        <v>0</v>
      </c>
      <c r="AD94" s="205">
        <f t="shared" si="24"/>
        <v>2</v>
      </c>
      <c r="AE94" s="205">
        <f t="shared" si="24"/>
        <v>2</v>
      </c>
      <c r="AF94" s="205">
        <f t="shared" si="24"/>
        <v>0</v>
      </c>
      <c r="AG94" s="205">
        <f t="shared" si="24"/>
        <v>0</v>
      </c>
      <c r="AH94" s="205">
        <f t="shared" si="24"/>
        <v>2</v>
      </c>
      <c r="AI94" s="205">
        <f t="shared" si="24"/>
        <v>1</v>
      </c>
      <c r="AJ94" s="205">
        <f t="shared" si="24"/>
        <v>0</v>
      </c>
      <c r="AK94" s="205">
        <f t="shared" si="24"/>
        <v>0</v>
      </c>
      <c r="AL94" s="205">
        <f t="shared" si="24"/>
        <v>0</v>
      </c>
      <c r="AM94" s="205">
        <f t="shared" si="24"/>
        <v>0</v>
      </c>
      <c r="AN94" s="401">
        <f t="shared" si="19"/>
        <v>4</v>
      </c>
      <c r="AO94" s="401">
        <f t="shared" si="20"/>
        <v>3</v>
      </c>
      <c r="AP94" s="386"/>
      <c r="AQ94" s="387"/>
      <c r="AR94" s="387"/>
      <c r="AS94" s="384">
        <f>+U94+W94+Y94+AA94+AC94+AE94+AG94+AI94+AK94+AM94+S94+Q94</f>
        <v>3</v>
      </c>
      <c r="AT94" s="385">
        <f>SUM(O95:O97)</f>
        <v>3</v>
      </c>
      <c r="AU94" s="216">
        <f>SUM(AO95:AO97)/SUM(AN95:AN97)</f>
        <v>0.75</v>
      </c>
    </row>
    <row r="95" spans="1:47" s="4" customFormat="1" ht="30" customHeight="1">
      <c r="A95" s="65"/>
      <c r="B95" s="246"/>
      <c r="C95" s="67"/>
      <c r="D95" s="250" t="s">
        <v>592</v>
      </c>
      <c r="E95" s="41"/>
      <c r="F95" s="42" t="s">
        <v>595</v>
      </c>
      <c r="G95" s="42" t="s">
        <v>596</v>
      </c>
      <c r="H95" s="41" t="s">
        <v>470</v>
      </c>
      <c r="I95" s="41"/>
      <c r="J95" s="237" t="s">
        <v>582</v>
      </c>
      <c r="K95" s="44">
        <v>43692</v>
      </c>
      <c r="L95" s="44">
        <v>43799</v>
      </c>
      <c r="M95" s="45">
        <f>AO95/AN95</f>
        <v>1</v>
      </c>
      <c r="N95" s="34" t="str">
        <f ca="1" t="shared" si="21"/>
        <v>DONE</v>
      </c>
      <c r="O95" s="35">
        <v>1</v>
      </c>
      <c r="P95" s="48"/>
      <c r="Q95" s="48"/>
      <c r="R95" s="48"/>
      <c r="S95" s="48"/>
      <c r="T95" s="48"/>
      <c r="U95" s="48"/>
      <c r="V95" s="48"/>
      <c r="W95" s="48"/>
      <c r="X95" s="48"/>
      <c r="Y95" s="48"/>
      <c r="Z95" s="48"/>
      <c r="AA95" s="48"/>
      <c r="AB95" s="48"/>
      <c r="AC95" s="48"/>
      <c r="AD95" s="48">
        <v>1</v>
      </c>
      <c r="AE95" s="48">
        <v>1</v>
      </c>
      <c r="AF95" s="48"/>
      <c r="AG95" s="48"/>
      <c r="AH95" s="48">
        <v>1</v>
      </c>
      <c r="AI95" s="48">
        <v>1</v>
      </c>
      <c r="AJ95" s="48"/>
      <c r="AK95" s="48"/>
      <c r="AL95" s="48"/>
      <c r="AM95" s="48"/>
      <c r="AN95" s="49">
        <f t="shared" si="19"/>
        <v>2</v>
      </c>
      <c r="AO95" s="49">
        <f t="shared" si="20"/>
        <v>2</v>
      </c>
      <c r="AP95" s="50"/>
      <c r="AQ95" s="51"/>
      <c r="AR95" s="51"/>
      <c r="AS95" s="52"/>
      <c r="AT95" s="220"/>
      <c r="AU95" s="51"/>
    </row>
    <row r="96" spans="1:47" s="4" customFormat="1" ht="28.5" customHeight="1">
      <c r="A96" s="65"/>
      <c r="B96" s="246"/>
      <c r="C96" s="67"/>
      <c r="D96" s="250" t="s">
        <v>593</v>
      </c>
      <c r="E96" s="41"/>
      <c r="F96" s="42" t="s">
        <v>597</v>
      </c>
      <c r="G96" s="42" t="s">
        <v>596</v>
      </c>
      <c r="H96" s="41" t="s">
        <v>470</v>
      </c>
      <c r="I96" s="41"/>
      <c r="J96" s="237" t="s">
        <v>582</v>
      </c>
      <c r="K96" s="44">
        <v>43692</v>
      </c>
      <c r="L96" s="44">
        <v>43799</v>
      </c>
      <c r="M96" s="45">
        <f>AO96/AN96</f>
        <v>0.5</v>
      </c>
      <c r="N96" s="34">
        <f ca="1" t="shared" si="21"/>
        <v>-12</v>
      </c>
      <c r="O96" s="35">
        <v>1</v>
      </c>
      <c r="P96" s="48"/>
      <c r="Q96" s="48"/>
      <c r="R96" s="48"/>
      <c r="S96" s="48"/>
      <c r="T96" s="48"/>
      <c r="U96" s="48"/>
      <c r="V96" s="48"/>
      <c r="W96" s="48"/>
      <c r="X96" s="48"/>
      <c r="Y96" s="48"/>
      <c r="Z96" s="48"/>
      <c r="AA96" s="48"/>
      <c r="AB96" s="48"/>
      <c r="AC96" s="48"/>
      <c r="AD96" s="48">
        <v>1</v>
      </c>
      <c r="AE96" s="48">
        <v>1</v>
      </c>
      <c r="AF96" s="48"/>
      <c r="AG96" s="48"/>
      <c r="AH96" s="48">
        <v>1</v>
      </c>
      <c r="AI96" s="48"/>
      <c r="AJ96" s="48"/>
      <c r="AK96" s="48"/>
      <c r="AL96" s="48"/>
      <c r="AM96" s="48"/>
      <c r="AN96" s="49">
        <f t="shared" si="19"/>
        <v>2</v>
      </c>
      <c r="AO96" s="49">
        <f t="shared" si="20"/>
        <v>1</v>
      </c>
      <c r="AP96" s="50"/>
      <c r="AQ96" s="51"/>
      <c r="AR96" s="51"/>
      <c r="AS96" s="51"/>
      <c r="AT96" s="52"/>
      <c r="AU96" s="220"/>
    </row>
    <row r="97" spans="1:47" s="4" customFormat="1" ht="27">
      <c r="A97" s="12"/>
      <c r="B97" s="172" t="s">
        <v>73</v>
      </c>
      <c r="C97" s="13"/>
      <c r="D97" s="170" t="s">
        <v>353</v>
      </c>
      <c r="E97" s="14"/>
      <c r="F97" s="14"/>
      <c r="G97" s="14"/>
      <c r="H97" s="14" t="s">
        <v>32</v>
      </c>
      <c r="I97" s="14"/>
      <c r="J97" s="59" t="s">
        <v>39</v>
      </c>
      <c r="K97" s="16"/>
      <c r="L97" s="16"/>
      <c r="M97" s="17"/>
      <c r="N97" s="34">
        <f ca="1" t="shared" si="21"/>
        <v>-43811</v>
      </c>
      <c r="O97" s="35">
        <v>1</v>
      </c>
      <c r="P97" s="19"/>
      <c r="Q97" s="19"/>
      <c r="R97" s="19"/>
      <c r="S97" s="19"/>
      <c r="T97" s="19"/>
      <c r="U97" s="19"/>
      <c r="V97" s="19"/>
      <c r="W97" s="19"/>
      <c r="X97" s="19"/>
      <c r="Y97" s="19"/>
      <c r="Z97" s="19"/>
      <c r="AA97" s="19"/>
      <c r="AB97" s="19"/>
      <c r="AC97" s="19"/>
      <c r="AD97" s="19"/>
      <c r="AE97" s="19"/>
      <c r="AF97" s="19"/>
      <c r="AG97" s="19"/>
      <c r="AH97" s="19"/>
      <c r="AI97" s="19"/>
      <c r="AJ97" s="19"/>
      <c r="AK97" s="19"/>
      <c r="AL97" s="19"/>
      <c r="AM97" s="20"/>
      <c r="AN97" s="49">
        <f t="shared" si="19"/>
        <v>0</v>
      </c>
      <c r="AO97" s="49">
        <f t="shared" si="20"/>
        <v>0</v>
      </c>
      <c r="AP97" s="60">
        <f>SUM(O98:O101)</f>
        <v>4</v>
      </c>
      <c r="AQ97" s="61">
        <f>SUM(AO98:AO101)/SUM(AN98:AN101)</f>
        <v>0.8888888888888888</v>
      </c>
      <c r="AR97" s="61"/>
      <c r="AS97" s="61"/>
      <c r="AT97" s="52"/>
      <c r="AU97" s="220"/>
    </row>
    <row r="98" spans="1:47" s="64" customFormat="1" ht="24" customHeight="1">
      <c r="A98" s="62"/>
      <c r="B98" s="63"/>
      <c r="C98" s="187" t="s">
        <v>355</v>
      </c>
      <c r="D98" s="188" t="s">
        <v>42</v>
      </c>
      <c r="E98" s="193" t="s">
        <v>60</v>
      </c>
      <c r="F98" s="189"/>
      <c r="G98" s="189"/>
      <c r="H98" s="251" t="s">
        <v>605</v>
      </c>
      <c r="I98" s="189"/>
      <c r="J98" s="241" t="s">
        <v>500</v>
      </c>
      <c r="K98" s="191">
        <v>43466</v>
      </c>
      <c r="L98" s="192">
        <v>43814</v>
      </c>
      <c r="M98" s="33">
        <f>AS98/AR98</f>
        <v>0.8888888888888888</v>
      </c>
      <c r="N98" s="34">
        <f ca="1" t="shared" si="21"/>
        <v>3</v>
      </c>
      <c r="O98" s="35">
        <v>1</v>
      </c>
      <c r="P98" s="205">
        <f aca="true" t="shared" si="25" ref="P98:AM98">SUM(P99:P101)</f>
        <v>0</v>
      </c>
      <c r="Q98" s="205">
        <f t="shared" si="25"/>
        <v>0</v>
      </c>
      <c r="R98" s="205">
        <f t="shared" si="25"/>
        <v>0</v>
      </c>
      <c r="S98" s="205">
        <f t="shared" si="25"/>
        <v>0</v>
      </c>
      <c r="T98" s="205">
        <f t="shared" si="25"/>
        <v>0</v>
      </c>
      <c r="U98" s="205">
        <f t="shared" si="25"/>
        <v>0</v>
      </c>
      <c r="V98" s="205">
        <f t="shared" si="25"/>
        <v>0</v>
      </c>
      <c r="W98" s="205">
        <f t="shared" si="25"/>
        <v>0</v>
      </c>
      <c r="X98" s="205">
        <f t="shared" si="25"/>
        <v>1</v>
      </c>
      <c r="Y98" s="205">
        <f t="shared" si="25"/>
        <v>1</v>
      </c>
      <c r="Z98" s="205">
        <f t="shared" si="25"/>
        <v>0</v>
      </c>
      <c r="AA98" s="205">
        <f t="shared" si="25"/>
        <v>0</v>
      </c>
      <c r="AB98" s="205">
        <f t="shared" si="25"/>
        <v>3</v>
      </c>
      <c r="AC98" s="205">
        <f t="shared" si="25"/>
        <v>3</v>
      </c>
      <c r="AD98" s="205">
        <f t="shared" si="25"/>
        <v>1</v>
      </c>
      <c r="AE98" s="205">
        <f t="shared" si="25"/>
        <v>1</v>
      </c>
      <c r="AF98" s="205">
        <f t="shared" si="25"/>
        <v>3</v>
      </c>
      <c r="AG98" s="205">
        <f t="shared" si="25"/>
        <v>2</v>
      </c>
      <c r="AH98" s="205">
        <f t="shared" si="25"/>
        <v>1</v>
      </c>
      <c r="AI98" s="205">
        <f t="shared" si="25"/>
        <v>1</v>
      </c>
      <c r="AJ98" s="205">
        <f t="shared" si="25"/>
        <v>0</v>
      </c>
      <c r="AK98" s="205">
        <f t="shared" si="25"/>
        <v>0</v>
      </c>
      <c r="AL98" s="205">
        <f t="shared" si="25"/>
        <v>0</v>
      </c>
      <c r="AM98" s="205">
        <f t="shared" si="25"/>
        <v>0</v>
      </c>
      <c r="AN98" s="49">
        <f t="shared" si="19"/>
        <v>9</v>
      </c>
      <c r="AO98" s="49">
        <f t="shared" si="20"/>
        <v>8</v>
      </c>
      <c r="AP98" s="382"/>
      <c r="AQ98" s="383"/>
      <c r="AR98" s="384">
        <f>+T98+V98+X98+Z98+AB98+AD98+AF98+AH98+AJ98+AL98+R98+P98</f>
        <v>9</v>
      </c>
      <c r="AS98" s="384">
        <f>+U98+W98+Y98+AA98+AC98+AE98+AG98+AI98+AK98+AM98+S98+Q98</f>
        <v>8</v>
      </c>
      <c r="AT98" s="385">
        <f>SUM(O99:O101)</f>
        <v>3</v>
      </c>
      <c r="AU98" s="216">
        <f>SUM(AO99:AO101)/SUM(AN99:AN101)</f>
        <v>0.8888888888888888</v>
      </c>
    </row>
    <row r="99" spans="1:47" s="4" customFormat="1" ht="18.75" customHeight="1">
      <c r="A99" s="65"/>
      <c r="B99" s="66"/>
      <c r="C99" s="76"/>
      <c r="D99" s="68" t="s">
        <v>598</v>
      </c>
      <c r="E99" s="41"/>
      <c r="F99" s="86"/>
      <c r="G99" s="42" t="s">
        <v>601</v>
      </c>
      <c r="H99" s="41" t="s">
        <v>32</v>
      </c>
      <c r="I99" s="41"/>
      <c r="J99" s="237" t="s">
        <v>500</v>
      </c>
      <c r="K99" s="44">
        <v>43647</v>
      </c>
      <c r="L99" s="44">
        <v>43830</v>
      </c>
      <c r="M99" s="45">
        <f>AO99/AN99</f>
        <v>1</v>
      </c>
      <c r="N99" s="34" t="str">
        <f ca="1" t="shared" si="21"/>
        <v>DONE</v>
      </c>
      <c r="O99" s="35">
        <v>1</v>
      </c>
      <c r="P99" s="48"/>
      <c r="Q99" s="48"/>
      <c r="R99" s="48"/>
      <c r="S99" s="48"/>
      <c r="T99" s="48"/>
      <c r="U99" s="48"/>
      <c r="V99" s="48"/>
      <c r="W99" s="48"/>
      <c r="X99" s="48"/>
      <c r="Y99" s="48"/>
      <c r="Z99" s="48"/>
      <c r="AA99" s="48"/>
      <c r="AB99" s="48">
        <v>1</v>
      </c>
      <c r="AC99" s="48">
        <v>1</v>
      </c>
      <c r="AD99" s="48">
        <v>1</v>
      </c>
      <c r="AE99" s="48">
        <v>1</v>
      </c>
      <c r="AF99" s="48">
        <v>1</v>
      </c>
      <c r="AG99" s="48">
        <v>1</v>
      </c>
      <c r="AH99" s="48">
        <v>1</v>
      </c>
      <c r="AI99" s="48">
        <v>1</v>
      </c>
      <c r="AJ99" s="48"/>
      <c r="AK99" s="48"/>
      <c r="AL99" s="48"/>
      <c r="AM99" s="48"/>
      <c r="AN99" s="49">
        <f t="shared" si="19"/>
        <v>4</v>
      </c>
      <c r="AO99" s="49">
        <f t="shared" si="20"/>
        <v>4</v>
      </c>
      <c r="AP99" s="50"/>
      <c r="AQ99" s="51"/>
      <c r="AR99" s="51"/>
      <c r="AS99" s="51"/>
      <c r="AT99" s="52"/>
      <c r="AU99" s="220"/>
    </row>
    <row r="100" spans="1:47" s="4" customFormat="1" ht="24" customHeight="1">
      <c r="A100" s="65"/>
      <c r="B100" s="66"/>
      <c r="C100" s="76"/>
      <c r="D100" s="68" t="s">
        <v>599</v>
      </c>
      <c r="E100" s="41"/>
      <c r="F100" s="86" t="s">
        <v>602</v>
      </c>
      <c r="G100" s="42" t="s">
        <v>603</v>
      </c>
      <c r="H100" s="41" t="s">
        <v>32</v>
      </c>
      <c r="I100" s="41"/>
      <c r="J100" s="237" t="s">
        <v>500</v>
      </c>
      <c r="K100" s="44">
        <v>43647</v>
      </c>
      <c r="L100" s="44">
        <v>43769</v>
      </c>
      <c r="M100" s="45">
        <f>AO100/AN100</f>
        <v>1</v>
      </c>
      <c r="N100" s="34" t="str">
        <f ca="1" t="shared" si="21"/>
        <v>DONE</v>
      </c>
      <c r="O100" s="35">
        <v>1</v>
      </c>
      <c r="P100" s="48"/>
      <c r="Q100" s="48"/>
      <c r="R100" s="48"/>
      <c r="S100" s="48"/>
      <c r="T100" s="48"/>
      <c r="U100" s="48"/>
      <c r="V100" s="48"/>
      <c r="W100" s="48"/>
      <c r="X100" s="48">
        <v>1</v>
      </c>
      <c r="Y100" s="48">
        <v>1</v>
      </c>
      <c r="Z100" s="48"/>
      <c r="AA100" s="48"/>
      <c r="AB100" s="48">
        <v>1</v>
      </c>
      <c r="AC100" s="48">
        <v>1</v>
      </c>
      <c r="AD100" s="48"/>
      <c r="AE100" s="48"/>
      <c r="AF100" s="48">
        <v>1</v>
      </c>
      <c r="AG100" s="48">
        <v>1</v>
      </c>
      <c r="AH100" s="48"/>
      <c r="AI100" s="48"/>
      <c r="AJ100" s="48"/>
      <c r="AK100" s="48"/>
      <c r="AL100" s="48"/>
      <c r="AM100" s="48"/>
      <c r="AN100" s="49">
        <f t="shared" si="19"/>
        <v>3</v>
      </c>
      <c r="AO100" s="49">
        <f t="shared" si="20"/>
        <v>3</v>
      </c>
      <c r="AP100" s="50"/>
      <c r="AQ100" s="51"/>
      <c r="AR100" s="51"/>
      <c r="AS100" s="51"/>
      <c r="AT100" s="52"/>
      <c r="AU100" s="220"/>
    </row>
    <row r="101" spans="1:47" s="4" customFormat="1" ht="24" customHeight="1">
      <c r="A101" s="65"/>
      <c r="B101" s="66"/>
      <c r="C101" s="76"/>
      <c r="D101" s="68" t="s">
        <v>600</v>
      </c>
      <c r="E101" s="41"/>
      <c r="F101" s="86" t="s">
        <v>604</v>
      </c>
      <c r="G101" s="42"/>
      <c r="H101" s="41" t="s">
        <v>32</v>
      </c>
      <c r="I101" s="41"/>
      <c r="J101" s="237" t="s">
        <v>500</v>
      </c>
      <c r="K101" s="44">
        <v>43647</v>
      </c>
      <c r="L101" s="44">
        <v>43769</v>
      </c>
      <c r="M101" s="45">
        <f>AO101/AN101</f>
        <v>0.5</v>
      </c>
      <c r="N101" s="34">
        <f ca="1" t="shared" si="21"/>
        <v>-42</v>
      </c>
      <c r="O101" s="35">
        <v>1</v>
      </c>
      <c r="P101" s="48"/>
      <c r="Q101" s="48"/>
      <c r="R101" s="48"/>
      <c r="S101" s="48"/>
      <c r="T101" s="48"/>
      <c r="U101" s="48"/>
      <c r="V101" s="48"/>
      <c r="W101" s="48"/>
      <c r="X101" s="48"/>
      <c r="Y101" s="48"/>
      <c r="Z101" s="48"/>
      <c r="AA101" s="48"/>
      <c r="AB101" s="48">
        <v>1</v>
      </c>
      <c r="AC101" s="48">
        <v>1</v>
      </c>
      <c r="AD101" s="48"/>
      <c r="AE101" s="48"/>
      <c r="AF101" s="48">
        <v>1</v>
      </c>
      <c r="AG101" s="48"/>
      <c r="AH101" s="48"/>
      <c r="AI101" s="48"/>
      <c r="AJ101" s="48"/>
      <c r="AK101" s="48"/>
      <c r="AL101" s="48"/>
      <c r="AM101" s="48"/>
      <c r="AN101" s="49">
        <f t="shared" si="19"/>
        <v>2</v>
      </c>
      <c r="AO101" s="49">
        <f t="shared" si="20"/>
        <v>1</v>
      </c>
      <c r="AP101" s="50"/>
      <c r="AQ101" s="51"/>
      <c r="AR101" s="51"/>
      <c r="AS101" s="51"/>
      <c r="AT101" s="52"/>
      <c r="AU101" s="220"/>
    </row>
    <row r="102" spans="1:47" s="4" customFormat="1" ht="24">
      <c r="A102" s="70"/>
      <c r="B102" s="71"/>
      <c r="C102" s="187" t="s">
        <v>74</v>
      </c>
      <c r="D102" s="188" t="s">
        <v>43</v>
      </c>
      <c r="E102" s="193" t="s">
        <v>59</v>
      </c>
      <c r="F102" s="189"/>
      <c r="G102" s="189"/>
      <c r="H102" s="251" t="s">
        <v>605</v>
      </c>
      <c r="I102" s="189"/>
      <c r="J102" s="241" t="s">
        <v>471</v>
      </c>
      <c r="K102" s="253">
        <v>43586</v>
      </c>
      <c r="L102" s="254">
        <v>43799</v>
      </c>
      <c r="M102" s="277">
        <f>AS102/AR102</f>
        <v>0.95</v>
      </c>
      <c r="N102" s="34">
        <f ca="1" t="shared" si="21"/>
        <v>-12</v>
      </c>
      <c r="O102" s="35">
        <v>1</v>
      </c>
      <c r="P102" s="205">
        <f>SUM(P103:P108)</f>
        <v>0</v>
      </c>
      <c r="Q102" s="205">
        <f aca="true" t="shared" si="26" ref="Q102:AM102">SUM(Q103:Q108)</f>
        <v>0</v>
      </c>
      <c r="R102" s="205">
        <f t="shared" si="26"/>
        <v>0</v>
      </c>
      <c r="S102" s="205">
        <f t="shared" si="26"/>
        <v>0</v>
      </c>
      <c r="T102" s="205">
        <f t="shared" si="26"/>
        <v>0</v>
      </c>
      <c r="U102" s="205">
        <f t="shared" si="26"/>
        <v>0</v>
      </c>
      <c r="V102" s="205">
        <f t="shared" si="26"/>
        <v>0</v>
      </c>
      <c r="W102" s="205">
        <f t="shared" si="26"/>
        <v>0</v>
      </c>
      <c r="X102" s="205">
        <f t="shared" si="26"/>
        <v>0</v>
      </c>
      <c r="Y102" s="205">
        <f t="shared" si="26"/>
        <v>0</v>
      </c>
      <c r="Z102" s="205">
        <f t="shared" si="26"/>
        <v>2</v>
      </c>
      <c r="AA102" s="205">
        <f t="shared" si="26"/>
        <v>2</v>
      </c>
      <c r="AB102" s="205">
        <f t="shared" si="26"/>
        <v>2</v>
      </c>
      <c r="AC102" s="205">
        <f t="shared" si="26"/>
        <v>2</v>
      </c>
      <c r="AD102" s="205">
        <f t="shared" si="26"/>
        <v>5</v>
      </c>
      <c r="AE102" s="205">
        <f t="shared" si="26"/>
        <v>5</v>
      </c>
      <c r="AF102" s="205">
        <f t="shared" si="26"/>
        <v>5</v>
      </c>
      <c r="AG102" s="205">
        <f t="shared" si="26"/>
        <v>5</v>
      </c>
      <c r="AH102" s="205">
        <f t="shared" si="26"/>
        <v>4</v>
      </c>
      <c r="AI102" s="205">
        <f t="shared" si="26"/>
        <v>3</v>
      </c>
      <c r="AJ102" s="205">
        <f t="shared" si="26"/>
        <v>2</v>
      </c>
      <c r="AK102" s="205">
        <f t="shared" si="26"/>
        <v>2</v>
      </c>
      <c r="AL102" s="205">
        <f t="shared" si="26"/>
        <v>0</v>
      </c>
      <c r="AM102" s="205">
        <f t="shared" si="26"/>
        <v>0</v>
      </c>
      <c r="AN102" s="49">
        <f t="shared" si="19"/>
        <v>20</v>
      </c>
      <c r="AO102" s="49">
        <f t="shared" si="20"/>
        <v>19</v>
      </c>
      <c r="AP102" s="382"/>
      <c r="AQ102" s="383"/>
      <c r="AR102" s="384">
        <f>+T102+V102+X102+Z102+AB102+AD102+AF102+AH102+AJ102+AL102+R102+P102</f>
        <v>20</v>
      </c>
      <c r="AS102" s="384">
        <f>+U102+W102+Y102+AA102+AC102+AE102+AG102+AI102+AK102+AM102+S102+Q102</f>
        <v>19</v>
      </c>
      <c r="AT102" s="385">
        <f>SUM(O103:O108)</f>
        <v>6</v>
      </c>
      <c r="AU102" s="216">
        <f>SUM(AO103:AO108)/SUM(AN103:AN108)</f>
        <v>0.95</v>
      </c>
    </row>
    <row r="103" spans="1:47" s="64" customFormat="1" ht="22.5" customHeight="1">
      <c r="A103" s="72"/>
      <c r="B103" s="73"/>
      <c r="C103" s="74"/>
      <c r="D103" s="69" t="s">
        <v>606</v>
      </c>
      <c r="E103" s="41"/>
      <c r="F103" s="86" t="s">
        <v>611</v>
      </c>
      <c r="G103" s="252" t="s">
        <v>612</v>
      </c>
      <c r="H103" s="41" t="s">
        <v>32</v>
      </c>
      <c r="I103" s="41"/>
      <c r="J103" s="237" t="s">
        <v>471</v>
      </c>
      <c r="K103" s="44">
        <v>43661</v>
      </c>
      <c r="L103" s="44">
        <v>43723</v>
      </c>
      <c r="M103" s="45">
        <f aca="true" t="shared" si="27" ref="M103:M108">AO103/AN103</f>
        <v>1</v>
      </c>
      <c r="N103" s="34" t="str">
        <f ca="1" t="shared" si="21"/>
        <v>DONE</v>
      </c>
      <c r="O103" s="35">
        <v>1</v>
      </c>
      <c r="P103" s="48"/>
      <c r="Q103" s="48"/>
      <c r="R103" s="48"/>
      <c r="S103" s="48"/>
      <c r="T103" s="48"/>
      <c r="U103" s="48"/>
      <c r="V103" s="48"/>
      <c r="W103" s="48"/>
      <c r="X103" s="48"/>
      <c r="Y103" s="48"/>
      <c r="Z103" s="48">
        <v>1</v>
      </c>
      <c r="AA103" s="48">
        <v>1</v>
      </c>
      <c r="AB103" s="48">
        <v>1</v>
      </c>
      <c r="AC103" s="48">
        <v>1</v>
      </c>
      <c r="AD103" s="48">
        <v>1</v>
      </c>
      <c r="AE103" s="48">
        <v>1</v>
      </c>
      <c r="AF103" s="48"/>
      <c r="AG103" s="48"/>
      <c r="AH103" s="48"/>
      <c r="AI103" s="48"/>
      <c r="AJ103" s="48"/>
      <c r="AK103" s="48"/>
      <c r="AL103" s="48"/>
      <c r="AM103" s="48"/>
      <c r="AN103" s="49">
        <f t="shared" si="19"/>
        <v>3</v>
      </c>
      <c r="AO103" s="49">
        <f t="shared" si="20"/>
        <v>3</v>
      </c>
      <c r="AP103" s="50"/>
      <c r="AQ103" s="51"/>
      <c r="AR103" s="51"/>
      <c r="AS103" s="51"/>
      <c r="AT103" s="52"/>
      <c r="AU103" s="220"/>
    </row>
    <row r="104" spans="1:47" s="64" customFormat="1" ht="22.5" customHeight="1">
      <c r="A104" s="72"/>
      <c r="B104" s="73"/>
      <c r="C104" s="74"/>
      <c r="D104" s="69" t="s">
        <v>607</v>
      </c>
      <c r="E104" s="41"/>
      <c r="F104" s="86" t="s">
        <v>613</v>
      </c>
      <c r="G104" s="86" t="s">
        <v>614</v>
      </c>
      <c r="H104" s="41" t="s">
        <v>59</v>
      </c>
      <c r="I104" s="41"/>
      <c r="J104" s="237" t="s">
        <v>471</v>
      </c>
      <c r="K104" s="44">
        <v>43661</v>
      </c>
      <c r="L104" s="44">
        <v>43799</v>
      </c>
      <c r="M104" s="45">
        <f t="shared" si="27"/>
        <v>0.75</v>
      </c>
      <c r="N104" s="34">
        <f ca="1" t="shared" si="21"/>
        <v>-12</v>
      </c>
      <c r="O104" s="35">
        <v>1</v>
      </c>
      <c r="P104" s="48"/>
      <c r="Q104" s="48"/>
      <c r="R104" s="48"/>
      <c r="S104" s="48"/>
      <c r="T104" s="48"/>
      <c r="U104" s="48"/>
      <c r="V104" s="48"/>
      <c r="W104" s="48"/>
      <c r="X104" s="48"/>
      <c r="Y104" s="48"/>
      <c r="Z104" s="48"/>
      <c r="AA104" s="48"/>
      <c r="AB104" s="48">
        <v>1</v>
      </c>
      <c r="AC104" s="48">
        <v>1</v>
      </c>
      <c r="AD104" s="48">
        <v>1</v>
      </c>
      <c r="AE104" s="48">
        <v>1</v>
      </c>
      <c r="AF104" s="48">
        <v>1</v>
      </c>
      <c r="AG104" s="48">
        <v>1</v>
      </c>
      <c r="AH104" s="48">
        <v>1</v>
      </c>
      <c r="AI104" s="48"/>
      <c r="AJ104" s="48"/>
      <c r="AK104" s="48"/>
      <c r="AL104" s="48"/>
      <c r="AM104" s="48"/>
      <c r="AN104" s="49">
        <f t="shared" si="19"/>
        <v>4</v>
      </c>
      <c r="AO104" s="49">
        <f t="shared" si="20"/>
        <v>3</v>
      </c>
      <c r="AP104" s="50"/>
      <c r="AQ104" s="51"/>
      <c r="AR104" s="51"/>
      <c r="AS104" s="51"/>
      <c r="AT104" s="52"/>
      <c r="AU104" s="220"/>
    </row>
    <row r="105" spans="1:47" s="64" customFormat="1" ht="22.5" customHeight="1">
      <c r="A105" s="72"/>
      <c r="B105" s="73"/>
      <c r="C105" s="74"/>
      <c r="D105" s="69" t="s">
        <v>44</v>
      </c>
      <c r="E105" s="41"/>
      <c r="F105" s="86" t="s">
        <v>615</v>
      </c>
      <c r="G105" s="86" t="s">
        <v>616</v>
      </c>
      <c r="H105" s="41" t="s">
        <v>59</v>
      </c>
      <c r="I105" s="41"/>
      <c r="J105" s="237" t="s">
        <v>471</v>
      </c>
      <c r="K105" s="44">
        <v>43586</v>
      </c>
      <c r="L105" s="44">
        <v>43770</v>
      </c>
      <c r="M105" s="45">
        <f t="shared" si="27"/>
        <v>1</v>
      </c>
      <c r="N105" s="34" t="str">
        <f ca="1" t="shared" si="21"/>
        <v>DONE</v>
      </c>
      <c r="O105" s="35">
        <v>1</v>
      </c>
      <c r="P105" s="48"/>
      <c r="Q105" s="48"/>
      <c r="R105" s="48"/>
      <c r="S105" s="48"/>
      <c r="T105" s="48"/>
      <c r="U105" s="48"/>
      <c r="V105" s="48"/>
      <c r="W105" s="48"/>
      <c r="X105" s="48"/>
      <c r="Y105" s="48"/>
      <c r="Z105" s="48">
        <v>1</v>
      </c>
      <c r="AA105" s="48">
        <v>1</v>
      </c>
      <c r="AB105" s="48"/>
      <c r="AC105" s="48"/>
      <c r="AD105" s="48">
        <v>1</v>
      </c>
      <c r="AE105" s="48">
        <v>1</v>
      </c>
      <c r="AF105" s="48"/>
      <c r="AG105" s="48"/>
      <c r="AH105" s="48">
        <v>1</v>
      </c>
      <c r="AI105" s="48">
        <v>1</v>
      </c>
      <c r="AJ105" s="48"/>
      <c r="AK105" s="48"/>
      <c r="AL105" s="48"/>
      <c r="AM105" s="48"/>
      <c r="AN105" s="49">
        <f t="shared" si="19"/>
        <v>3</v>
      </c>
      <c r="AO105" s="49">
        <f t="shared" si="20"/>
        <v>3</v>
      </c>
      <c r="AP105" s="50"/>
      <c r="AQ105" s="51"/>
      <c r="AR105" s="51"/>
      <c r="AS105" s="51"/>
      <c r="AT105" s="52"/>
      <c r="AU105" s="220"/>
    </row>
    <row r="106" spans="1:47" s="64" customFormat="1" ht="22.5" customHeight="1">
      <c r="A106" s="72"/>
      <c r="B106" s="73"/>
      <c r="C106" s="74"/>
      <c r="D106" s="69" t="s">
        <v>608</v>
      </c>
      <c r="E106" s="41"/>
      <c r="F106" s="86" t="s">
        <v>617</v>
      </c>
      <c r="G106" s="86" t="s">
        <v>618</v>
      </c>
      <c r="H106" s="41" t="s">
        <v>32</v>
      </c>
      <c r="I106" s="41"/>
      <c r="J106" s="237" t="s">
        <v>471</v>
      </c>
      <c r="K106" s="44">
        <v>43630</v>
      </c>
      <c r="L106" s="44">
        <v>43661</v>
      </c>
      <c r="M106" s="45">
        <f t="shared" si="27"/>
        <v>1</v>
      </c>
      <c r="N106" s="34" t="str">
        <f ca="1" t="shared" si="21"/>
        <v>DONE</v>
      </c>
      <c r="O106" s="35">
        <v>1</v>
      </c>
      <c r="P106" s="48"/>
      <c r="Q106" s="48"/>
      <c r="R106" s="48"/>
      <c r="S106" s="48"/>
      <c r="T106" s="48"/>
      <c r="U106" s="48"/>
      <c r="V106" s="48"/>
      <c r="W106" s="48"/>
      <c r="X106" s="48"/>
      <c r="Y106" s="48"/>
      <c r="Z106" s="48"/>
      <c r="AA106" s="48"/>
      <c r="AB106" s="48"/>
      <c r="AC106" s="48"/>
      <c r="AD106" s="48"/>
      <c r="AE106" s="48"/>
      <c r="AF106" s="48">
        <v>1</v>
      </c>
      <c r="AG106" s="48">
        <v>1</v>
      </c>
      <c r="AH106" s="48"/>
      <c r="AI106" s="48"/>
      <c r="AJ106" s="48">
        <v>1</v>
      </c>
      <c r="AK106" s="48">
        <v>1</v>
      </c>
      <c r="AL106" s="48"/>
      <c r="AM106" s="48"/>
      <c r="AN106" s="49">
        <f t="shared" si="19"/>
        <v>2</v>
      </c>
      <c r="AO106" s="49">
        <f t="shared" si="20"/>
        <v>2</v>
      </c>
      <c r="AP106" s="50"/>
      <c r="AQ106" s="51"/>
      <c r="AR106" s="51"/>
      <c r="AS106" s="51"/>
      <c r="AT106" s="52"/>
      <c r="AU106" s="220"/>
    </row>
    <row r="107" spans="1:47" s="64" customFormat="1" ht="22.5" customHeight="1">
      <c r="A107" s="72"/>
      <c r="B107" s="73"/>
      <c r="C107" s="74"/>
      <c r="D107" s="69" t="s">
        <v>609</v>
      </c>
      <c r="E107" s="41"/>
      <c r="F107" s="86" t="s">
        <v>619</v>
      </c>
      <c r="G107" s="86" t="s">
        <v>618</v>
      </c>
      <c r="H107" s="41" t="s">
        <v>32</v>
      </c>
      <c r="I107" s="41"/>
      <c r="J107" s="237" t="s">
        <v>471</v>
      </c>
      <c r="K107" s="44">
        <v>43630</v>
      </c>
      <c r="L107" s="44">
        <v>43661</v>
      </c>
      <c r="M107" s="45">
        <f t="shared" si="27"/>
        <v>1</v>
      </c>
      <c r="N107" s="34" t="str">
        <f ca="1" t="shared" si="21"/>
        <v>DONE</v>
      </c>
      <c r="O107" s="35">
        <v>1</v>
      </c>
      <c r="P107" s="48"/>
      <c r="Q107" s="48"/>
      <c r="R107" s="48"/>
      <c r="S107" s="48"/>
      <c r="T107" s="48"/>
      <c r="U107" s="48"/>
      <c r="V107" s="48"/>
      <c r="W107" s="48"/>
      <c r="X107" s="48"/>
      <c r="Y107" s="48"/>
      <c r="Z107" s="48"/>
      <c r="AA107" s="48"/>
      <c r="AB107" s="48"/>
      <c r="AC107" s="48"/>
      <c r="AD107" s="48"/>
      <c r="AE107" s="48"/>
      <c r="AF107" s="48">
        <v>1</v>
      </c>
      <c r="AG107" s="48">
        <v>1</v>
      </c>
      <c r="AH107" s="48"/>
      <c r="AI107" s="48"/>
      <c r="AJ107" s="48">
        <v>1</v>
      </c>
      <c r="AK107" s="48">
        <v>1</v>
      </c>
      <c r="AL107" s="48"/>
      <c r="AM107" s="48"/>
      <c r="AN107" s="49">
        <f t="shared" si="19"/>
        <v>2</v>
      </c>
      <c r="AO107" s="49">
        <f t="shared" si="20"/>
        <v>2</v>
      </c>
      <c r="AP107" s="50"/>
      <c r="AQ107" s="51"/>
      <c r="AR107" s="51"/>
      <c r="AS107" s="51"/>
      <c r="AT107" s="52"/>
      <c r="AU107" s="220"/>
    </row>
    <row r="108" spans="1:47" s="4" customFormat="1" ht="24" customHeight="1">
      <c r="A108" s="65"/>
      <c r="B108" s="66"/>
      <c r="C108" s="67"/>
      <c r="D108" s="69" t="s">
        <v>610</v>
      </c>
      <c r="E108" s="41"/>
      <c r="F108" s="86" t="s">
        <v>620</v>
      </c>
      <c r="G108" s="86" t="s">
        <v>618</v>
      </c>
      <c r="H108" s="41" t="s">
        <v>59</v>
      </c>
      <c r="I108" s="41"/>
      <c r="J108" s="237" t="s">
        <v>471</v>
      </c>
      <c r="K108" s="44">
        <v>43691</v>
      </c>
      <c r="L108" s="44">
        <v>43769</v>
      </c>
      <c r="M108" s="45">
        <f t="shared" si="27"/>
        <v>1</v>
      </c>
      <c r="N108" s="34" t="str">
        <f ca="1" t="shared" si="21"/>
        <v>DONE</v>
      </c>
      <c r="O108" s="35">
        <v>1</v>
      </c>
      <c r="P108" s="48"/>
      <c r="Q108" s="48"/>
      <c r="R108" s="48"/>
      <c r="S108" s="48"/>
      <c r="T108" s="48"/>
      <c r="U108" s="48"/>
      <c r="V108" s="48"/>
      <c r="W108" s="48"/>
      <c r="X108" s="48"/>
      <c r="Y108" s="48"/>
      <c r="Z108" s="48"/>
      <c r="AA108" s="48"/>
      <c r="AB108" s="48"/>
      <c r="AC108" s="48"/>
      <c r="AD108" s="48">
        <v>2</v>
      </c>
      <c r="AE108" s="48">
        <v>2</v>
      </c>
      <c r="AF108" s="48">
        <v>2</v>
      </c>
      <c r="AG108" s="48">
        <v>2</v>
      </c>
      <c r="AH108" s="48">
        <v>2</v>
      </c>
      <c r="AI108" s="48">
        <v>2</v>
      </c>
      <c r="AJ108" s="48"/>
      <c r="AK108" s="48"/>
      <c r="AL108" s="48"/>
      <c r="AM108" s="48"/>
      <c r="AN108" s="49">
        <f t="shared" si="19"/>
        <v>6</v>
      </c>
      <c r="AO108" s="49">
        <f t="shared" si="20"/>
        <v>6</v>
      </c>
      <c r="AP108" s="50"/>
      <c r="AQ108" s="51"/>
      <c r="AR108" s="51"/>
      <c r="AS108" s="51"/>
      <c r="AT108" s="52"/>
      <c r="AU108" s="220"/>
    </row>
    <row r="109" spans="1:47" s="4" customFormat="1" ht="24.75" customHeight="1">
      <c r="A109" s="12"/>
      <c r="B109" s="172" t="s">
        <v>75</v>
      </c>
      <c r="C109" s="160"/>
      <c r="D109" s="170" t="s">
        <v>45</v>
      </c>
      <c r="E109" s="14"/>
      <c r="F109" s="14"/>
      <c r="G109" s="14"/>
      <c r="H109" s="14" t="s">
        <v>32</v>
      </c>
      <c r="I109" s="14"/>
      <c r="J109" s="59" t="s">
        <v>34</v>
      </c>
      <c r="K109" s="75">
        <v>43221</v>
      </c>
      <c r="L109" s="75">
        <v>43465</v>
      </c>
      <c r="M109" s="17"/>
      <c r="N109" s="34">
        <f ca="1" t="shared" si="21"/>
        <v>-346</v>
      </c>
      <c r="O109" s="35">
        <v>1</v>
      </c>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20"/>
      <c r="AN109" s="49">
        <f>+T109+V109+X109+Z109+AB109+AD109+AF109+AH109+AJ109+AL109+R109+P109</f>
        <v>0</v>
      </c>
      <c r="AO109" s="49">
        <f>+S109+Q109+U109+W109+Y109+AA109+AC109+AE109+AG109+AI109+AK109+AM109</f>
        <v>0</v>
      </c>
      <c r="AP109" s="60">
        <f>SUM(O110:O159)</f>
        <v>50</v>
      </c>
      <c r="AQ109" s="61">
        <f>SUM(AO110:AO159)/SUM(AN110:AN159)</f>
        <v>0.19101123595505617</v>
      </c>
      <c r="AR109" s="61"/>
      <c r="AS109" s="61"/>
      <c r="AT109" s="52"/>
      <c r="AU109" s="220"/>
    </row>
    <row r="110" spans="1:47" s="4" customFormat="1" ht="39.75" customHeight="1">
      <c r="A110" s="70"/>
      <c r="B110" s="71"/>
      <c r="C110" s="187" t="s">
        <v>76</v>
      </c>
      <c r="D110" s="188" t="s">
        <v>621</v>
      </c>
      <c r="E110" s="193"/>
      <c r="F110" s="189"/>
      <c r="G110" s="189"/>
      <c r="H110" s="189" t="s">
        <v>469</v>
      </c>
      <c r="I110" s="189"/>
      <c r="J110" s="249" t="s">
        <v>622</v>
      </c>
      <c r="K110" s="191">
        <v>43586</v>
      </c>
      <c r="L110" s="192">
        <v>43830</v>
      </c>
      <c r="M110" s="33">
        <f>AO110/AN110</f>
        <v>0</v>
      </c>
      <c r="N110" s="34">
        <f ca="1" t="shared" si="21"/>
        <v>19</v>
      </c>
      <c r="O110" s="35">
        <v>1</v>
      </c>
      <c r="P110" s="405">
        <f>SUM(P111,P114,P119,P123,P126,P129,P135,P140,P146)</f>
        <v>0</v>
      </c>
      <c r="Q110" s="405">
        <f>SUM(Q111,Q114,Q119,Q123,Q126,Q129,Q135,Q140,Q146)</f>
        <v>2</v>
      </c>
      <c r="R110" s="405">
        <f>SUM(R111,R114,R119,R123,R126,R129,R135,R140,R146)</f>
        <v>2</v>
      </c>
      <c r="S110" s="405">
        <f>SUM(S111,S114,S119,S123,S126,S129,S135,S140,S146)</f>
        <v>2</v>
      </c>
      <c r="T110" s="405">
        <f>SUM(T111,T114,T119,T123,T126,T129,T135,T140,T146)</f>
        <v>2</v>
      </c>
      <c r="U110" s="405">
        <f>SUM(U111,U114,U119,U123,U126,U129,U135,U140,U146)</f>
        <v>2</v>
      </c>
      <c r="V110" s="405">
        <f>SUM(V111,V114,V119,V123,V126,V129,V135,V140,V146)</f>
        <v>2</v>
      </c>
      <c r="W110" s="405">
        <f>SUM(W111,W114,W119,W123,W126,W129,W135,W140,W146)</f>
        <v>2</v>
      </c>
      <c r="X110" s="405">
        <f>SUM(X111,X114,X119,X123,X126,X129,X135,X140,X146)</f>
        <v>0</v>
      </c>
      <c r="Y110" s="405">
        <f>SUM(Y111,Y114,Y119,Y123,Y126,Y129,Y135,Y140,Y146)</f>
        <v>2</v>
      </c>
      <c r="Z110" s="405">
        <f>SUM(Z111,Z114,Z119,Z123,Z126,Z129,Z135,Z140,Z146)</f>
        <v>2</v>
      </c>
      <c r="AA110" s="405">
        <f>SUM(AA111,AA114,AA119,AA123,AA126,AA129,AA135,AA140,AA146)</f>
        <v>2</v>
      </c>
      <c r="AB110" s="405">
        <f>SUM(AB111,AB114,AB119,AB123,AB126,AB129,AB135,AB140,AB146)</f>
        <v>2</v>
      </c>
      <c r="AC110" s="405">
        <f>SUM(AC111,AC114,AC119,AC123,AC126,AC129,AC135,AC140,AC146)</f>
        <v>2</v>
      </c>
      <c r="AD110" s="405">
        <f>SUM(AD111,AD114,AD119,AD123,AD126,AD129,AD135,AD140,AD146)</f>
        <v>2</v>
      </c>
      <c r="AE110" s="405">
        <f>SUM(AE111,AE114,AE119,AE123,AE126,AE129,AE135,AE140,AE146)</f>
        <v>1</v>
      </c>
      <c r="AF110" s="405">
        <f>SUM(AF111,AF114,AF119,AF123,AF126,AF129,AF135,AF140,AF146)</f>
        <v>12</v>
      </c>
      <c r="AG110" s="405">
        <f>SUM(AG111,AG114,AG119,AG123,AG126,AG129,AG135,AG140,AG146)</f>
        <v>6</v>
      </c>
      <c r="AH110" s="405">
        <f>SUM(AH111,AH114,AH119,AH123,AH126,AH129,AH135,AH140,AH146)</f>
        <v>15</v>
      </c>
      <c r="AI110" s="405">
        <f>SUM(AI111,AI114,AI119,AI123,AI126,AI129,AI135,AI140,AI146)</f>
        <v>2</v>
      </c>
      <c r="AJ110" s="405">
        <f>SUM(AJ111,AJ114,AJ119,AJ123,AJ126,AJ129,AJ135,AJ140,AJ146)</f>
        <v>10</v>
      </c>
      <c r="AK110" s="405">
        <f>SUM(AK111,AK114,AK119,AK123,AK126,AK129,AK135,AK140,AK146)</f>
        <v>0</v>
      </c>
      <c r="AL110" s="405">
        <f>SUM(AL111,AL114,AL119,AL123,AL126,AL129,AL135,AL140,AL146)</f>
        <v>6</v>
      </c>
      <c r="AM110" s="405">
        <f>SUM(AM111,AM114,AM119,AM123,AM126,AM129,AM135,AM140,AM146)</f>
        <v>0</v>
      </c>
      <c r="AN110" s="404">
        <f>AL110+AJ110+AH110+AF110+AD110+AB110</f>
        <v>45</v>
      </c>
      <c r="AO110" s="404">
        <v>30</v>
      </c>
      <c r="AP110" s="37"/>
      <c r="AQ110" s="38"/>
      <c r="AR110" s="39">
        <f>+T110+V110+X110+Z110+AB110+AD110+AF110+AH110+AJ110+AL110+R110+P110</f>
        <v>45</v>
      </c>
      <c r="AS110" s="39">
        <v>30</v>
      </c>
      <c r="AT110" s="34">
        <f>SUM(O111:O114)</f>
        <v>4</v>
      </c>
      <c r="AU110" s="216">
        <f>30/45</f>
        <v>0.6666666666666666</v>
      </c>
    </row>
    <row r="111" spans="1:47" s="4" customFormat="1" ht="18" customHeight="1">
      <c r="A111" s="65"/>
      <c r="B111" s="66"/>
      <c r="C111" s="255" t="s">
        <v>623</v>
      </c>
      <c r="D111" s="256" t="s">
        <v>624</v>
      </c>
      <c r="E111" s="193" t="s">
        <v>56</v>
      </c>
      <c r="F111" s="258"/>
      <c r="G111" s="259"/>
      <c r="H111" s="258" t="s">
        <v>432</v>
      </c>
      <c r="I111" s="258"/>
      <c r="J111" s="260" t="s">
        <v>639</v>
      </c>
      <c r="K111" s="261">
        <v>43692</v>
      </c>
      <c r="L111" s="261">
        <v>43738</v>
      </c>
      <c r="M111" s="45">
        <f>AO111/AN111</f>
        <v>0.75</v>
      </c>
      <c r="N111" s="34">
        <f ca="1" t="shared" si="21"/>
        <v>-73</v>
      </c>
      <c r="O111" s="35">
        <v>1</v>
      </c>
      <c r="P111" s="280">
        <f>SUM(P112,P113)</f>
        <v>0</v>
      </c>
      <c r="Q111" s="280">
        <f aca="true" t="shared" si="28" ref="Q111:AM111">SUM(Q111:Q118)</f>
        <v>0</v>
      </c>
      <c r="R111" s="280">
        <f t="shared" si="28"/>
        <v>0</v>
      </c>
      <c r="S111" s="280">
        <f t="shared" si="28"/>
        <v>0</v>
      </c>
      <c r="T111" s="280">
        <f t="shared" si="28"/>
        <v>0</v>
      </c>
      <c r="U111" s="280">
        <f t="shared" si="28"/>
        <v>0</v>
      </c>
      <c r="V111" s="280">
        <f t="shared" si="28"/>
        <v>0</v>
      </c>
      <c r="W111" s="280">
        <f t="shared" si="28"/>
        <v>0</v>
      </c>
      <c r="X111" s="280">
        <f t="shared" si="28"/>
        <v>0</v>
      </c>
      <c r="Y111" s="280">
        <f t="shared" si="28"/>
        <v>0</v>
      </c>
      <c r="Z111" s="280">
        <f t="shared" si="28"/>
        <v>0</v>
      </c>
      <c r="AA111" s="280">
        <f t="shared" si="28"/>
        <v>0</v>
      </c>
      <c r="AB111" s="280">
        <f t="shared" si="28"/>
        <v>0</v>
      </c>
      <c r="AC111" s="280">
        <f t="shared" si="28"/>
        <v>0</v>
      </c>
      <c r="AD111" s="280">
        <f>SUM(AD112,AD113)</f>
        <v>1</v>
      </c>
      <c r="AE111" s="280">
        <f aca="true" t="shared" si="29" ref="AE111:AM111">SUM(AE112,AE113)</f>
        <v>1</v>
      </c>
      <c r="AF111" s="280">
        <f t="shared" si="29"/>
        <v>2</v>
      </c>
      <c r="AG111" s="280">
        <f t="shared" si="29"/>
        <v>2</v>
      </c>
      <c r="AH111" s="280">
        <f t="shared" si="29"/>
        <v>1</v>
      </c>
      <c r="AI111" s="280">
        <f t="shared" si="29"/>
        <v>0</v>
      </c>
      <c r="AJ111" s="280">
        <f t="shared" si="29"/>
        <v>0</v>
      </c>
      <c r="AK111" s="280">
        <f t="shared" si="29"/>
        <v>0</v>
      </c>
      <c r="AL111" s="280">
        <f t="shared" si="29"/>
        <v>0</v>
      </c>
      <c r="AM111" s="280">
        <f t="shared" si="29"/>
        <v>0</v>
      </c>
      <c r="AN111" s="49">
        <f t="shared" si="19"/>
        <v>4</v>
      </c>
      <c r="AO111" s="49">
        <f t="shared" si="20"/>
        <v>3</v>
      </c>
      <c r="AP111" s="50"/>
      <c r="AQ111" s="51"/>
      <c r="AR111" s="51"/>
      <c r="AS111" s="51"/>
      <c r="AT111" s="52"/>
      <c r="AU111" s="220"/>
    </row>
    <row r="112" spans="1:47" s="4" customFormat="1" ht="18.75" customHeight="1">
      <c r="A112" s="65"/>
      <c r="B112" s="66"/>
      <c r="C112" s="257"/>
      <c r="D112" s="68" t="s">
        <v>625</v>
      </c>
      <c r="E112" s="41"/>
      <c r="F112" s="130" t="s">
        <v>633</v>
      </c>
      <c r="G112" s="42"/>
      <c r="H112" s="41" t="s">
        <v>432</v>
      </c>
      <c r="I112" s="41"/>
      <c r="J112" s="237" t="s">
        <v>639</v>
      </c>
      <c r="K112" s="44">
        <v>43692</v>
      </c>
      <c r="L112" s="44">
        <v>43738</v>
      </c>
      <c r="M112" s="45">
        <f>AO112/AN112</f>
        <v>1</v>
      </c>
      <c r="N112" s="34" t="str">
        <f ca="1" t="shared" si="21"/>
        <v>DONE</v>
      </c>
      <c r="O112" s="35">
        <v>1</v>
      </c>
      <c r="P112" s="48"/>
      <c r="Q112" s="48"/>
      <c r="R112" s="48"/>
      <c r="S112" s="48"/>
      <c r="T112" s="48"/>
      <c r="U112" s="48"/>
      <c r="V112" s="48"/>
      <c r="W112" s="48"/>
      <c r="X112" s="48"/>
      <c r="Y112" s="48"/>
      <c r="Z112" s="48"/>
      <c r="AA112" s="48"/>
      <c r="AB112" s="406"/>
      <c r="AC112" s="48"/>
      <c r="AD112" s="48">
        <v>1</v>
      </c>
      <c r="AE112" s="48">
        <v>1</v>
      </c>
      <c r="AF112" s="48">
        <v>1</v>
      </c>
      <c r="AG112" s="48">
        <v>1</v>
      </c>
      <c r="AH112" s="48"/>
      <c r="AI112" s="48"/>
      <c r="AJ112" s="48"/>
      <c r="AK112" s="48"/>
      <c r="AL112" s="48"/>
      <c r="AM112" s="48"/>
      <c r="AN112" s="49">
        <f t="shared" si="19"/>
        <v>2</v>
      </c>
      <c r="AO112" s="49">
        <f t="shared" si="20"/>
        <v>2</v>
      </c>
      <c r="AP112" s="50"/>
      <c r="AQ112" s="51"/>
      <c r="AR112" s="51"/>
      <c r="AS112" s="51"/>
      <c r="AT112" s="52"/>
      <c r="AU112" s="220"/>
    </row>
    <row r="113" spans="1:47" s="4" customFormat="1" ht="24">
      <c r="A113" s="65"/>
      <c r="B113" s="66"/>
      <c r="C113" s="257"/>
      <c r="D113" s="68" t="s">
        <v>626</v>
      </c>
      <c r="E113" s="41"/>
      <c r="F113" s="130" t="s">
        <v>634</v>
      </c>
      <c r="G113" s="42"/>
      <c r="H113" s="41" t="s">
        <v>432</v>
      </c>
      <c r="I113" s="41"/>
      <c r="J113" s="237" t="s">
        <v>639</v>
      </c>
      <c r="K113" s="44">
        <v>43692</v>
      </c>
      <c r="L113" s="44">
        <v>43738</v>
      </c>
      <c r="M113" s="45">
        <f>AO113/AN113</f>
        <v>0.5</v>
      </c>
      <c r="N113" s="34">
        <f ca="1" t="shared" si="21"/>
        <v>-73</v>
      </c>
      <c r="O113" s="35">
        <v>1</v>
      </c>
      <c r="P113" s="48"/>
      <c r="Q113" s="48"/>
      <c r="R113" s="48"/>
      <c r="S113" s="48"/>
      <c r="T113" s="48"/>
      <c r="U113" s="48"/>
      <c r="V113" s="48"/>
      <c r="W113" s="48"/>
      <c r="X113" s="48"/>
      <c r="Y113" s="48"/>
      <c r="Z113" s="48"/>
      <c r="AA113" s="48"/>
      <c r="AB113" s="48"/>
      <c r="AC113" s="48"/>
      <c r="AD113" s="48"/>
      <c r="AE113" s="48"/>
      <c r="AF113" s="48">
        <v>1</v>
      </c>
      <c r="AG113" s="48">
        <v>1</v>
      </c>
      <c r="AH113" s="48">
        <v>1</v>
      </c>
      <c r="AI113" s="48"/>
      <c r="AJ113" s="48"/>
      <c r="AK113" s="48"/>
      <c r="AL113" s="48"/>
      <c r="AM113" s="48"/>
      <c r="AN113" s="49">
        <f t="shared" si="19"/>
        <v>2</v>
      </c>
      <c r="AO113" s="49">
        <f t="shared" si="20"/>
        <v>1</v>
      </c>
      <c r="AP113" s="50"/>
      <c r="AQ113" s="51"/>
      <c r="AR113" s="51"/>
      <c r="AS113" s="51"/>
      <c r="AT113" s="52"/>
      <c r="AU113" s="220"/>
    </row>
    <row r="114" spans="1:47" s="4" customFormat="1" ht="18">
      <c r="A114" s="65"/>
      <c r="B114" s="66"/>
      <c r="C114" s="255" t="s">
        <v>627</v>
      </c>
      <c r="D114" s="256" t="s">
        <v>628</v>
      </c>
      <c r="E114" s="193" t="s">
        <v>56</v>
      </c>
      <c r="F114" s="258"/>
      <c r="G114" s="259"/>
      <c r="H114" s="258" t="s">
        <v>432</v>
      </c>
      <c r="I114" s="258"/>
      <c r="J114" s="260" t="s">
        <v>639</v>
      </c>
      <c r="K114" s="261">
        <v>43692</v>
      </c>
      <c r="L114" s="261">
        <v>43738</v>
      </c>
      <c r="M114" s="281">
        <f>AO114/AN114</f>
        <v>0.75</v>
      </c>
      <c r="N114" s="34">
        <f ca="1" t="shared" si="21"/>
        <v>-73</v>
      </c>
      <c r="O114" s="35">
        <v>1</v>
      </c>
      <c r="P114" s="280">
        <f>SUM(P115:P118)</f>
        <v>0</v>
      </c>
      <c r="Q114" s="280">
        <f aca="true" t="shared" si="30" ref="Q114:AM114">SUM(Q115:Q118)</f>
        <v>0</v>
      </c>
      <c r="R114" s="280">
        <f t="shared" si="30"/>
        <v>0</v>
      </c>
      <c r="S114" s="280">
        <f t="shared" si="30"/>
        <v>0</v>
      </c>
      <c r="T114" s="280">
        <f t="shared" si="30"/>
        <v>0</v>
      </c>
      <c r="U114" s="280">
        <f t="shared" si="30"/>
        <v>0</v>
      </c>
      <c r="V114" s="280">
        <f t="shared" si="30"/>
        <v>0</v>
      </c>
      <c r="W114" s="280">
        <f t="shared" si="30"/>
        <v>0</v>
      </c>
      <c r="X114" s="280">
        <f t="shared" si="30"/>
        <v>0</v>
      </c>
      <c r="Y114" s="280">
        <f t="shared" si="30"/>
        <v>0</v>
      </c>
      <c r="Z114" s="280">
        <f t="shared" si="30"/>
        <v>0</v>
      </c>
      <c r="AA114" s="280">
        <f t="shared" si="30"/>
        <v>0</v>
      </c>
      <c r="AB114" s="280">
        <f t="shared" si="30"/>
        <v>0</v>
      </c>
      <c r="AC114" s="280">
        <f t="shared" si="30"/>
        <v>0</v>
      </c>
      <c r="AD114" s="280">
        <f t="shared" si="30"/>
        <v>0</v>
      </c>
      <c r="AE114" s="280">
        <f t="shared" si="30"/>
        <v>0</v>
      </c>
      <c r="AF114" s="280">
        <f t="shared" si="30"/>
        <v>4</v>
      </c>
      <c r="AG114" s="280">
        <f t="shared" si="30"/>
        <v>4</v>
      </c>
      <c r="AH114" s="280">
        <f t="shared" si="30"/>
        <v>4</v>
      </c>
      <c r="AI114" s="280">
        <f t="shared" si="30"/>
        <v>2</v>
      </c>
      <c r="AJ114" s="280">
        <f t="shared" si="30"/>
        <v>0</v>
      </c>
      <c r="AK114" s="280">
        <f t="shared" si="30"/>
        <v>0</v>
      </c>
      <c r="AL114" s="280">
        <f t="shared" si="30"/>
        <v>0</v>
      </c>
      <c r="AM114" s="280">
        <f t="shared" si="30"/>
        <v>0</v>
      </c>
      <c r="AN114" s="49">
        <f t="shared" si="19"/>
        <v>8</v>
      </c>
      <c r="AO114" s="49">
        <f t="shared" si="20"/>
        <v>6</v>
      </c>
      <c r="AP114" s="50"/>
      <c r="AQ114" s="51"/>
      <c r="AR114" s="51"/>
      <c r="AS114" s="51"/>
      <c r="AT114" s="52"/>
      <c r="AU114" s="220"/>
    </row>
    <row r="115" spans="1:47" s="4" customFormat="1" ht="24">
      <c r="A115" s="65"/>
      <c r="B115" s="66"/>
      <c r="C115" s="257"/>
      <c r="D115" s="68" t="s">
        <v>629</v>
      </c>
      <c r="E115" s="41"/>
      <c r="F115" s="130" t="s">
        <v>635</v>
      </c>
      <c r="G115" s="42"/>
      <c r="H115" s="41" t="s">
        <v>432</v>
      </c>
      <c r="I115" s="41"/>
      <c r="J115" s="237" t="s">
        <v>500</v>
      </c>
      <c r="K115" s="44">
        <v>43692</v>
      </c>
      <c r="L115" s="44">
        <v>43738</v>
      </c>
      <c r="M115" s="45">
        <f aca="true" t="shared" si="31" ref="M115:M151">AO115/AN115</f>
        <v>1</v>
      </c>
      <c r="N115" s="34" t="str">
        <f ca="1" t="shared" si="21"/>
        <v>DONE</v>
      </c>
      <c r="O115" s="35">
        <v>1</v>
      </c>
      <c r="P115" s="48"/>
      <c r="Q115" s="48"/>
      <c r="R115" s="48"/>
      <c r="S115" s="48"/>
      <c r="T115" s="48"/>
      <c r="U115" s="48"/>
      <c r="V115" s="48"/>
      <c r="W115" s="48"/>
      <c r="X115" s="48"/>
      <c r="Y115" s="48"/>
      <c r="Z115" s="48"/>
      <c r="AA115" s="48"/>
      <c r="AB115" s="48"/>
      <c r="AC115" s="48"/>
      <c r="AD115" s="48"/>
      <c r="AE115" s="48"/>
      <c r="AF115" s="48">
        <v>1</v>
      </c>
      <c r="AG115" s="48">
        <v>1</v>
      </c>
      <c r="AH115" s="48">
        <v>1</v>
      </c>
      <c r="AI115" s="48">
        <v>1</v>
      </c>
      <c r="AJ115" s="48"/>
      <c r="AK115" s="48"/>
      <c r="AL115" s="48"/>
      <c r="AM115" s="48"/>
      <c r="AN115" s="49">
        <f t="shared" si="19"/>
        <v>2</v>
      </c>
      <c r="AO115" s="49">
        <f t="shared" si="20"/>
        <v>2</v>
      </c>
      <c r="AP115" s="50"/>
      <c r="AQ115" s="51"/>
      <c r="AR115" s="236"/>
      <c r="AS115" s="236"/>
      <c r="AT115" s="52"/>
      <c r="AU115" s="220"/>
    </row>
    <row r="116" spans="1:47" s="4" customFormat="1" ht="24">
      <c r="A116" s="65"/>
      <c r="B116" s="66"/>
      <c r="C116" s="257"/>
      <c r="D116" s="68" t="s">
        <v>630</v>
      </c>
      <c r="E116" s="41"/>
      <c r="F116" s="130" t="s">
        <v>636</v>
      </c>
      <c r="G116" s="42"/>
      <c r="H116" s="41" t="s">
        <v>432</v>
      </c>
      <c r="I116" s="41"/>
      <c r="J116" s="237" t="s">
        <v>639</v>
      </c>
      <c r="K116" s="44">
        <v>43692</v>
      </c>
      <c r="L116" s="44">
        <v>43768</v>
      </c>
      <c r="M116" s="45">
        <f t="shared" si="31"/>
        <v>0.5</v>
      </c>
      <c r="N116" s="34">
        <f ca="1" t="shared" si="21"/>
        <v>-43</v>
      </c>
      <c r="O116" s="35">
        <v>1</v>
      </c>
      <c r="P116" s="48"/>
      <c r="Q116" s="48"/>
      <c r="R116" s="48"/>
      <c r="S116" s="48"/>
      <c r="T116" s="48"/>
      <c r="U116" s="48"/>
      <c r="V116" s="48"/>
      <c r="W116" s="48"/>
      <c r="X116" s="48"/>
      <c r="Y116" s="48"/>
      <c r="Z116" s="48"/>
      <c r="AA116" s="48"/>
      <c r="AB116" s="48"/>
      <c r="AC116" s="48"/>
      <c r="AD116" s="48"/>
      <c r="AE116" s="48"/>
      <c r="AF116" s="48">
        <v>1</v>
      </c>
      <c r="AG116" s="48">
        <v>1</v>
      </c>
      <c r="AH116" s="48">
        <v>1</v>
      </c>
      <c r="AI116" s="48"/>
      <c r="AJ116" s="48"/>
      <c r="AK116" s="48"/>
      <c r="AL116" s="48"/>
      <c r="AM116" s="48"/>
      <c r="AN116" s="49">
        <f t="shared" si="19"/>
        <v>2</v>
      </c>
      <c r="AO116" s="49">
        <f t="shared" si="20"/>
        <v>1</v>
      </c>
      <c r="AP116" s="50"/>
      <c r="AQ116" s="51"/>
      <c r="AR116" s="236"/>
      <c r="AS116" s="236"/>
      <c r="AT116" s="52"/>
      <c r="AU116" s="220"/>
    </row>
    <row r="117" spans="1:47" s="4" customFormat="1" ht="27">
      <c r="A117" s="65"/>
      <c r="B117" s="66"/>
      <c r="C117" s="265"/>
      <c r="D117" s="69" t="s">
        <v>631</v>
      </c>
      <c r="E117" s="41"/>
      <c r="F117" s="130" t="s">
        <v>637</v>
      </c>
      <c r="G117" s="42"/>
      <c r="H117" s="41" t="s">
        <v>432</v>
      </c>
      <c r="I117" s="41"/>
      <c r="J117" s="237" t="s">
        <v>639</v>
      </c>
      <c r="K117" s="44">
        <v>43692</v>
      </c>
      <c r="L117" s="44">
        <v>43738</v>
      </c>
      <c r="M117" s="45">
        <f t="shared" si="31"/>
        <v>0.5</v>
      </c>
      <c r="N117" s="34">
        <f ca="1" t="shared" si="21"/>
        <v>-73</v>
      </c>
      <c r="O117" s="35">
        <v>1</v>
      </c>
      <c r="P117" s="48"/>
      <c r="Q117" s="48"/>
      <c r="R117" s="48"/>
      <c r="S117" s="48"/>
      <c r="T117" s="48"/>
      <c r="U117" s="48"/>
      <c r="V117" s="48"/>
      <c r="W117" s="48"/>
      <c r="X117" s="48"/>
      <c r="Y117" s="48"/>
      <c r="Z117" s="48"/>
      <c r="AA117" s="48"/>
      <c r="AB117" s="48"/>
      <c r="AC117" s="48"/>
      <c r="AD117" s="48"/>
      <c r="AE117" s="48"/>
      <c r="AF117" s="48">
        <v>1</v>
      </c>
      <c r="AG117" s="48">
        <v>1</v>
      </c>
      <c r="AH117" s="48">
        <v>1</v>
      </c>
      <c r="AI117" s="48"/>
      <c r="AJ117" s="48"/>
      <c r="AK117" s="48"/>
      <c r="AL117" s="48"/>
      <c r="AM117" s="48"/>
      <c r="AN117" s="49">
        <f t="shared" si="19"/>
        <v>2</v>
      </c>
      <c r="AO117" s="49">
        <f t="shared" si="20"/>
        <v>1</v>
      </c>
      <c r="AP117" s="50"/>
      <c r="AQ117" s="51"/>
      <c r="AR117" s="236"/>
      <c r="AS117" s="236"/>
      <c r="AT117" s="52"/>
      <c r="AU117" s="220"/>
    </row>
    <row r="118" spans="1:47" s="4" customFormat="1" ht="27">
      <c r="A118" s="65"/>
      <c r="B118" s="66"/>
      <c r="C118" s="265"/>
      <c r="D118" s="69" t="s">
        <v>632</v>
      </c>
      <c r="E118" s="41"/>
      <c r="F118" s="130" t="s">
        <v>638</v>
      </c>
      <c r="G118" s="42"/>
      <c r="H118" s="41" t="s">
        <v>432</v>
      </c>
      <c r="I118" s="41"/>
      <c r="J118" s="237" t="s">
        <v>639</v>
      </c>
      <c r="K118" s="44">
        <v>43692</v>
      </c>
      <c r="L118" s="44">
        <v>43738</v>
      </c>
      <c r="M118" s="45">
        <f t="shared" si="31"/>
        <v>1</v>
      </c>
      <c r="N118" s="34" t="str">
        <f ca="1" t="shared" si="21"/>
        <v>DONE</v>
      </c>
      <c r="O118" s="35">
        <v>1</v>
      </c>
      <c r="P118" s="48"/>
      <c r="Q118" s="48"/>
      <c r="R118" s="48"/>
      <c r="S118" s="48"/>
      <c r="T118" s="48"/>
      <c r="U118" s="48"/>
      <c r="V118" s="48"/>
      <c r="W118" s="48"/>
      <c r="X118" s="48"/>
      <c r="Y118" s="48"/>
      <c r="Z118" s="48"/>
      <c r="AA118" s="48"/>
      <c r="AB118" s="48"/>
      <c r="AC118" s="48"/>
      <c r="AD118" s="48"/>
      <c r="AE118" s="48"/>
      <c r="AF118" s="48">
        <v>1</v>
      </c>
      <c r="AG118" s="48">
        <v>1</v>
      </c>
      <c r="AH118" s="48">
        <v>1</v>
      </c>
      <c r="AI118" s="48">
        <v>1</v>
      </c>
      <c r="AJ118" s="48"/>
      <c r="AK118" s="48"/>
      <c r="AL118" s="48"/>
      <c r="AM118" s="48"/>
      <c r="AN118" s="49">
        <f t="shared" si="19"/>
        <v>2</v>
      </c>
      <c r="AO118" s="49">
        <f t="shared" si="20"/>
        <v>2</v>
      </c>
      <c r="AP118" s="50"/>
      <c r="AQ118" s="51"/>
      <c r="AR118" s="236"/>
      <c r="AS118" s="236"/>
      <c r="AT118" s="52"/>
      <c r="AU118" s="220"/>
    </row>
    <row r="119" spans="1:47" s="4" customFormat="1" ht="18">
      <c r="A119" s="65"/>
      <c r="B119" s="66"/>
      <c r="C119" s="255" t="s">
        <v>640</v>
      </c>
      <c r="D119" s="262" t="s">
        <v>641</v>
      </c>
      <c r="E119" s="193" t="s">
        <v>56</v>
      </c>
      <c r="F119" s="263"/>
      <c r="G119" s="264"/>
      <c r="H119" s="258" t="s">
        <v>432</v>
      </c>
      <c r="I119" s="258"/>
      <c r="J119" s="260" t="s">
        <v>639</v>
      </c>
      <c r="K119" s="261">
        <v>43525</v>
      </c>
      <c r="L119" s="261">
        <v>43554</v>
      </c>
      <c r="M119" s="281">
        <f t="shared" si="31"/>
        <v>0</v>
      </c>
      <c r="N119" s="34">
        <f ca="1" t="shared" si="21"/>
        <v>-257</v>
      </c>
      <c r="O119" s="35">
        <v>1</v>
      </c>
      <c r="P119" s="280">
        <f>SUM(P120:P122)</f>
        <v>0</v>
      </c>
      <c r="Q119" s="280">
        <f aca="true" t="shared" si="32" ref="Q119:AM119">SUM(Q120:Q122)</f>
        <v>0</v>
      </c>
      <c r="R119" s="280">
        <f t="shared" si="32"/>
        <v>0</v>
      </c>
      <c r="S119" s="280">
        <f t="shared" si="32"/>
        <v>0</v>
      </c>
      <c r="T119" s="280">
        <f t="shared" si="32"/>
        <v>0</v>
      </c>
      <c r="U119" s="280">
        <f t="shared" si="32"/>
        <v>0</v>
      </c>
      <c r="V119" s="280">
        <f t="shared" si="32"/>
        <v>0</v>
      </c>
      <c r="W119" s="280">
        <f t="shared" si="32"/>
        <v>0</v>
      </c>
      <c r="X119" s="280">
        <f t="shared" si="32"/>
        <v>0</v>
      </c>
      <c r="Y119" s="280">
        <f t="shared" si="32"/>
        <v>0</v>
      </c>
      <c r="Z119" s="280">
        <f t="shared" si="32"/>
        <v>0</v>
      </c>
      <c r="AA119" s="280">
        <f t="shared" si="32"/>
        <v>0</v>
      </c>
      <c r="AB119" s="280">
        <f t="shared" si="32"/>
        <v>0</v>
      </c>
      <c r="AC119" s="280">
        <f t="shared" si="32"/>
        <v>0</v>
      </c>
      <c r="AD119" s="280">
        <f t="shared" si="32"/>
        <v>0</v>
      </c>
      <c r="AE119" s="280">
        <f t="shared" si="32"/>
        <v>0</v>
      </c>
      <c r="AF119" s="280">
        <f t="shared" si="32"/>
        <v>3</v>
      </c>
      <c r="AG119" s="280">
        <f t="shared" si="32"/>
        <v>0</v>
      </c>
      <c r="AH119" s="280">
        <f t="shared" si="32"/>
        <v>3</v>
      </c>
      <c r="AI119" s="280">
        <f t="shared" si="32"/>
        <v>0</v>
      </c>
      <c r="AJ119" s="280">
        <f t="shared" si="32"/>
        <v>1</v>
      </c>
      <c r="AK119" s="280">
        <f t="shared" si="32"/>
        <v>0</v>
      </c>
      <c r="AL119" s="280">
        <f t="shared" si="32"/>
        <v>0</v>
      </c>
      <c r="AM119" s="280">
        <f t="shared" si="32"/>
        <v>0</v>
      </c>
      <c r="AN119" s="49">
        <f t="shared" si="19"/>
        <v>7</v>
      </c>
      <c r="AO119" s="49">
        <f t="shared" si="20"/>
        <v>0</v>
      </c>
      <c r="AP119" s="50"/>
      <c r="AQ119" s="51"/>
      <c r="AR119" s="236"/>
      <c r="AS119" s="236"/>
      <c r="AT119" s="52"/>
      <c r="AU119" s="220"/>
    </row>
    <row r="120" spans="1:47" s="4" customFormat="1" ht="33" customHeight="1">
      <c r="A120" s="65"/>
      <c r="B120" s="66"/>
      <c r="C120" s="265"/>
      <c r="D120" s="68" t="s">
        <v>642</v>
      </c>
      <c r="E120" s="41"/>
      <c r="F120" s="130" t="s">
        <v>645</v>
      </c>
      <c r="G120" s="42"/>
      <c r="H120" s="41" t="s">
        <v>432</v>
      </c>
      <c r="I120" s="41"/>
      <c r="J120" s="237" t="s">
        <v>639</v>
      </c>
      <c r="K120" s="44">
        <v>43692</v>
      </c>
      <c r="L120" s="44">
        <v>43738</v>
      </c>
      <c r="M120" s="45">
        <f t="shared" si="31"/>
        <v>0</v>
      </c>
      <c r="N120" s="34">
        <f ca="1" t="shared" si="21"/>
        <v>-73</v>
      </c>
      <c r="O120" s="35">
        <v>1</v>
      </c>
      <c r="P120" s="48"/>
      <c r="Q120" s="48"/>
      <c r="R120" s="48"/>
      <c r="S120" s="48"/>
      <c r="T120" s="48"/>
      <c r="U120" s="48"/>
      <c r="V120" s="48"/>
      <c r="W120" s="48"/>
      <c r="X120" s="48"/>
      <c r="Y120" s="48"/>
      <c r="Z120" s="48"/>
      <c r="AA120" s="48"/>
      <c r="AB120" s="48"/>
      <c r="AC120" s="48"/>
      <c r="AD120" s="48"/>
      <c r="AE120" s="48"/>
      <c r="AF120" s="48">
        <v>1</v>
      </c>
      <c r="AG120" s="48"/>
      <c r="AH120" s="48">
        <v>1</v>
      </c>
      <c r="AI120" s="48"/>
      <c r="AJ120" s="48">
        <v>1</v>
      </c>
      <c r="AK120" s="48"/>
      <c r="AL120" s="48"/>
      <c r="AM120" s="48"/>
      <c r="AN120" s="49">
        <f t="shared" si="19"/>
        <v>3</v>
      </c>
      <c r="AO120" s="49">
        <f t="shared" si="20"/>
        <v>0</v>
      </c>
      <c r="AP120" s="50"/>
      <c r="AQ120" s="51"/>
      <c r="AR120" s="236"/>
      <c r="AS120" s="236"/>
      <c r="AT120" s="52"/>
      <c r="AU120" s="220"/>
    </row>
    <row r="121" spans="1:47" s="4" customFormat="1" ht="36">
      <c r="A121" s="65"/>
      <c r="B121" s="66"/>
      <c r="C121" s="265"/>
      <c r="D121" s="68" t="s">
        <v>643</v>
      </c>
      <c r="E121" s="41"/>
      <c r="F121" s="130" t="s">
        <v>646</v>
      </c>
      <c r="G121" s="42"/>
      <c r="H121" s="41" t="s">
        <v>432</v>
      </c>
      <c r="I121" s="41"/>
      <c r="J121" s="237" t="s">
        <v>639</v>
      </c>
      <c r="K121" s="44">
        <v>43692</v>
      </c>
      <c r="L121" s="44">
        <v>43738</v>
      </c>
      <c r="M121" s="45">
        <f t="shared" si="31"/>
        <v>0</v>
      </c>
      <c r="N121" s="34">
        <f ca="1" t="shared" si="21"/>
        <v>-73</v>
      </c>
      <c r="O121" s="35">
        <v>1</v>
      </c>
      <c r="P121" s="48"/>
      <c r="Q121" s="48"/>
      <c r="R121" s="48"/>
      <c r="S121" s="48"/>
      <c r="T121" s="48"/>
      <c r="U121" s="48"/>
      <c r="V121" s="48"/>
      <c r="W121" s="48"/>
      <c r="X121" s="48"/>
      <c r="Y121" s="48"/>
      <c r="Z121" s="48"/>
      <c r="AA121" s="48"/>
      <c r="AB121" s="48"/>
      <c r="AC121" s="48"/>
      <c r="AD121" s="48"/>
      <c r="AE121" s="48"/>
      <c r="AF121" s="48">
        <v>1</v>
      </c>
      <c r="AG121" s="48"/>
      <c r="AH121" s="48">
        <v>1</v>
      </c>
      <c r="AI121" s="48"/>
      <c r="AJ121" s="48"/>
      <c r="AK121" s="48"/>
      <c r="AL121" s="48"/>
      <c r="AM121" s="48"/>
      <c r="AN121" s="49">
        <f t="shared" si="19"/>
        <v>2</v>
      </c>
      <c r="AO121" s="49">
        <f t="shared" si="20"/>
        <v>0</v>
      </c>
      <c r="AP121" s="50"/>
      <c r="AQ121" s="51"/>
      <c r="AR121" s="236"/>
      <c r="AS121" s="236"/>
      <c r="AT121" s="52"/>
      <c r="AU121" s="220"/>
    </row>
    <row r="122" spans="1:47" s="4" customFormat="1" ht="27">
      <c r="A122" s="65"/>
      <c r="B122" s="66"/>
      <c r="C122" s="265"/>
      <c r="D122" s="68" t="s">
        <v>644</v>
      </c>
      <c r="E122" s="41"/>
      <c r="F122" s="130" t="s">
        <v>646</v>
      </c>
      <c r="G122" s="42"/>
      <c r="H122" s="41" t="s">
        <v>432</v>
      </c>
      <c r="I122" s="41"/>
      <c r="J122" s="237" t="s">
        <v>639</v>
      </c>
      <c r="K122" s="44">
        <v>43692</v>
      </c>
      <c r="L122" s="44">
        <v>43738</v>
      </c>
      <c r="M122" s="45">
        <f t="shared" si="31"/>
        <v>0</v>
      </c>
      <c r="N122" s="34">
        <f ca="1" t="shared" si="21"/>
        <v>-73</v>
      </c>
      <c r="O122" s="35">
        <v>1</v>
      </c>
      <c r="P122" s="48"/>
      <c r="Q122" s="48"/>
      <c r="R122" s="48"/>
      <c r="S122" s="48"/>
      <c r="T122" s="48"/>
      <c r="U122" s="48"/>
      <c r="V122" s="48"/>
      <c r="W122" s="48"/>
      <c r="X122" s="48"/>
      <c r="Y122" s="48"/>
      <c r="Z122" s="48"/>
      <c r="AA122" s="48"/>
      <c r="AB122" s="48"/>
      <c r="AC122" s="48"/>
      <c r="AD122" s="48"/>
      <c r="AE122" s="48"/>
      <c r="AF122" s="48">
        <v>1</v>
      </c>
      <c r="AG122" s="48"/>
      <c r="AH122" s="48">
        <v>1</v>
      </c>
      <c r="AI122" s="48"/>
      <c r="AJ122" s="48"/>
      <c r="AK122" s="48"/>
      <c r="AL122" s="48"/>
      <c r="AM122" s="48"/>
      <c r="AN122" s="49">
        <f t="shared" si="19"/>
        <v>2</v>
      </c>
      <c r="AO122" s="49">
        <f t="shared" si="20"/>
        <v>0</v>
      </c>
      <c r="AP122" s="50"/>
      <c r="AQ122" s="51"/>
      <c r="AR122" s="236"/>
      <c r="AS122" s="236"/>
      <c r="AT122" s="52"/>
      <c r="AU122" s="220"/>
    </row>
    <row r="123" spans="1:47" s="4" customFormat="1" ht="18">
      <c r="A123" s="65"/>
      <c r="B123" s="66"/>
      <c r="C123" s="67" t="s">
        <v>647</v>
      </c>
      <c r="D123" s="262" t="s">
        <v>648</v>
      </c>
      <c r="E123" s="193" t="s">
        <v>56</v>
      </c>
      <c r="F123" s="264"/>
      <c r="G123" s="189"/>
      <c r="H123" s="258" t="s">
        <v>432</v>
      </c>
      <c r="I123" s="258"/>
      <c r="J123" s="260" t="s">
        <v>639</v>
      </c>
      <c r="K123" s="261">
        <v>43586</v>
      </c>
      <c r="L123" s="261">
        <v>43768</v>
      </c>
      <c r="M123" s="281">
        <f t="shared" si="31"/>
        <v>0</v>
      </c>
      <c r="N123" s="34">
        <f ca="1" t="shared" si="21"/>
        <v>-43</v>
      </c>
      <c r="O123" s="35">
        <v>1</v>
      </c>
      <c r="P123" s="280">
        <f>SUM(P124:P125)</f>
        <v>0</v>
      </c>
      <c r="Q123" s="280">
        <f aca="true" t="shared" si="33" ref="Q123:AM123">SUM(Q124:Q125)</f>
        <v>0</v>
      </c>
      <c r="R123" s="280">
        <f t="shared" si="33"/>
        <v>0</v>
      </c>
      <c r="S123" s="280">
        <f t="shared" si="33"/>
        <v>0</v>
      </c>
      <c r="T123" s="280">
        <f t="shared" si="33"/>
        <v>0</v>
      </c>
      <c r="U123" s="280">
        <f t="shared" si="33"/>
        <v>0</v>
      </c>
      <c r="V123" s="280">
        <f t="shared" si="33"/>
        <v>0</v>
      </c>
      <c r="W123" s="280">
        <f t="shared" si="33"/>
        <v>0</v>
      </c>
      <c r="X123" s="280">
        <f t="shared" si="33"/>
        <v>0</v>
      </c>
      <c r="Y123" s="280">
        <f t="shared" si="33"/>
        <v>0</v>
      </c>
      <c r="Z123" s="280">
        <f t="shared" si="33"/>
        <v>0</v>
      </c>
      <c r="AA123" s="280">
        <f t="shared" si="33"/>
        <v>0</v>
      </c>
      <c r="AB123" s="280">
        <f t="shared" si="33"/>
        <v>0</v>
      </c>
      <c r="AC123" s="280">
        <f t="shared" si="33"/>
        <v>0</v>
      </c>
      <c r="AD123" s="280">
        <f t="shared" si="33"/>
        <v>0</v>
      </c>
      <c r="AE123" s="280">
        <f t="shared" si="33"/>
        <v>0</v>
      </c>
      <c r="AF123" s="280">
        <f t="shared" si="33"/>
        <v>1</v>
      </c>
      <c r="AG123" s="280">
        <f t="shared" si="33"/>
        <v>0</v>
      </c>
      <c r="AH123" s="280">
        <f t="shared" si="33"/>
        <v>2</v>
      </c>
      <c r="AI123" s="280">
        <f t="shared" si="33"/>
        <v>0</v>
      </c>
      <c r="AJ123" s="280">
        <f t="shared" si="33"/>
        <v>1</v>
      </c>
      <c r="AK123" s="280">
        <f t="shared" si="33"/>
        <v>0</v>
      </c>
      <c r="AL123" s="280">
        <f t="shared" si="33"/>
        <v>1</v>
      </c>
      <c r="AM123" s="280">
        <f t="shared" si="33"/>
        <v>0</v>
      </c>
      <c r="AN123" s="49">
        <f t="shared" si="19"/>
        <v>5</v>
      </c>
      <c r="AO123" s="49">
        <f t="shared" si="20"/>
        <v>0</v>
      </c>
      <c r="AP123" s="50"/>
      <c r="AQ123" s="51"/>
      <c r="AR123" s="236"/>
      <c r="AS123" s="236"/>
      <c r="AT123" s="52"/>
      <c r="AU123" s="220"/>
    </row>
    <row r="124" spans="1:47" s="4" customFormat="1" ht="36">
      <c r="A124" s="65"/>
      <c r="B124" s="66"/>
      <c r="D124" s="68" t="s">
        <v>649</v>
      </c>
      <c r="E124" s="41"/>
      <c r="F124" s="130" t="s">
        <v>651</v>
      </c>
      <c r="G124" s="42"/>
      <c r="H124" s="41" t="s">
        <v>432</v>
      </c>
      <c r="I124" s="41"/>
      <c r="J124" s="237" t="s">
        <v>639</v>
      </c>
      <c r="K124" s="44">
        <v>43709</v>
      </c>
      <c r="L124" s="44">
        <v>43753</v>
      </c>
      <c r="M124" s="45">
        <f t="shared" si="31"/>
        <v>0</v>
      </c>
      <c r="N124" s="34">
        <f ca="1" t="shared" si="21"/>
        <v>-58</v>
      </c>
      <c r="O124" s="35">
        <v>1</v>
      </c>
      <c r="P124" s="48"/>
      <c r="Q124" s="48"/>
      <c r="R124" s="48"/>
      <c r="S124" s="48"/>
      <c r="T124" s="48"/>
      <c r="U124" s="48"/>
      <c r="V124" s="48"/>
      <c r="W124" s="48"/>
      <c r="X124" s="48"/>
      <c r="Y124" s="48"/>
      <c r="Z124" s="48"/>
      <c r="AA124" s="48"/>
      <c r="AB124" s="48"/>
      <c r="AC124" s="48"/>
      <c r="AD124" s="48"/>
      <c r="AE124" s="48"/>
      <c r="AF124" s="48">
        <v>1</v>
      </c>
      <c r="AG124" s="48"/>
      <c r="AH124" s="48">
        <v>1</v>
      </c>
      <c r="AI124" s="48"/>
      <c r="AJ124" s="48"/>
      <c r="AK124" s="48"/>
      <c r="AL124" s="48"/>
      <c r="AM124" s="48"/>
      <c r="AN124" s="49">
        <f t="shared" si="19"/>
        <v>2</v>
      </c>
      <c r="AO124" s="49">
        <f t="shared" si="20"/>
        <v>0</v>
      </c>
      <c r="AP124" s="50"/>
      <c r="AQ124" s="51"/>
      <c r="AR124" s="236"/>
      <c r="AS124" s="236"/>
      <c r="AT124" s="52"/>
      <c r="AU124" s="220"/>
    </row>
    <row r="125" spans="1:47" s="4" customFormat="1" ht="24">
      <c r="A125" s="65"/>
      <c r="B125" s="66"/>
      <c r="C125" s="67"/>
      <c r="D125" s="69" t="s">
        <v>650</v>
      </c>
      <c r="E125" s="41"/>
      <c r="F125" s="130" t="s">
        <v>652</v>
      </c>
      <c r="G125" s="42"/>
      <c r="H125" s="41" t="s">
        <v>432</v>
      </c>
      <c r="I125" s="41"/>
      <c r="J125" s="237" t="s">
        <v>639</v>
      </c>
      <c r="K125" s="44">
        <v>43770</v>
      </c>
      <c r="L125" s="44">
        <v>43814</v>
      </c>
      <c r="M125" s="45">
        <f t="shared" si="31"/>
        <v>0</v>
      </c>
      <c r="N125" s="34">
        <f ca="1" t="shared" si="21"/>
        <v>3</v>
      </c>
      <c r="O125" s="35">
        <v>1</v>
      </c>
      <c r="P125" s="48"/>
      <c r="Q125" s="48"/>
      <c r="R125" s="48"/>
      <c r="S125" s="48"/>
      <c r="T125" s="48"/>
      <c r="U125" s="48"/>
      <c r="V125" s="48"/>
      <c r="W125" s="48"/>
      <c r="X125" s="48"/>
      <c r="Y125" s="48"/>
      <c r="Z125" s="48"/>
      <c r="AA125" s="48"/>
      <c r="AB125" s="48"/>
      <c r="AC125" s="48"/>
      <c r="AD125" s="48"/>
      <c r="AE125" s="48"/>
      <c r="AF125" s="48"/>
      <c r="AG125" s="48"/>
      <c r="AH125" s="48">
        <v>1</v>
      </c>
      <c r="AI125" s="48"/>
      <c r="AJ125" s="48">
        <v>1</v>
      </c>
      <c r="AK125" s="48"/>
      <c r="AL125" s="48">
        <v>1</v>
      </c>
      <c r="AM125" s="48"/>
      <c r="AN125" s="49">
        <f t="shared" si="19"/>
        <v>3</v>
      </c>
      <c r="AO125" s="49">
        <f t="shared" si="20"/>
        <v>0</v>
      </c>
      <c r="AP125" s="50"/>
      <c r="AQ125" s="51"/>
      <c r="AR125" s="236"/>
      <c r="AS125" s="236"/>
      <c r="AT125" s="52"/>
      <c r="AU125" s="220"/>
    </row>
    <row r="126" spans="1:47" s="4" customFormat="1" ht="12">
      <c r="A126" s="65"/>
      <c r="B126" s="66"/>
      <c r="C126" s="67" t="s">
        <v>662</v>
      </c>
      <c r="D126" s="262" t="s">
        <v>653</v>
      </c>
      <c r="E126" s="189"/>
      <c r="F126" s="264"/>
      <c r="G126" s="189"/>
      <c r="H126" s="258" t="s">
        <v>432</v>
      </c>
      <c r="I126" s="258"/>
      <c r="J126" s="260" t="s">
        <v>639</v>
      </c>
      <c r="K126" s="261">
        <v>43770</v>
      </c>
      <c r="L126" s="261">
        <v>43814</v>
      </c>
      <c r="M126" s="45">
        <f t="shared" si="31"/>
        <v>0</v>
      </c>
      <c r="N126" s="34">
        <f ca="1" t="shared" si="21"/>
        <v>3</v>
      </c>
      <c r="O126" s="35">
        <v>1</v>
      </c>
      <c r="P126" s="280">
        <f>SUM(P127:P128)</f>
        <v>0</v>
      </c>
      <c r="Q126" s="280">
        <f>SUM(Q127:Q128)</f>
        <v>0</v>
      </c>
      <c r="R126" s="280">
        <f>SUM(R127:R128)</f>
        <v>0</v>
      </c>
      <c r="S126" s="280">
        <f>SUM(S127:S128)</f>
        <v>0</v>
      </c>
      <c r="T126" s="280">
        <f>SUM(T127:T128)</f>
        <v>0</v>
      </c>
      <c r="U126" s="280">
        <f>SUM(U127:U128)</f>
        <v>0</v>
      </c>
      <c r="V126" s="280">
        <f>SUM(V127:V128)</f>
        <v>0</v>
      </c>
      <c r="W126" s="280">
        <f>SUM(W127:W128)</f>
        <v>0</v>
      </c>
      <c r="X126" s="280">
        <f>SUM(X127:X128)</f>
        <v>0</v>
      </c>
      <c r="Y126" s="280">
        <f>SUM(Y127:Y128)</f>
        <v>0</v>
      </c>
      <c r="Z126" s="280">
        <f>SUM(Z127:Z128)</f>
        <v>0</v>
      </c>
      <c r="AA126" s="280">
        <f>SUM(AA127:AA128)</f>
        <v>0</v>
      </c>
      <c r="AB126" s="280">
        <f>SUM(AB127:AB128)</f>
        <v>0</v>
      </c>
      <c r="AC126" s="280">
        <f>SUM(AC127:AC128)</f>
        <v>0</v>
      </c>
      <c r="AD126" s="280">
        <f>SUM(AD127:AD128)</f>
        <v>0</v>
      </c>
      <c r="AE126" s="280">
        <f>SUM(AE127:AE128)</f>
        <v>0</v>
      </c>
      <c r="AF126" s="280">
        <f>SUM(AF127:AF128)</f>
        <v>0</v>
      </c>
      <c r="AG126" s="280">
        <f>SUM(AG127:AG128)</f>
        <v>0</v>
      </c>
      <c r="AH126" s="280">
        <f>SUM(AH127:AH128)</f>
        <v>0</v>
      </c>
      <c r="AI126" s="280">
        <f>SUM(AI127:AI128)</f>
        <v>0</v>
      </c>
      <c r="AJ126" s="280">
        <f>SUM(AJ127:AJ128)</f>
        <v>2</v>
      </c>
      <c r="AK126" s="280">
        <f>SUM(AK127:AK128)</f>
        <v>0</v>
      </c>
      <c r="AL126" s="280">
        <f>SUM(AL127:AL128)</f>
        <v>2</v>
      </c>
      <c r="AM126" s="280">
        <f>SUM(AM127:AM128)</f>
        <v>0</v>
      </c>
      <c r="AN126" s="49">
        <f t="shared" si="19"/>
        <v>4</v>
      </c>
      <c r="AO126" s="49">
        <f t="shared" si="20"/>
        <v>0</v>
      </c>
      <c r="AP126" s="50"/>
      <c r="AQ126" s="51"/>
      <c r="AR126" s="236"/>
      <c r="AS126" s="236"/>
      <c r="AT126" s="52"/>
      <c r="AU126" s="220"/>
    </row>
    <row r="127" spans="1:47" s="4" customFormat="1" ht="24">
      <c r="A127" s="65"/>
      <c r="B127" s="66"/>
      <c r="C127" s="67"/>
      <c r="D127" s="69" t="s">
        <v>654</v>
      </c>
      <c r="E127" s="41"/>
      <c r="F127" s="130" t="s">
        <v>664</v>
      </c>
      <c r="G127" s="42"/>
      <c r="H127" s="41" t="s">
        <v>432</v>
      </c>
      <c r="I127" s="41"/>
      <c r="J127" s="237" t="s">
        <v>639</v>
      </c>
      <c r="K127" s="44">
        <v>43709</v>
      </c>
      <c r="L127" s="44">
        <v>43769</v>
      </c>
      <c r="M127" s="45">
        <f t="shared" si="31"/>
        <v>0</v>
      </c>
      <c r="N127" s="34">
        <f ca="1" t="shared" si="21"/>
        <v>-42</v>
      </c>
      <c r="O127" s="35">
        <v>1</v>
      </c>
      <c r="P127" s="48"/>
      <c r="Q127" s="48"/>
      <c r="R127" s="48"/>
      <c r="S127" s="48"/>
      <c r="T127" s="48"/>
      <c r="U127" s="48"/>
      <c r="V127" s="48"/>
      <c r="W127" s="48"/>
      <c r="X127" s="48"/>
      <c r="Y127" s="48"/>
      <c r="Z127" s="48"/>
      <c r="AA127" s="48"/>
      <c r="AB127" s="48"/>
      <c r="AC127" s="48"/>
      <c r="AD127" s="48"/>
      <c r="AE127" s="48"/>
      <c r="AF127" s="48"/>
      <c r="AG127" s="48"/>
      <c r="AH127" s="48"/>
      <c r="AI127" s="48"/>
      <c r="AJ127" s="48">
        <v>1</v>
      </c>
      <c r="AK127" s="48"/>
      <c r="AL127" s="48">
        <v>1</v>
      </c>
      <c r="AM127" s="48"/>
      <c r="AN127" s="49">
        <f t="shared" si="19"/>
        <v>2</v>
      </c>
      <c r="AO127" s="49">
        <f t="shared" si="20"/>
        <v>0</v>
      </c>
      <c r="AP127" s="50"/>
      <c r="AQ127" s="51"/>
      <c r="AR127" s="236"/>
      <c r="AS127" s="236"/>
      <c r="AT127" s="52"/>
      <c r="AU127" s="220"/>
    </row>
    <row r="128" spans="1:47" s="4" customFormat="1" ht="24">
      <c r="A128" s="65"/>
      <c r="B128" s="66"/>
      <c r="C128" s="67"/>
      <c r="D128" s="69" t="s">
        <v>655</v>
      </c>
      <c r="E128" s="41"/>
      <c r="F128" s="130" t="s">
        <v>665</v>
      </c>
      <c r="G128" s="42"/>
      <c r="H128" s="41" t="s">
        <v>432</v>
      </c>
      <c r="I128" s="41"/>
      <c r="J128" s="237" t="s">
        <v>639</v>
      </c>
      <c r="K128" s="44">
        <v>43770</v>
      </c>
      <c r="L128" s="44">
        <v>43829</v>
      </c>
      <c r="M128" s="45">
        <f t="shared" si="31"/>
        <v>0</v>
      </c>
      <c r="N128" s="34">
        <f ca="1" t="shared" si="21"/>
        <v>18</v>
      </c>
      <c r="O128" s="35">
        <v>1</v>
      </c>
      <c r="P128" s="48"/>
      <c r="Q128" s="48"/>
      <c r="R128" s="48"/>
      <c r="S128" s="48"/>
      <c r="T128" s="48"/>
      <c r="U128" s="48"/>
      <c r="V128" s="48"/>
      <c r="W128" s="48"/>
      <c r="X128" s="48"/>
      <c r="Y128" s="48"/>
      <c r="Z128" s="48"/>
      <c r="AA128" s="48"/>
      <c r="AB128" s="48"/>
      <c r="AC128" s="48"/>
      <c r="AD128" s="48"/>
      <c r="AE128" s="48"/>
      <c r="AF128" s="48"/>
      <c r="AG128" s="48"/>
      <c r="AH128" s="48"/>
      <c r="AI128" s="48"/>
      <c r="AJ128" s="48">
        <v>1</v>
      </c>
      <c r="AK128" s="48"/>
      <c r="AL128" s="48">
        <v>1</v>
      </c>
      <c r="AM128" s="48"/>
      <c r="AN128" s="49">
        <f t="shared" si="19"/>
        <v>2</v>
      </c>
      <c r="AO128" s="49">
        <f t="shared" si="20"/>
        <v>0</v>
      </c>
      <c r="AP128" s="50"/>
      <c r="AQ128" s="51"/>
      <c r="AR128" s="236"/>
      <c r="AS128" s="236"/>
      <c r="AT128" s="52"/>
      <c r="AU128" s="220"/>
    </row>
    <row r="129" spans="1:47" s="4" customFormat="1" ht="24">
      <c r="A129" s="65"/>
      <c r="B129" s="66"/>
      <c r="C129" s="67" t="s">
        <v>663</v>
      </c>
      <c r="D129" s="262" t="s">
        <v>656</v>
      </c>
      <c r="E129" s="193" t="s">
        <v>56</v>
      </c>
      <c r="F129" s="264"/>
      <c r="G129" s="189"/>
      <c r="H129" s="258" t="s">
        <v>432</v>
      </c>
      <c r="I129" s="258"/>
      <c r="J129" s="260" t="s">
        <v>639</v>
      </c>
      <c r="K129" s="261">
        <v>43556</v>
      </c>
      <c r="L129" s="261">
        <v>43585</v>
      </c>
      <c r="M129" s="45">
        <f t="shared" si="31"/>
        <v>0</v>
      </c>
      <c r="N129" s="34">
        <f ca="1" t="shared" si="21"/>
        <v>-226</v>
      </c>
      <c r="O129" s="35">
        <v>1</v>
      </c>
      <c r="P129" s="280">
        <f>SUM(P130:P131)</f>
        <v>0</v>
      </c>
      <c r="Q129" s="280">
        <f>SUM(Q130:Q131)</f>
        <v>0</v>
      </c>
      <c r="R129" s="280">
        <f>SUM(R130:R131)</f>
        <v>0</v>
      </c>
      <c r="S129" s="280">
        <f>SUM(S130:S131)</f>
        <v>0</v>
      </c>
      <c r="T129" s="280">
        <f>SUM(T130:T131)</f>
        <v>0</v>
      </c>
      <c r="U129" s="280">
        <f>SUM(U130:U131)</f>
        <v>0</v>
      </c>
      <c r="V129" s="280">
        <f>SUM(V130:V131)</f>
        <v>0</v>
      </c>
      <c r="W129" s="280">
        <f>SUM(W130:W131)</f>
        <v>0</v>
      </c>
      <c r="X129" s="280">
        <f>SUM(X130:X131)</f>
        <v>0</v>
      </c>
      <c r="Y129" s="280">
        <f>SUM(Y130:Y131)</f>
        <v>0</v>
      </c>
      <c r="Z129" s="280">
        <f>SUM(Z130:Z131)</f>
        <v>0</v>
      </c>
      <c r="AA129" s="280">
        <f>SUM(AA130:AA131)</f>
        <v>0</v>
      </c>
      <c r="AB129" s="280">
        <f>SUM(AB130:AB131)</f>
        <v>0</v>
      </c>
      <c r="AC129" s="280">
        <f>SUM(AC130:AC131)</f>
        <v>0</v>
      </c>
      <c r="AD129" s="280">
        <f>SUM(AD130:AD131)</f>
        <v>0</v>
      </c>
      <c r="AE129" s="280">
        <f>SUM(AE130:AE131)</f>
        <v>0</v>
      </c>
      <c r="AF129" s="280">
        <f>SUM(AF130:AF131)</f>
        <v>0</v>
      </c>
      <c r="AG129" s="280">
        <f>SUM(AG130:AG131)</f>
        <v>0</v>
      </c>
      <c r="AH129" s="280">
        <f>SUM(AH130:AH131)</f>
        <v>1</v>
      </c>
      <c r="AI129" s="280">
        <f>SUM(AI130:AI131)</f>
        <v>0</v>
      </c>
      <c r="AJ129" s="280">
        <f>SUM(AJ130:AJ131)</f>
        <v>2</v>
      </c>
      <c r="AK129" s="280">
        <f>SUM(AK130:AK131)</f>
        <v>0</v>
      </c>
      <c r="AL129" s="280">
        <f>SUM(AL130:AL131)</f>
        <v>1</v>
      </c>
      <c r="AM129" s="280">
        <f>SUM(AM130:AM131)</f>
        <v>0</v>
      </c>
      <c r="AN129" s="49">
        <f t="shared" si="19"/>
        <v>4</v>
      </c>
      <c r="AO129" s="49">
        <f t="shared" si="20"/>
        <v>0</v>
      </c>
      <c r="AP129" s="50"/>
      <c r="AQ129" s="51"/>
      <c r="AR129" s="236"/>
      <c r="AS129" s="236"/>
      <c r="AT129" s="52"/>
      <c r="AU129" s="220"/>
    </row>
    <row r="130" spans="1:47" s="4" customFormat="1" ht="36">
      <c r="A130" s="65"/>
      <c r="B130" s="66"/>
      <c r="C130" s="67"/>
      <c r="D130" s="69" t="s">
        <v>657</v>
      </c>
      <c r="E130" s="41"/>
      <c r="F130" s="130" t="s">
        <v>666</v>
      </c>
      <c r="G130" s="42"/>
      <c r="H130" s="41" t="s">
        <v>432</v>
      </c>
      <c r="I130" s="41"/>
      <c r="J130" s="237" t="s">
        <v>639</v>
      </c>
      <c r="K130" s="44">
        <v>43723</v>
      </c>
      <c r="L130" s="44">
        <v>43768</v>
      </c>
      <c r="M130" s="45">
        <f t="shared" si="31"/>
        <v>0</v>
      </c>
      <c r="N130" s="34">
        <f ca="1" t="shared" si="21"/>
        <v>-43</v>
      </c>
      <c r="O130" s="35">
        <v>1</v>
      </c>
      <c r="P130" s="48"/>
      <c r="Q130" s="48"/>
      <c r="R130" s="48"/>
      <c r="S130" s="48"/>
      <c r="T130" s="48"/>
      <c r="U130" s="48"/>
      <c r="V130" s="48"/>
      <c r="W130" s="48"/>
      <c r="X130" s="48"/>
      <c r="Y130" s="48"/>
      <c r="Z130" s="48"/>
      <c r="AA130" s="48"/>
      <c r="AB130" s="48"/>
      <c r="AC130" s="48"/>
      <c r="AD130" s="48"/>
      <c r="AE130" s="48"/>
      <c r="AF130" s="48"/>
      <c r="AG130" s="48"/>
      <c r="AH130" s="48">
        <v>1</v>
      </c>
      <c r="AI130" s="48"/>
      <c r="AJ130" s="48">
        <v>1</v>
      </c>
      <c r="AK130" s="48"/>
      <c r="AL130" s="48"/>
      <c r="AM130" s="48"/>
      <c r="AN130" s="49">
        <f t="shared" si="19"/>
        <v>2</v>
      </c>
      <c r="AO130" s="49">
        <f t="shared" si="20"/>
        <v>0</v>
      </c>
      <c r="AP130" s="50"/>
      <c r="AQ130" s="51"/>
      <c r="AR130" s="236"/>
      <c r="AS130" s="236"/>
      <c r="AT130" s="52"/>
      <c r="AU130" s="220"/>
    </row>
    <row r="131" spans="1:47" s="4" customFormat="1" ht="36">
      <c r="A131" s="65"/>
      <c r="B131" s="66"/>
      <c r="C131" s="67"/>
      <c r="D131" s="69" t="s">
        <v>658</v>
      </c>
      <c r="E131" s="41"/>
      <c r="F131" s="130" t="s">
        <v>666</v>
      </c>
      <c r="G131" s="42"/>
      <c r="H131" s="41" t="s">
        <v>432</v>
      </c>
      <c r="I131" s="41"/>
      <c r="J131" s="237" t="s">
        <v>639</v>
      </c>
      <c r="K131" s="44">
        <v>43770</v>
      </c>
      <c r="L131" s="44">
        <v>43829</v>
      </c>
      <c r="M131" s="45">
        <f t="shared" si="31"/>
        <v>0</v>
      </c>
      <c r="N131" s="34">
        <f ca="1" t="shared" si="21"/>
        <v>18</v>
      </c>
      <c r="O131" s="35">
        <v>1</v>
      </c>
      <c r="P131" s="48"/>
      <c r="Q131" s="48"/>
      <c r="R131" s="48"/>
      <c r="S131" s="48"/>
      <c r="T131" s="48"/>
      <c r="U131" s="48"/>
      <c r="V131" s="48"/>
      <c r="W131" s="48"/>
      <c r="X131" s="48"/>
      <c r="Y131" s="48"/>
      <c r="Z131" s="48"/>
      <c r="AA131" s="48"/>
      <c r="AB131" s="48"/>
      <c r="AC131" s="48"/>
      <c r="AD131" s="48"/>
      <c r="AE131" s="48"/>
      <c r="AF131" s="48"/>
      <c r="AG131" s="48"/>
      <c r="AH131" s="48"/>
      <c r="AI131" s="48"/>
      <c r="AJ131" s="48">
        <v>1</v>
      </c>
      <c r="AK131" s="48"/>
      <c r="AL131" s="48">
        <v>1</v>
      </c>
      <c r="AM131" s="48"/>
      <c r="AN131" s="49">
        <f t="shared" si="19"/>
        <v>2</v>
      </c>
      <c r="AO131" s="49">
        <f t="shared" si="20"/>
        <v>0</v>
      </c>
      <c r="AP131" s="50"/>
      <c r="AQ131" s="51"/>
      <c r="AR131" s="236"/>
      <c r="AS131" s="236"/>
      <c r="AT131" s="52"/>
      <c r="AU131" s="220"/>
    </row>
    <row r="132" spans="1:47" s="4" customFormat="1" ht="24">
      <c r="A132" s="65"/>
      <c r="B132" s="66"/>
      <c r="C132" s="67"/>
      <c r="D132" s="69" t="s">
        <v>659</v>
      </c>
      <c r="E132" s="41"/>
      <c r="F132" s="130"/>
      <c r="G132" s="42"/>
      <c r="H132" s="41" t="s">
        <v>432</v>
      </c>
      <c r="I132" s="41"/>
      <c r="J132" s="237" t="s">
        <v>639</v>
      </c>
      <c r="K132" s="44">
        <v>43770</v>
      </c>
      <c r="L132" s="44">
        <v>43829</v>
      </c>
      <c r="M132" s="45">
        <f t="shared" si="31"/>
        <v>0</v>
      </c>
      <c r="N132" s="34">
        <f ca="1" t="shared" si="21"/>
        <v>18</v>
      </c>
      <c r="O132" s="35">
        <v>1</v>
      </c>
      <c r="P132" s="48"/>
      <c r="Q132" s="48"/>
      <c r="R132" s="48"/>
      <c r="S132" s="48"/>
      <c r="T132" s="48"/>
      <c r="U132" s="48"/>
      <c r="V132" s="48"/>
      <c r="W132" s="48"/>
      <c r="X132" s="48"/>
      <c r="Y132" s="48"/>
      <c r="Z132" s="48"/>
      <c r="AA132" s="48"/>
      <c r="AB132" s="48"/>
      <c r="AC132" s="48"/>
      <c r="AD132" s="48"/>
      <c r="AE132" s="48"/>
      <c r="AF132" s="48"/>
      <c r="AG132" s="48"/>
      <c r="AH132" s="48"/>
      <c r="AI132" s="48"/>
      <c r="AJ132" s="48">
        <v>1</v>
      </c>
      <c r="AK132" s="48"/>
      <c r="AL132" s="48">
        <v>1</v>
      </c>
      <c r="AM132" s="48"/>
      <c r="AN132" s="49">
        <f t="shared" si="19"/>
        <v>2</v>
      </c>
      <c r="AO132" s="49">
        <f t="shared" si="20"/>
        <v>0</v>
      </c>
      <c r="AP132" s="50"/>
      <c r="AQ132" s="51"/>
      <c r="AR132" s="236"/>
      <c r="AS132" s="236"/>
      <c r="AT132" s="52"/>
      <c r="AU132" s="220"/>
    </row>
    <row r="133" spans="1:47" s="4" customFormat="1" ht="27">
      <c r="A133" s="65"/>
      <c r="B133" s="66"/>
      <c r="C133" s="67"/>
      <c r="D133" s="69" t="s">
        <v>660</v>
      </c>
      <c r="E133" s="41"/>
      <c r="F133" s="130" t="s">
        <v>667</v>
      </c>
      <c r="G133" s="42"/>
      <c r="H133" s="41" t="s">
        <v>432</v>
      </c>
      <c r="I133" s="41"/>
      <c r="J133" s="237" t="s">
        <v>639</v>
      </c>
      <c r="K133" s="44">
        <v>43770</v>
      </c>
      <c r="L133" s="44">
        <v>43829</v>
      </c>
      <c r="M133" s="45">
        <f t="shared" si="31"/>
        <v>0</v>
      </c>
      <c r="N133" s="34">
        <f ca="1" t="shared" si="21"/>
        <v>18</v>
      </c>
      <c r="O133" s="35">
        <v>1</v>
      </c>
      <c r="P133" s="48"/>
      <c r="Q133" s="48"/>
      <c r="R133" s="48"/>
      <c r="S133" s="48"/>
      <c r="T133" s="48"/>
      <c r="U133" s="48"/>
      <c r="V133" s="48"/>
      <c r="W133" s="48"/>
      <c r="X133" s="48"/>
      <c r="Y133" s="48"/>
      <c r="Z133" s="48"/>
      <c r="AA133" s="48"/>
      <c r="AB133" s="48"/>
      <c r="AC133" s="48"/>
      <c r="AD133" s="48"/>
      <c r="AE133" s="48"/>
      <c r="AF133" s="48"/>
      <c r="AG133" s="48"/>
      <c r="AH133" s="48"/>
      <c r="AI133" s="48"/>
      <c r="AJ133" s="48">
        <v>1</v>
      </c>
      <c r="AK133" s="48"/>
      <c r="AL133" s="48">
        <v>1</v>
      </c>
      <c r="AM133" s="48"/>
      <c r="AN133" s="49">
        <f t="shared" si="19"/>
        <v>2</v>
      </c>
      <c r="AO133" s="49">
        <f t="shared" si="20"/>
        <v>0</v>
      </c>
      <c r="AP133" s="50"/>
      <c r="AQ133" s="51"/>
      <c r="AR133" s="236"/>
      <c r="AS133" s="236"/>
      <c r="AT133" s="52"/>
      <c r="AU133" s="220"/>
    </row>
    <row r="134" spans="1:47" s="4" customFormat="1" ht="24">
      <c r="A134" s="65"/>
      <c r="B134" s="66"/>
      <c r="C134" s="265"/>
      <c r="D134" s="84" t="s">
        <v>661</v>
      </c>
      <c r="E134" s="41"/>
      <c r="F134" s="130"/>
      <c r="G134" s="42"/>
      <c r="H134" s="41" t="s">
        <v>432</v>
      </c>
      <c r="I134" s="41"/>
      <c r="J134" s="237" t="s">
        <v>502</v>
      </c>
      <c r="K134" s="44">
        <v>43525</v>
      </c>
      <c r="L134" s="44">
        <v>43799</v>
      </c>
      <c r="M134" s="45">
        <f t="shared" si="31"/>
        <v>0</v>
      </c>
      <c r="N134" s="34">
        <f ca="1" t="shared" si="21"/>
        <v>-12</v>
      </c>
      <c r="O134" s="35">
        <v>1</v>
      </c>
      <c r="P134" s="48"/>
      <c r="Q134" s="48"/>
      <c r="R134" s="48"/>
      <c r="S134" s="48"/>
      <c r="T134" s="48"/>
      <c r="U134" s="48"/>
      <c r="V134" s="48"/>
      <c r="W134" s="48"/>
      <c r="X134" s="48"/>
      <c r="Y134" s="48"/>
      <c r="Z134" s="48"/>
      <c r="AA134" s="48"/>
      <c r="AB134" s="48"/>
      <c r="AC134" s="48"/>
      <c r="AD134" s="48"/>
      <c r="AE134" s="48"/>
      <c r="AF134" s="48">
        <v>1</v>
      </c>
      <c r="AG134" s="48"/>
      <c r="AH134" s="48">
        <v>1</v>
      </c>
      <c r="AI134" s="48"/>
      <c r="AJ134" s="48"/>
      <c r="AK134" s="48"/>
      <c r="AL134" s="48"/>
      <c r="AM134" s="48"/>
      <c r="AN134" s="49">
        <f aca="true" t="shared" si="34" ref="AN134:AN197">+T134+V134+X134+Z134+AB134+AD134+AF134+AH134+AJ134+AL134+R134+P134</f>
        <v>2</v>
      </c>
      <c r="AO134" s="49">
        <f aca="true" t="shared" si="35" ref="AO134:AO197">+S134+Q134+U134+W134+Y134+AA134+AC134+AE134+AG134+AI134+AK134+AM134</f>
        <v>0</v>
      </c>
      <c r="AP134" s="50"/>
      <c r="AQ134" s="51"/>
      <c r="AR134" s="236"/>
      <c r="AS134" s="236"/>
      <c r="AT134" s="52"/>
      <c r="AU134" s="220"/>
    </row>
    <row r="135" spans="1:47" s="4" customFormat="1" ht="36">
      <c r="A135" s="65"/>
      <c r="B135" s="66"/>
      <c r="C135" s="74" t="s">
        <v>668</v>
      </c>
      <c r="D135" s="262" t="s">
        <v>669</v>
      </c>
      <c r="E135" s="193" t="s">
        <v>922</v>
      </c>
      <c r="F135" s="264" t="s">
        <v>692</v>
      </c>
      <c r="G135" s="189"/>
      <c r="H135" s="258" t="s">
        <v>32</v>
      </c>
      <c r="I135" s="258"/>
      <c r="J135" s="260" t="s">
        <v>622</v>
      </c>
      <c r="K135" s="261">
        <v>43556</v>
      </c>
      <c r="L135" s="261">
        <v>43799</v>
      </c>
      <c r="M135" s="281">
        <f t="shared" si="31"/>
        <v>0</v>
      </c>
      <c r="N135" s="34">
        <f ca="1" t="shared" si="21"/>
        <v>-12</v>
      </c>
      <c r="O135" s="35">
        <v>1</v>
      </c>
      <c r="P135" s="280">
        <f>SUM(P136:P137)</f>
        <v>0</v>
      </c>
      <c r="Q135" s="280">
        <f>SUM(Q136:Q137)</f>
        <v>0</v>
      </c>
      <c r="R135" s="280">
        <f>SUM(R136:R137)</f>
        <v>0</v>
      </c>
      <c r="S135" s="280">
        <f>SUM(S136:S137)</f>
        <v>0</v>
      </c>
      <c r="T135" s="280">
        <f>SUM(T136:T137)</f>
        <v>0</v>
      </c>
      <c r="U135" s="280">
        <f>SUM(U136:U137)</f>
        <v>0</v>
      </c>
      <c r="V135" s="280">
        <f>SUM(V136:V137)</f>
        <v>0</v>
      </c>
      <c r="W135" s="280">
        <f>SUM(W136:W137)</f>
        <v>0</v>
      </c>
      <c r="X135" s="280">
        <f>SUM(X136:X137)</f>
        <v>0</v>
      </c>
      <c r="Y135" s="280">
        <f>SUM(Y136:Y137)</f>
        <v>0</v>
      </c>
      <c r="Z135" s="280">
        <f>SUM(Z136:Z137)</f>
        <v>0</v>
      </c>
      <c r="AA135" s="280">
        <f>SUM(AA136:AA137)</f>
        <v>0</v>
      </c>
      <c r="AB135" s="280">
        <f>SUM(AB136:AB137)</f>
        <v>0</v>
      </c>
      <c r="AC135" s="280">
        <f>SUM(AC136:AC137)</f>
        <v>0</v>
      </c>
      <c r="AD135" s="280">
        <f>SUM(AD136:AD137)</f>
        <v>1</v>
      </c>
      <c r="AE135" s="280">
        <f>SUM(AE136:AE137)</f>
        <v>0</v>
      </c>
      <c r="AF135" s="280">
        <f>SUM(AF136:AF137)</f>
        <v>1</v>
      </c>
      <c r="AG135" s="280">
        <f>SUM(AG136:AG137)</f>
        <v>0</v>
      </c>
      <c r="AH135" s="280">
        <f>SUM(AH136:AH137)</f>
        <v>2</v>
      </c>
      <c r="AI135" s="280">
        <f>SUM(AI136:AI137)</f>
        <v>0</v>
      </c>
      <c r="AJ135" s="280">
        <f>SUM(AJ136:AJ137)</f>
        <v>1</v>
      </c>
      <c r="AK135" s="280">
        <f>SUM(AK136:AK137)</f>
        <v>0</v>
      </c>
      <c r="AL135" s="280">
        <f>SUM(AL136:AL137)</f>
        <v>0</v>
      </c>
      <c r="AM135" s="280">
        <f>SUM(AM136:AM137)</f>
        <v>0</v>
      </c>
      <c r="AN135" s="49">
        <f t="shared" si="34"/>
        <v>5</v>
      </c>
      <c r="AO135" s="49">
        <f t="shared" si="35"/>
        <v>0</v>
      </c>
      <c r="AP135" s="50"/>
      <c r="AQ135" s="51"/>
      <c r="AR135" s="236"/>
      <c r="AS135" s="236"/>
      <c r="AT135" s="52"/>
      <c r="AU135" s="220"/>
    </row>
    <row r="136" spans="1:47" s="4" customFormat="1" ht="36">
      <c r="A136" s="65"/>
      <c r="B136" s="66"/>
      <c r="C136" s="67"/>
      <c r="D136" s="68" t="s">
        <v>670</v>
      </c>
      <c r="E136" s="41"/>
      <c r="F136" s="130" t="s">
        <v>692</v>
      </c>
      <c r="G136" s="42"/>
      <c r="H136" s="41" t="s">
        <v>32</v>
      </c>
      <c r="I136" s="41"/>
      <c r="J136" s="237" t="s">
        <v>622</v>
      </c>
      <c r="K136" s="44">
        <v>43678</v>
      </c>
      <c r="L136" s="44">
        <v>43799</v>
      </c>
      <c r="M136" s="45">
        <f t="shared" si="31"/>
        <v>0</v>
      </c>
      <c r="N136" s="34">
        <f ca="1" t="shared" si="21"/>
        <v>-12</v>
      </c>
      <c r="O136" s="35">
        <v>1</v>
      </c>
      <c r="P136" s="48"/>
      <c r="Q136" s="48"/>
      <c r="R136" s="48"/>
      <c r="S136" s="48"/>
      <c r="T136" s="48"/>
      <c r="U136" s="48"/>
      <c r="V136" s="48"/>
      <c r="W136" s="48"/>
      <c r="X136" s="48"/>
      <c r="Y136" s="48"/>
      <c r="Z136" s="48"/>
      <c r="AA136" s="48"/>
      <c r="AB136" s="48"/>
      <c r="AC136" s="48"/>
      <c r="AD136" s="48">
        <v>1</v>
      </c>
      <c r="AE136" s="48"/>
      <c r="AF136" s="48">
        <v>1</v>
      </c>
      <c r="AG136" s="48"/>
      <c r="AH136" s="48">
        <v>1</v>
      </c>
      <c r="AI136" s="48"/>
      <c r="AJ136" s="48"/>
      <c r="AK136" s="48"/>
      <c r="AL136" s="48"/>
      <c r="AM136" s="48"/>
      <c r="AN136" s="49">
        <f t="shared" si="34"/>
        <v>3</v>
      </c>
      <c r="AO136" s="49">
        <f t="shared" si="35"/>
        <v>0</v>
      </c>
      <c r="AP136" s="50"/>
      <c r="AQ136" s="51"/>
      <c r="AR136" s="236"/>
      <c r="AS136" s="236"/>
      <c r="AT136" s="52"/>
      <c r="AU136" s="220"/>
    </row>
    <row r="137" spans="1:47" s="4" customFormat="1" ht="36">
      <c r="A137" s="65"/>
      <c r="B137" s="66"/>
      <c r="C137" s="67"/>
      <c r="D137" s="68" t="s">
        <v>671</v>
      </c>
      <c r="E137" s="41"/>
      <c r="F137" s="130" t="s">
        <v>692</v>
      </c>
      <c r="G137" s="42"/>
      <c r="H137" s="41" t="s">
        <v>32</v>
      </c>
      <c r="I137" s="41"/>
      <c r="J137" s="237" t="s">
        <v>622</v>
      </c>
      <c r="K137" s="44">
        <v>43739</v>
      </c>
      <c r="L137" s="44">
        <v>43799</v>
      </c>
      <c r="M137" s="45">
        <f t="shared" si="31"/>
        <v>0</v>
      </c>
      <c r="N137" s="34">
        <f aca="true" ca="1" t="shared" si="36" ref="N137:N200">IF(M137=100%,"DONE",(L137-TODAY()))</f>
        <v>-12</v>
      </c>
      <c r="O137" s="35">
        <v>1</v>
      </c>
      <c r="P137" s="48"/>
      <c r="Q137" s="48"/>
      <c r="R137" s="48"/>
      <c r="S137" s="48"/>
      <c r="T137" s="48"/>
      <c r="U137" s="48"/>
      <c r="V137" s="48"/>
      <c r="W137" s="48"/>
      <c r="X137" s="48"/>
      <c r="Y137" s="48"/>
      <c r="Z137" s="48"/>
      <c r="AA137" s="48"/>
      <c r="AB137" s="48"/>
      <c r="AC137" s="48"/>
      <c r="AD137" s="48"/>
      <c r="AE137" s="48"/>
      <c r="AF137" s="48"/>
      <c r="AG137" s="48"/>
      <c r="AH137" s="48">
        <v>1</v>
      </c>
      <c r="AI137" s="48"/>
      <c r="AJ137" s="48">
        <v>1</v>
      </c>
      <c r="AK137" s="48"/>
      <c r="AL137" s="48"/>
      <c r="AM137" s="48"/>
      <c r="AN137" s="49">
        <f t="shared" si="34"/>
        <v>2</v>
      </c>
      <c r="AO137" s="49">
        <f t="shared" si="35"/>
        <v>0</v>
      </c>
      <c r="AP137" s="50"/>
      <c r="AQ137" s="51"/>
      <c r="AR137" s="236"/>
      <c r="AS137" s="236"/>
      <c r="AT137" s="52"/>
      <c r="AU137" s="220"/>
    </row>
    <row r="138" spans="1:47" s="4" customFormat="1" ht="24">
      <c r="A138" s="65"/>
      <c r="B138" s="66"/>
      <c r="C138" s="266" t="s">
        <v>672</v>
      </c>
      <c r="D138" s="83" t="s">
        <v>673</v>
      </c>
      <c r="E138" s="41"/>
      <c r="F138" s="130"/>
      <c r="G138" s="42"/>
      <c r="H138" s="41" t="s">
        <v>432</v>
      </c>
      <c r="I138" s="41"/>
      <c r="J138" s="237" t="s">
        <v>502</v>
      </c>
      <c r="K138" s="44">
        <v>43709</v>
      </c>
      <c r="L138" s="44">
        <v>43799</v>
      </c>
      <c r="M138" s="45">
        <f t="shared" si="31"/>
        <v>0</v>
      </c>
      <c r="N138" s="34">
        <f ca="1" t="shared" si="36"/>
        <v>-12</v>
      </c>
      <c r="O138" s="35">
        <v>1</v>
      </c>
      <c r="P138" s="48"/>
      <c r="Q138" s="48"/>
      <c r="R138" s="48"/>
      <c r="S138" s="48"/>
      <c r="T138" s="48"/>
      <c r="U138" s="48"/>
      <c r="V138" s="48"/>
      <c r="W138" s="48"/>
      <c r="X138" s="48"/>
      <c r="Y138" s="48"/>
      <c r="Z138" s="48"/>
      <c r="AA138" s="48"/>
      <c r="AB138" s="48"/>
      <c r="AC138" s="48"/>
      <c r="AD138" s="48"/>
      <c r="AE138" s="48"/>
      <c r="AF138" s="48"/>
      <c r="AG138" s="48"/>
      <c r="AH138" s="48">
        <v>1</v>
      </c>
      <c r="AI138" s="48"/>
      <c r="AJ138" s="48">
        <v>1</v>
      </c>
      <c r="AK138" s="48"/>
      <c r="AL138" s="48"/>
      <c r="AM138" s="48"/>
      <c r="AN138" s="49">
        <f t="shared" si="34"/>
        <v>2</v>
      </c>
      <c r="AO138" s="49">
        <f t="shared" si="35"/>
        <v>0</v>
      </c>
      <c r="AP138" s="50"/>
      <c r="AQ138" s="51"/>
      <c r="AR138" s="236"/>
      <c r="AS138" s="236"/>
      <c r="AT138" s="52"/>
      <c r="AU138" s="220"/>
    </row>
    <row r="139" spans="1:47" s="4" customFormat="1" ht="24">
      <c r="A139" s="65"/>
      <c r="B139" s="66"/>
      <c r="C139" s="266" t="s">
        <v>674</v>
      </c>
      <c r="D139" s="84" t="s">
        <v>675</v>
      </c>
      <c r="E139" s="41"/>
      <c r="F139" s="130"/>
      <c r="G139" s="42"/>
      <c r="H139" s="41" t="s">
        <v>432</v>
      </c>
      <c r="I139" s="41"/>
      <c r="J139" s="237" t="s">
        <v>502</v>
      </c>
      <c r="K139" s="44">
        <v>43709</v>
      </c>
      <c r="L139" s="44">
        <v>43799</v>
      </c>
      <c r="M139" s="45">
        <f t="shared" si="31"/>
        <v>0</v>
      </c>
      <c r="N139" s="34">
        <f ca="1" t="shared" si="36"/>
        <v>-12</v>
      </c>
      <c r="O139" s="35">
        <v>1</v>
      </c>
      <c r="P139" s="48"/>
      <c r="Q139" s="48"/>
      <c r="R139" s="48"/>
      <c r="S139" s="48"/>
      <c r="T139" s="48"/>
      <c r="U139" s="48"/>
      <c r="V139" s="48"/>
      <c r="W139" s="48"/>
      <c r="X139" s="48"/>
      <c r="Y139" s="48"/>
      <c r="Z139" s="48"/>
      <c r="AA139" s="48"/>
      <c r="AB139" s="48"/>
      <c r="AC139" s="48"/>
      <c r="AD139" s="48"/>
      <c r="AE139" s="48"/>
      <c r="AF139" s="48"/>
      <c r="AG139" s="48"/>
      <c r="AH139" s="48">
        <v>1</v>
      </c>
      <c r="AI139" s="48"/>
      <c r="AJ139" s="48">
        <v>1</v>
      </c>
      <c r="AK139" s="48"/>
      <c r="AL139" s="48"/>
      <c r="AM139" s="48"/>
      <c r="AN139" s="49">
        <f t="shared" si="34"/>
        <v>2</v>
      </c>
      <c r="AO139" s="49">
        <f t="shared" si="35"/>
        <v>0</v>
      </c>
      <c r="AP139" s="50"/>
      <c r="AQ139" s="51"/>
      <c r="AR139" s="236"/>
      <c r="AS139" s="236"/>
      <c r="AT139" s="52"/>
      <c r="AU139" s="220"/>
    </row>
    <row r="140" spans="1:47" s="4" customFormat="1" ht="36">
      <c r="A140" s="65"/>
      <c r="B140" s="66"/>
      <c r="C140" s="74" t="s">
        <v>676</v>
      </c>
      <c r="D140" s="262" t="s">
        <v>677</v>
      </c>
      <c r="E140" s="189"/>
      <c r="F140" s="264" t="s">
        <v>692</v>
      </c>
      <c r="G140" s="189"/>
      <c r="H140" s="258" t="s">
        <v>32</v>
      </c>
      <c r="I140" s="258"/>
      <c r="J140" s="260" t="s">
        <v>622</v>
      </c>
      <c r="K140" s="261"/>
      <c r="L140" s="261"/>
      <c r="M140" s="281">
        <f t="shared" si="31"/>
        <v>0</v>
      </c>
      <c r="N140" s="34">
        <f ca="1" t="shared" si="36"/>
        <v>-43811</v>
      </c>
      <c r="O140" s="35">
        <v>1</v>
      </c>
      <c r="P140" s="280">
        <f>SUM(P141:P142)</f>
        <v>0</v>
      </c>
      <c r="Q140" s="280">
        <f>SUM(Q141:Q142)</f>
        <v>0</v>
      </c>
      <c r="R140" s="280">
        <f>SUM(R141:R142)</f>
        <v>0</v>
      </c>
      <c r="S140" s="280">
        <f>SUM(S141:S142)</f>
        <v>0</v>
      </c>
      <c r="T140" s="280">
        <f>SUM(T141:T142)</f>
        <v>0</v>
      </c>
      <c r="U140" s="280">
        <f>SUM(U141:U142)</f>
        <v>0</v>
      </c>
      <c r="V140" s="280">
        <f>SUM(V141:V142)</f>
        <v>0</v>
      </c>
      <c r="W140" s="280">
        <f>SUM(W141:W142)</f>
        <v>0</v>
      </c>
      <c r="X140" s="280">
        <f>SUM(X141:X142)</f>
        <v>0</v>
      </c>
      <c r="Y140" s="280">
        <f>SUM(Y141:Y142)</f>
        <v>0</v>
      </c>
      <c r="Z140" s="280">
        <f>SUM(Z141:Z142)</f>
        <v>0</v>
      </c>
      <c r="AA140" s="280">
        <f>SUM(AA141:AA142)</f>
        <v>0</v>
      </c>
      <c r="AB140" s="280">
        <f>SUM(AB141:AB142)</f>
        <v>0</v>
      </c>
      <c r="AC140" s="280">
        <f>SUM(AC141:AC142)</f>
        <v>0</v>
      </c>
      <c r="AD140" s="280">
        <f>SUM(AD141:AD142)</f>
        <v>0</v>
      </c>
      <c r="AE140" s="280">
        <f>SUM(AE141:AE142)</f>
        <v>0</v>
      </c>
      <c r="AF140" s="280">
        <f>SUM(AF141:AF142)</f>
        <v>1</v>
      </c>
      <c r="AG140" s="280">
        <f>SUM(AG141:AG142)</f>
        <v>0</v>
      </c>
      <c r="AH140" s="280">
        <f>SUM(AH141:AH142)</f>
        <v>2</v>
      </c>
      <c r="AI140" s="280">
        <f>SUM(AI141:AI142)</f>
        <v>0</v>
      </c>
      <c r="AJ140" s="280">
        <f>SUM(AJ141:AJ142)</f>
        <v>1</v>
      </c>
      <c r="AK140" s="280">
        <f>SUM(AK141:AK142)</f>
        <v>0</v>
      </c>
      <c r="AL140" s="280">
        <f>SUM(AL141:AL142)</f>
        <v>0</v>
      </c>
      <c r="AM140" s="280">
        <f>SUM(AM141:AM142)</f>
        <v>0</v>
      </c>
      <c r="AN140" s="49">
        <f t="shared" si="34"/>
        <v>4</v>
      </c>
      <c r="AO140" s="49">
        <f t="shared" si="35"/>
        <v>0</v>
      </c>
      <c r="AP140" s="50"/>
      <c r="AQ140" s="51"/>
      <c r="AR140" s="236"/>
      <c r="AS140" s="236"/>
      <c r="AT140" s="52"/>
      <c r="AU140" s="220"/>
    </row>
    <row r="141" spans="1:47" s="4" customFormat="1" ht="36">
      <c r="A141" s="65"/>
      <c r="B141" s="66"/>
      <c r="C141" s="82"/>
      <c r="D141" s="84" t="s">
        <v>678</v>
      </c>
      <c r="E141" s="41"/>
      <c r="F141" s="130"/>
      <c r="G141" s="42"/>
      <c r="H141" s="41" t="s">
        <v>432</v>
      </c>
      <c r="I141" s="41"/>
      <c r="J141" s="237" t="s">
        <v>502</v>
      </c>
      <c r="K141" s="44">
        <v>43709</v>
      </c>
      <c r="L141" s="44">
        <v>43738</v>
      </c>
      <c r="M141" s="45">
        <f t="shared" si="31"/>
        <v>0</v>
      </c>
      <c r="N141" s="34">
        <f ca="1" t="shared" si="36"/>
        <v>-73</v>
      </c>
      <c r="O141" s="35">
        <v>1</v>
      </c>
      <c r="P141" s="48"/>
      <c r="Q141" s="48"/>
      <c r="R141" s="48"/>
      <c r="S141" s="48"/>
      <c r="T141" s="48"/>
      <c r="U141" s="48"/>
      <c r="V141" s="48"/>
      <c r="W141" s="48"/>
      <c r="X141" s="48"/>
      <c r="Y141" s="48"/>
      <c r="Z141" s="48"/>
      <c r="AA141" s="48"/>
      <c r="AB141" s="48"/>
      <c r="AC141" s="48"/>
      <c r="AD141" s="48"/>
      <c r="AE141" s="48"/>
      <c r="AF141" s="48">
        <v>1</v>
      </c>
      <c r="AG141" s="48"/>
      <c r="AH141" s="48">
        <v>1</v>
      </c>
      <c r="AI141" s="48"/>
      <c r="AJ141" s="48"/>
      <c r="AK141" s="48"/>
      <c r="AL141" s="48"/>
      <c r="AM141" s="48"/>
      <c r="AN141" s="49">
        <f t="shared" si="34"/>
        <v>2</v>
      </c>
      <c r="AO141" s="49">
        <f t="shared" si="35"/>
        <v>0</v>
      </c>
      <c r="AP141" s="50"/>
      <c r="AQ141" s="51"/>
      <c r="AR141" s="236"/>
      <c r="AS141" s="236"/>
      <c r="AT141" s="52"/>
      <c r="AU141" s="220"/>
    </row>
    <row r="142" spans="1:47" s="4" customFormat="1" ht="24">
      <c r="A142" s="65"/>
      <c r="B142" s="66"/>
      <c r="C142" s="82"/>
      <c r="D142" s="84" t="s">
        <v>661</v>
      </c>
      <c r="E142" s="41"/>
      <c r="F142" s="130"/>
      <c r="G142" s="42"/>
      <c r="H142" s="41" t="s">
        <v>432</v>
      </c>
      <c r="I142" s="41"/>
      <c r="J142" s="237" t="s">
        <v>502</v>
      </c>
      <c r="K142" s="44">
        <v>43739</v>
      </c>
      <c r="L142" s="44">
        <v>43768</v>
      </c>
      <c r="M142" s="45">
        <f t="shared" si="31"/>
        <v>0</v>
      </c>
      <c r="N142" s="34">
        <f ca="1" t="shared" si="36"/>
        <v>-43</v>
      </c>
      <c r="O142" s="35">
        <v>1</v>
      </c>
      <c r="P142" s="48"/>
      <c r="Q142" s="48"/>
      <c r="R142" s="48"/>
      <c r="S142" s="48"/>
      <c r="T142" s="48"/>
      <c r="U142" s="48"/>
      <c r="V142" s="48"/>
      <c r="W142" s="48"/>
      <c r="X142" s="48"/>
      <c r="Y142" s="48"/>
      <c r="Z142" s="48"/>
      <c r="AA142" s="48"/>
      <c r="AB142" s="48"/>
      <c r="AC142" s="48"/>
      <c r="AD142" s="48"/>
      <c r="AE142" s="48"/>
      <c r="AF142" s="48"/>
      <c r="AG142" s="48"/>
      <c r="AH142" s="48">
        <v>1</v>
      </c>
      <c r="AI142" s="48"/>
      <c r="AJ142" s="48">
        <v>1</v>
      </c>
      <c r="AK142" s="48"/>
      <c r="AL142" s="48"/>
      <c r="AM142" s="48"/>
      <c r="AN142" s="49">
        <f t="shared" si="34"/>
        <v>2</v>
      </c>
      <c r="AO142" s="49">
        <f t="shared" si="35"/>
        <v>0</v>
      </c>
      <c r="AP142" s="50"/>
      <c r="AQ142" s="51"/>
      <c r="AR142" s="236"/>
      <c r="AS142" s="236"/>
      <c r="AT142" s="52"/>
      <c r="AU142" s="220"/>
    </row>
    <row r="143" spans="1:47" s="4" customFormat="1" ht="24">
      <c r="A143" s="65"/>
      <c r="B143" s="66"/>
      <c r="C143" s="266" t="s">
        <v>679</v>
      </c>
      <c r="D143" s="69" t="s">
        <v>680</v>
      </c>
      <c r="E143" s="41"/>
      <c r="F143" s="130"/>
      <c r="G143" s="42"/>
      <c r="H143" s="41" t="s">
        <v>32</v>
      </c>
      <c r="I143" s="41"/>
      <c r="J143" s="237" t="s">
        <v>533</v>
      </c>
      <c r="K143" s="44">
        <v>43556</v>
      </c>
      <c r="L143" s="44">
        <v>43799</v>
      </c>
      <c r="M143" s="45">
        <f t="shared" si="31"/>
        <v>0</v>
      </c>
      <c r="N143" s="34">
        <f ca="1" t="shared" si="36"/>
        <v>-12</v>
      </c>
      <c r="O143" s="35">
        <v>1</v>
      </c>
      <c r="P143" s="48"/>
      <c r="Q143" s="48"/>
      <c r="R143" s="48"/>
      <c r="S143" s="48"/>
      <c r="T143" s="48"/>
      <c r="U143" s="48"/>
      <c r="V143" s="48"/>
      <c r="W143" s="48"/>
      <c r="X143" s="48"/>
      <c r="Y143" s="48"/>
      <c r="Z143" s="48"/>
      <c r="AA143" s="48"/>
      <c r="AB143" s="48"/>
      <c r="AC143" s="48"/>
      <c r="AD143" s="48">
        <v>1</v>
      </c>
      <c r="AE143" s="48"/>
      <c r="AF143" s="48">
        <v>1</v>
      </c>
      <c r="AG143" s="48"/>
      <c r="AH143" s="48">
        <v>1</v>
      </c>
      <c r="AI143" s="48"/>
      <c r="AJ143" s="48"/>
      <c r="AK143" s="48"/>
      <c r="AL143" s="48"/>
      <c r="AM143" s="48"/>
      <c r="AN143" s="49">
        <f t="shared" si="34"/>
        <v>3</v>
      </c>
      <c r="AO143" s="49">
        <f t="shared" si="35"/>
        <v>0</v>
      </c>
      <c r="AP143" s="50"/>
      <c r="AQ143" s="51"/>
      <c r="AR143" s="236"/>
      <c r="AS143" s="236"/>
      <c r="AT143" s="52"/>
      <c r="AU143" s="220"/>
    </row>
    <row r="144" spans="1:47" s="4" customFormat="1" ht="24">
      <c r="A144" s="65"/>
      <c r="B144" s="66"/>
      <c r="C144" s="266" t="s">
        <v>681</v>
      </c>
      <c r="D144" s="69" t="s">
        <v>682</v>
      </c>
      <c r="E144" s="41"/>
      <c r="F144" s="130" t="s">
        <v>693</v>
      </c>
      <c r="G144" s="42"/>
      <c r="H144" s="41" t="s">
        <v>432</v>
      </c>
      <c r="I144" s="41"/>
      <c r="J144" s="237" t="s">
        <v>533</v>
      </c>
      <c r="K144" s="44">
        <v>43647</v>
      </c>
      <c r="L144" s="44">
        <v>43830</v>
      </c>
      <c r="M144" s="45">
        <f t="shared" si="31"/>
        <v>0</v>
      </c>
      <c r="N144" s="34">
        <f ca="1" t="shared" si="36"/>
        <v>19</v>
      </c>
      <c r="O144" s="35">
        <v>1</v>
      </c>
      <c r="P144" s="48"/>
      <c r="Q144" s="48"/>
      <c r="R144" s="48"/>
      <c r="S144" s="48"/>
      <c r="T144" s="48"/>
      <c r="U144" s="48"/>
      <c r="V144" s="48"/>
      <c r="W144" s="48"/>
      <c r="X144" s="48"/>
      <c r="Y144" s="48"/>
      <c r="Z144" s="48"/>
      <c r="AA144" s="48"/>
      <c r="AB144" s="48"/>
      <c r="AC144" s="48"/>
      <c r="AD144" s="48"/>
      <c r="AE144" s="48"/>
      <c r="AF144" s="48">
        <v>1</v>
      </c>
      <c r="AG144" s="48"/>
      <c r="AH144" s="48">
        <v>1</v>
      </c>
      <c r="AI144" s="48"/>
      <c r="AJ144" s="48">
        <v>1</v>
      </c>
      <c r="AK144" s="48"/>
      <c r="AL144" s="48"/>
      <c r="AM144" s="48"/>
      <c r="AN144" s="49">
        <f t="shared" si="34"/>
        <v>3</v>
      </c>
      <c r="AO144" s="49">
        <f t="shared" si="35"/>
        <v>0</v>
      </c>
      <c r="AP144" s="50"/>
      <c r="AQ144" s="51"/>
      <c r="AR144" s="236"/>
      <c r="AS144" s="236"/>
      <c r="AT144" s="52"/>
      <c r="AU144" s="220"/>
    </row>
    <row r="145" spans="1:47" s="4" customFormat="1" ht="24">
      <c r="A145" s="65"/>
      <c r="B145" s="66"/>
      <c r="C145" s="266" t="s">
        <v>683</v>
      </c>
      <c r="D145" s="83" t="s">
        <v>684</v>
      </c>
      <c r="E145" s="41"/>
      <c r="F145" s="130"/>
      <c r="G145" s="42"/>
      <c r="H145" s="41" t="s">
        <v>432</v>
      </c>
      <c r="I145" s="41"/>
      <c r="J145" s="237" t="s">
        <v>502</v>
      </c>
      <c r="K145" s="44">
        <v>43709</v>
      </c>
      <c r="L145" s="44">
        <v>43830</v>
      </c>
      <c r="M145" s="45">
        <f t="shared" si="31"/>
        <v>0</v>
      </c>
      <c r="N145" s="34">
        <f ca="1" t="shared" si="36"/>
        <v>19</v>
      </c>
      <c r="O145" s="35">
        <v>1</v>
      </c>
      <c r="P145" s="48"/>
      <c r="Q145" s="48"/>
      <c r="R145" s="48"/>
      <c r="S145" s="48"/>
      <c r="T145" s="48"/>
      <c r="U145" s="48"/>
      <c r="V145" s="48"/>
      <c r="W145" s="48"/>
      <c r="X145" s="48"/>
      <c r="Y145" s="48"/>
      <c r="Z145" s="48"/>
      <c r="AA145" s="48"/>
      <c r="AB145" s="48"/>
      <c r="AC145" s="48"/>
      <c r="AD145" s="48"/>
      <c r="AE145" s="48"/>
      <c r="AF145" s="48">
        <v>1</v>
      </c>
      <c r="AG145" s="48"/>
      <c r="AH145" s="48">
        <v>1</v>
      </c>
      <c r="AI145" s="48"/>
      <c r="AJ145" s="48"/>
      <c r="AK145" s="48"/>
      <c r="AL145" s="48"/>
      <c r="AM145" s="48"/>
      <c r="AN145" s="49">
        <f t="shared" si="34"/>
        <v>2</v>
      </c>
      <c r="AO145" s="49">
        <f t="shared" si="35"/>
        <v>0</v>
      </c>
      <c r="AP145" s="50"/>
      <c r="AQ145" s="51"/>
      <c r="AR145" s="236"/>
      <c r="AS145" s="236"/>
      <c r="AT145" s="52"/>
      <c r="AU145" s="220"/>
    </row>
    <row r="146" spans="1:47" s="4" customFormat="1" ht="36">
      <c r="A146" s="65"/>
      <c r="B146" s="66"/>
      <c r="C146" s="74" t="s">
        <v>685</v>
      </c>
      <c r="D146" s="262" t="s">
        <v>686</v>
      </c>
      <c r="E146" s="189"/>
      <c r="F146" s="264" t="s">
        <v>692</v>
      </c>
      <c r="G146" s="189"/>
      <c r="H146" s="258" t="s">
        <v>32</v>
      </c>
      <c r="I146" s="258"/>
      <c r="J146" s="260" t="s">
        <v>622</v>
      </c>
      <c r="K146" s="261">
        <v>43556</v>
      </c>
      <c r="L146" s="261">
        <v>43799</v>
      </c>
      <c r="M146" s="281">
        <f t="shared" si="31"/>
        <v>0</v>
      </c>
      <c r="N146" s="34">
        <f ca="1" t="shared" si="36"/>
        <v>-12</v>
      </c>
      <c r="O146" s="35">
        <v>1</v>
      </c>
      <c r="P146" s="280">
        <f>SUM(P147:P148)</f>
        <v>0</v>
      </c>
      <c r="Q146" s="280">
        <f>SUM(Q147:Q148)</f>
        <v>0</v>
      </c>
      <c r="R146" s="280">
        <f>SUM(R147:R148)</f>
        <v>0</v>
      </c>
      <c r="S146" s="280">
        <f>SUM(S147:S148)</f>
        <v>0</v>
      </c>
      <c r="T146" s="280">
        <f>SUM(T147:T148)</f>
        <v>0</v>
      </c>
      <c r="U146" s="280">
        <f>SUM(U147:U148)</f>
        <v>0</v>
      </c>
      <c r="V146" s="280">
        <f>SUM(V147:V148)</f>
        <v>0</v>
      </c>
      <c r="W146" s="280">
        <f>SUM(W147:W148)</f>
        <v>0</v>
      </c>
      <c r="X146" s="280">
        <f>SUM(X147:X148)</f>
        <v>0</v>
      </c>
      <c r="Y146" s="280">
        <f>SUM(Y147:Y148)</f>
        <v>0</v>
      </c>
      <c r="Z146" s="280">
        <f>SUM(Z147:Z148)</f>
        <v>0</v>
      </c>
      <c r="AA146" s="280">
        <f>SUM(AA147:AA148)</f>
        <v>0</v>
      </c>
      <c r="AB146" s="280">
        <f>SUM(AB147:AB148)</f>
        <v>0</v>
      </c>
      <c r="AC146" s="280">
        <f>SUM(AC147:AC148)</f>
        <v>0</v>
      </c>
      <c r="AD146" s="280">
        <f>SUM(AD147:AD148)</f>
        <v>0</v>
      </c>
      <c r="AE146" s="280">
        <f>SUM(AE147:AE148)</f>
        <v>0</v>
      </c>
      <c r="AF146" s="280">
        <f>SUM(AF147:AF148)</f>
        <v>0</v>
      </c>
      <c r="AG146" s="280">
        <f>SUM(AG147:AG148)</f>
        <v>0</v>
      </c>
      <c r="AH146" s="280">
        <f>SUM(AH147:AH148)</f>
        <v>0</v>
      </c>
      <c r="AI146" s="280">
        <f>SUM(AI147:AI148)</f>
        <v>0</v>
      </c>
      <c r="AJ146" s="280">
        <f>SUM(AJ147:AJ148)</f>
        <v>2</v>
      </c>
      <c r="AK146" s="280">
        <f>SUM(AK147:AK148)</f>
        <v>0</v>
      </c>
      <c r="AL146" s="280">
        <f>SUM(AL147:AL148)</f>
        <v>2</v>
      </c>
      <c r="AM146" s="280">
        <f>SUM(AM147:AM148)</f>
        <v>0</v>
      </c>
      <c r="AN146" s="49">
        <f t="shared" si="34"/>
        <v>4</v>
      </c>
      <c r="AO146" s="49">
        <f t="shared" si="35"/>
        <v>0</v>
      </c>
      <c r="AP146" s="50"/>
      <c r="AQ146" s="51"/>
      <c r="AR146" s="236"/>
      <c r="AS146" s="236"/>
      <c r="AT146" s="52"/>
      <c r="AU146" s="220"/>
    </row>
    <row r="147" spans="1:47" s="4" customFormat="1" ht="54">
      <c r="A147" s="65"/>
      <c r="B147" s="66"/>
      <c r="C147" s="257"/>
      <c r="D147" s="69" t="s">
        <v>687</v>
      </c>
      <c r="E147" s="41"/>
      <c r="F147" s="130" t="s">
        <v>694</v>
      </c>
      <c r="G147" s="42"/>
      <c r="H147" s="41" t="s">
        <v>432</v>
      </c>
      <c r="I147" s="41"/>
      <c r="J147" s="237" t="s">
        <v>639</v>
      </c>
      <c r="K147" s="44">
        <v>43770</v>
      </c>
      <c r="L147" s="44">
        <v>43814</v>
      </c>
      <c r="M147" s="45">
        <f t="shared" si="31"/>
        <v>0</v>
      </c>
      <c r="N147" s="34">
        <f ca="1" t="shared" si="36"/>
        <v>3</v>
      </c>
      <c r="O147" s="35">
        <v>1</v>
      </c>
      <c r="P147" s="48"/>
      <c r="Q147" s="48"/>
      <c r="R147" s="48"/>
      <c r="S147" s="48"/>
      <c r="T147" s="48"/>
      <c r="U147" s="48"/>
      <c r="V147" s="48"/>
      <c r="W147" s="48"/>
      <c r="X147" s="48"/>
      <c r="Y147" s="48"/>
      <c r="Z147" s="48"/>
      <c r="AA147" s="48"/>
      <c r="AB147" s="48"/>
      <c r="AC147" s="48"/>
      <c r="AD147" s="48"/>
      <c r="AE147" s="48"/>
      <c r="AF147" s="48"/>
      <c r="AG147" s="48"/>
      <c r="AH147" s="48"/>
      <c r="AI147" s="48"/>
      <c r="AJ147" s="48">
        <v>1</v>
      </c>
      <c r="AK147" s="48"/>
      <c r="AL147" s="48">
        <v>1</v>
      </c>
      <c r="AM147" s="48"/>
      <c r="AN147" s="49">
        <f t="shared" si="34"/>
        <v>2</v>
      </c>
      <c r="AO147" s="49">
        <f t="shared" si="35"/>
        <v>0</v>
      </c>
      <c r="AP147" s="50"/>
      <c r="AQ147" s="51"/>
      <c r="AR147" s="236"/>
      <c r="AS147" s="236"/>
      <c r="AT147" s="52"/>
      <c r="AU147" s="220"/>
    </row>
    <row r="148" spans="1:47" s="4" customFormat="1" ht="36">
      <c r="A148" s="65"/>
      <c r="B148" s="66"/>
      <c r="C148" s="67"/>
      <c r="D148" s="69" t="s">
        <v>688</v>
      </c>
      <c r="E148" s="41"/>
      <c r="F148" s="130" t="s">
        <v>695</v>
      </c>
      <c r="G148" s="42"/>
      <c r="H148" s="41" t="s">
        <v>432</v>
      </c>
      <c r="I148" s="41"/>
      <c r="J148" s="237" t="s">
        <v>639</v>
      </c>
      <c r="K148" s="44">
        <v>43770</v>
      </c>
      <c r="L148" s="44">
        <v>43814</v>
      </c>
      <c r="M148" s="45">
        <f t="shared" si="31"/>
        <v>0</v>
      </c>
      <c r="N148" s="34">
        <f ca="1" t="shared" si="36"/>
        <v>3</v>
      </c>
      <c r="O148" s="35">
        <v>1</v>
      </c>
      <c r="P148" s="48"/>
      <c r="Q148" s="48"/>
      <c r="R148" s="48"/>
      <c r="S148" s="48"/>
      <c r="T148" s="48"/>
      <c r="U148" s="48"/>
      <c r="V148" s="48"/>
      <c r="W148" s="48"/>
      <c r="X148" s="48"/>
      <c r="Y148" s="48"/>
      <c r="Z148" s="48"/>
      <c r="AA148" s="48"/>
      <c r="AB148" s="48"/>
      <c r="AC148" s="48"/>
      <c r="AD148" s="48"/>
      <c r="AE148" s="48"/>
      <c r="AF148" s="48"/>
      <c r="AG148" s="48"/>
      <c r="AH148" s="48"/>
      <c r="AI148" s="48"/>
      <c r="AJ148" s="48">
        <v>1</v>
      </c>
      <c r="AK148" s="48"/>
      <c r="AL148" s="48">
        <v>1</v>
      </c>
      <c r="AM148" s="48"/>
      <c r="AN148" s="49">
        <f t="shared" si="34"/>
        <v>2</v>
      </c>
      <c r="AO148" s="49">
        <f t="shared" si="35"/>
        <v>0</v>
      </c>
      <c r="AP148" s="50"/>
      <c r="AQ148" s="51"/>
      <c r="AR148" s="236"/>
      <c r="AS148" s="236"/>
      <c r="AT148" s="52"/>
      <c r="AU148" s="220"/>
    </row>
    <row r="149" spans="1:47" s="4" customFormat="1" ht="25.5" customHeight="1">
      <c r="A149" s="65"/>
      <c r="B149" s="66"/>
      <c r="C149" s="67"/>
      <c r="D149" s="69" t="s">
        <v>689</v>
      </c>
      <c r="E149" s="41"/>
      <c r="F149" s="130" t="s">
        <v>696</v>
      </c>
      <c r="G149" s="42"/>
      <c r="H149" s="41" t="s">
        <v>432</v>
      </c>
      <c r="I149" s="41"/>
      <c r="J149" s="237" t="s">
        <v>639</v>
      </c>
      <c r="K149" s="44">
        <v>43770</v>
      </c>
      <c r="L149" s="44">
        <v>43814</v>
      </c>
      <c r="M149" s="45">
        <f t="shared" si="31"/>
        <v>0</v>
      </c>
      <c r="N149" s="34">
        <f ca="1" t="shared" si="36"/>
        <v>3</v>
      </c>
      <c r="O149" s="35">
        <v>1</v>
      </c>
      <c r="P149" s="48"/>
      <c r="Q149" s="48"/>
      <c r="R149" s="48"/>
      <c r="S149" s="48"/>
      <c r="T149" s="48"/>
      <c r="U149" s="48"/>
      <c r="V149" s="48"/>
      <c r="W149" s="48"/>
      <c r="X149" s="48"/>
      <c r="Y149" s="48"/>
      <c r="Z149" s="48"/>
      <c r="AA149" s="48"/>
      <c r="AB149" s="48"/>
      <c r="AC149" s="48"/>
      <c r="AD149" s="48"/>
      <c r="AE149" s="48"/>
      <c r="AF149" s="48"/>
      <c r="AG149" s="48"/>
      <c r="AH149" s="48"/>
      <c r="AI149" s="48"/>
      <c r="AJ149" s="48">
        <v>1</v>
      </c>
      <c r="AK149" s="48"/>
      <c r="AL149" s="48">
        <v>1</v>
      </c>
      <c r="AM149" s="48"/>
      <c r="AN149" s="49">
        <f t="shared" si="34"/>
        <v>2</v>
      </c>
      <c r="AO149" s="49">
        <f t="shared" si="35"/>
        <v>0</v>
      </c>
      <c r="AP149" s="50"/>
      <c r="AQ149" s="51"/>
      <c r="AR149" s="236"/>
      <c r="AS149" s="236"/>
      <c r="AT149" s="52"/>
      <c r="AU149" s="220"/>
    </row>
    <row r="150" spans="1:47" s="4" customFormat="1" ht="42.75" customHeight="1">
      <c r="A150" s="65"/>
      <c r="B150" s="66"/>
      <c r="C150" s="67"/>
      <c r="D150" s="69" t="s">
        <v>690</v>
      </c>
      <c r="E150" s="41"/>
      <c r="F150" s="130" t="s">
        <v>697</v>
      </c>
      <c r="G150" s="42"/>
      <c r="H150" s="41" t="s">
        <v>432</v>
      </c>
      <c r="I150" s="41"/>
      <c r="J150" s="237" t="s">
        <v>639</v>
      </c>
      <c r="K150" s="44">
        <v>43784</v>
      </c>
      <c r="L150" s="44">
        <v>43830</v>
      </c>
      <c r="M150" s="45">
        <f t="shared" si="31"/>
        <v>0</v>
      </c>
      <c r="N150" s="34">
        <f ca="1" t="shared" si="36"/>
        <v>19</v>
      </c>
      <c r="O150" s="35">
        <v>1</v>
      </c>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v>1</v>
      </c>
      <c r="AM150" s="48"/>
      <c r="AN150" s="49">
        <f t="shared" si="34"/>
        <v>1</v>
      </c>
      <c r="AO150" s="49">
        <f t="shared" si="35"/>
        <v>0</v>
      </c>
      <c r="AP150" s="50"/>
      <c r="AQ150" s="51"/>
      <c r="AR150" s="236"/>
      <c r="AS150" s="236"/>
      <c r="AT150" s="52"/>
      <c r="AU150" s="220"/>
    </row>
    <row r="151" spans="1:47" s="4" customFormat="1" ht="18" customHeight="1">
      <c r="A151" s="65"/>
      <c r="B151" s="66"/>
      <c r="C151" s="82"/>
      <c r="D151" s="84" t="s">
        <v>691</v>
      </c>
      <c r="E151" s="41"/>
      <c r="F151" s="130"/>
      <c r="G151" s="42"/>
      <c r="H151" s="41" t="s">
        <v>432</v>
      </c>
      <c r="I151" s="41"/>
      <c r="J151" s="237" t="s">
        <v>698</v>
      </c>
      <c r="K151" s="44">
        <v>43525</v>
      </c>
      <c r="L151" s="44">
        <v>43799</v>
      </c>
      <c r="M151" s="45">
        <f t="shared" si="31"/>
        <v>1</v>
      </c>
      <c r="N151" s="34" t="str">
        <f ca="1" t="shared" si="36"/>
        <v>DONE</v>
      </c>
      <c r="O151" s="35">
        <v>1</v>
      </c>
      <c r="P151" s="48"/>
      <c r="Q151" s="48"/>
      <c r="R151" s="48"/>
      <c r="S151" s="48"/>
      <c r="T151" s="48"/>
      <c r="U151" s="48"/>
      <c r="V151" s="48"/>
      <c r="W151" s="48"/>
      <c r="X151" s="48">
        <v>1</v>
      </c>
      <c r="Y151" s="48">
        <v>1</v>
      </c>
      <c r="Z151" s="48"/>
      <c r="AA151" s="48"/>
      <c r="AB151" s="48"/>
      <c r="AC151" s="48"/>
      <c r="AD151" s="48"/>
      <c r="AE151" s="48"/>
      <c r="AF151" s="48"/>
      <c r="AG151" s="48"/>
      <c r="AH151" s="48"/>
      <c r="AI151" s="48"/>
      <c r="AJ151" s="48"/>
      <c r="AK151" s="48"/>
      <c r="AL151" s="48"/>
      <c r="AM151" s="48"/>
      <c r="AN151" s="49">
        <f t="shared" si="34"/>
        <v>1</v>
      </c>
      <c r="AO151" s="49">
        <f t="shared" si="35"/>
        <v>1</v>
      </c>
      <c r="AP151" s="50"/>
      <c r="AQ151" s="51"/>
      <c r="AR151" s="236"/>
      <c r="AS151" s="236"/>
      <c r="AT151" s="52"/>
      <c r="AU151" s="220"/>
    </row>
    <row r="152" spans="1:47" s="4" customFormat="1" ht="20.25" customHeight="1">
      <c r="A152" s="70"/>
      <c r="B152" s="71"/>
      <c r="C152" s="187" t="s">
        <v>358</v>
      </c>
      <c r="D152" s="188" t="s">
        <v>46</v>
      </c>
      <c r="E152" s="193"/>
      <c r="F152" s="189"/>
      <c r="G152" s="189"/>
      <c r="H152" s="189" t="s">
        <v>32</v>
      </c>
      <c r="I152" s="189"/>
      <c r="J152" s="241" t="s">
        <v>422</v>
      </c>
      <c r="K152" s="191">
        <v>43525</v>
      </c>
      <c r="L152" s="192">
        <v>43556</v>
      </c>
      <c r="M152" s="33">
        <f>AO152/AN152</f>
        <v>1</v>
      </c>
      <c r="N152" s="34" t="str">
        <f ca="1" t="shared" si="36"/>
        <v>DONE</v>
      </c>
      <c r="O152" s="35">
        <v>1</v>
      </c>
      <c r="P152" s="205">
        <f>SUM(P153:P154)</f>
        <v>0</v>
      </c>
      <c r="Q152" s="205">
        <f aca="true" t="shared" si="37" ref="Q152:AM152">SUM(Q153:Q154)</f>
        <v>0</v>
      </c>
      <c r="R152" s="205">
        <f t="shared" si="37"/>
        <v>0</v>
      </c>
      <c r="S152" s="205">
        <f t="shared" si="37"/>
        <v>0</v>
      </c>
      <c r="T152" s="205">
        <f t="shared" si="37"/>
        <v>0</v>
      </c>
      <c r="U152" s="205">
        <f t="shared" si="37"/>
        <v>0</v>
      </c>
      <c r="V152" s="205">
        <f t="shared" si="37"/>
        <v>0</v>
      </c>
      <c r="W152" s="205">
        <f t="shared" si="37"/>
        <v>0</v>
      </c>
      <c r="X152" s="205">
        <f t="shared" si="37"/>
        <v>0</v>
      </c>
      <c r="Y152" s="205">
        <f t="shared" si="37"/>
        <v>0</v>
      </c>
      <c r="Z152" s="205">
        <f t="shared" si="37"/>
        <v>1</v>
      </c>
      <c r="AA152" s="205">
        <f t="shared" si="37"/>
        <v>1</v>
      </c>
      <c r="AB152" s="205">
        <f t="shared" si="37"/>
        <v>1</v>
      </c>
      <c r="AC152" s="205">
        <f t="shared" si="37"/>
        <v>1</v>
      </c>
      <c r="AD152" s="205">
        <f t="shared" si="37"/>
        <v>0</v>
      </c>
      <c r="AE152" s="205">
        <f t="shared" si="37"/>
        <v>0</v>
      </c>
      <c r="AF152" s="205">
        <f t="shared" si="37"/>
        <v>1</v>
      </c>
      <c r="AG152" s="205">
        <f t="shared" si="37"/>
        <v>1</v>
      </c>
      <c r="AH152" s="205">
        <f t="shared" si="37"/>
        <v>1</v>
      </c>
      <c r="AI152" s="205">
        <f t="shared" si="37"/>
        <v>1</v>
      </c>
      <c r="AJ152" s="205">
        <f t="shared" si="37"/>
        <v>0</v>
      </c>
      <c r="AK152" s="205">
        <f t="shared" si="37"/>
        <v>0</v>
      </c>
      <c r="AL152" s="205">
        <f t="shared" si="37"/>
        <v>0</v>
      </c>
      <c r="AM152" s="205">
        <f t="shared" si="37"/>
        <v>0</v>
      </c>
      <c r="AN152" s="49">
        <f t="shared" si="34"/>
        <v>4</v>
      </c>
      <c r="AO152" s="49">
        <f t="shared" si="35"/>
        <v>4</v>
      </c>
      <c r="AP152" s="37"/>
      <c r="AQ152" s="38"/>
      <c r="AR152" s="39">
        <f>+T152+V152+X152+Z152+AB152+AD152+AF152+AH152+AJ152+AL152+R152+P152</f>
        <v>4</v>
      </c>
      <c r="AS152" s="39">
        <f>+U152+W152+Y152+AA152+AC152+AE152+AG152+AI152+AK152+AM152+S152+Q152</f>
        <v>4</v>
      </c>
      <c r="AT152" s="34">
        <f>SUM(O153:O154)</f>
        <v>2</v>
      </c>
      <c r="AU152" s="216">
        <f>SUM(AO153:AO154)/SUM(AN153:AN154)</f>
        <v>1</v>
      </c>
    </row>
    <row r="153" spans="1:47" s="4" customFormat="1" ht="26.25" customHeight="1">
      <c r="A153" s="65"/>
      <c r="B153" s="66"/>
      <c r="C153" s="67"/>
      <c r="D153" s="68" t="s">
        <v>699</v>
      </c>
      <c r="E153" s="41"/>
      <c r="F153" s="130" t="s">
        <v>701</v>
      </c>
      <c r="G153" s="130" t="s">
        <v>702</v>
      </c>
      <c r="H153" s="41" t="s">
        <v>32</v>
      </c>
      <c r="I153" s="41"/>
      <c r="J153" s="237" t="s">
        <v>422</v>
      </c>
      <c r="K153" s="44">
        <v>43617</v>
      </c>
      <c r="L153" s="44">
        <v>43830</v>
      </c>
      <c r="M153" s="45">
        <f>AO153/AN153</f>
        <v>1</v>
      </c>
      <c r="N153" s="34" t="str">
        <f ca="1" t="shared" si="36"/>
        <v>DONE</v>
      </c>
      <c r="O153" s="35">
        <v>1</v>
      </c>
      <c r="P153" s="48"/>
      <c r="Q153" s="48"/>
      <c r="R153" s="48"/>
      <c r="S153" s="48"/>
      <c r="T153" s="48"/>
      <c r="U153" s="48"/>
      <c r="V153" s="48"/>
      <c r="W153" s="48"/>
      <c r="X153" s="48"/>
      <c r="Y153" s="48"/>
      <c r="Z153" s="48">
        <v>1</v>
      </c>
      <c r="AA153" s="48">
        <v>1</v>
      </c>
      <c r="AB153" s="48"/>
      <c r="AC153" s="48"/>
      <c r="AD153" s="48"/>
      <c r="AE153" s="48"/>
      <c r="AF153" s="48">
        <v>1</v>
      </c>
      <c r="AG153" s="48">
        <v>1</v>
      </c>
      <c r="AH153" s="48"/>
      <c r="AI153" s="48"/>
      <c r="AJ153" s="48"/>
      <c r="AK153" s="48"/>
      <c r="AL153" s="48"/>
      <c r="AM153" s="48"/>
      <c r="AN153" s="49">
        <f t="shared" si="34"/>
        <v>2</v>
      </c>
      <c r="AO153" s="49">
        <f t="shared" si="35"/>
        <v>2</v>
      </c>
      <c r="AP153" s="50"/>
      <c r="AQ153" s="51"/>
      <c r="AR153" s="51"/>
      <c r="AS153" s="51"/>
      <c r="AT153" s="52"/>
      <c r="AU153" s="220"/>
    </row>
    <row r="154" spans="1:47" s="4" customFormat="1" ht="21" customHeight="1">
      <c r="A154" s="65"/>
      <c r="B154" s="66"/>
      <c r="C154" s="67"/>
      <c r="D154" s="68" t="s">
        <v>700</v>
      </c>
      <c r="E154" s="41"/>
      <c r="F154" s="130" t="s">
        <v>703</v>
      </c>
      <c r="G154" s="42" t="s">
        <v>704</v>
      </c>
      <c r="H154" s="41" t="s">
        <v>32</v>
      </c>
      <c r="I154" s="41"/>
      <c r="J154" s="237" t="s">
        <v>422</v>
      </c>
      <c r="K154" s="44">
        <v>43525</v>
      </c>
      <c r="L154" s="44">
        <v>43830</v>
      </c>
      <c r="M154" s="45">
        <f>AO154/AN154</f>
        <v>1</v>
      </c>
      <c r="N154" s="34" t="str">
        <f ca="1" t="shared" si="36"/>
        <v>DONE</v>
      </c>
      <c r="O154" s="35">
        <v>1</v>
      </c>
      <c r="P154" s="48"/>
      <c r="Q154" s="48"/>
      <c r="R154" s="48"/>
      <c r="S154" s="48"/>
      <c r="T154" s="48"/>
      <c r="U154" s="48"/>
      <c r="V154" s="48"/>
      <c r="W154" s="48"/>
      <c r="X154" s="48"/>
      <c r="Y154" s="48"/>
      <c r="Z154" s="48"/>
      <c r="AA154" s="48"/>
      <c r="AB154" s="48">
        <v>1</v>
      </c>
      <c r="AC154" s="48">
        <v>1</v>
      </c>
      <c r="AD154" s="48"/>
      <c r="AE154" s="48"/>
      <c r="AF154" s="48"/>
      <c r="AG154" s="48"/>
      <c r="AH154" s="48">
        <v>1</v>
      </c>
      <c r="AI154" s="48">
        <v>1</v>
      </c>
      <c r="AJ154" s="48"/>
      <c r="AK154" s="48"/>
      <c r="AL154" s="48"/>
      <c r="AM154" s="48"/>
      <c r="AN154" s="49">
        <f t="shared" si="34"/>
        <v>2</v>
      </c>
      <c r="AO154" s="49">
        <f t="shared" si="35"/>
        <v>2</v>
      </c>
      <c r="AP154" s="50"/>
      <c r="AQ154" s="51"/>
      <c r="AR154" s="51"/>
      <c r="AS154" s="51"/>
      <c r="AT154" s="52"/>
      <c r="AU154" s="220"/>
    </row>
    <row r="155" spans="1:47" s="4" customFormat="1" ht="27.75" customHeight="1">
      <c r="A155" s="78"/>
      <c r="B155" s="79"/>
      <c r="C155" s="187" t="s">
        <v>359</v>
      </c>
      <c r="D155" s="188" t="s">
        <v>705</v>
      </c>
      <c r="E155" s="193" t="s">
        <v>63</v>
      </c>
      <c r="F155" s="189"/>
      <c r="G155" s="189"/>
      <c r="H155" s="189" t="s">
        <v>32</v>
      </c>
      <c r="I155" s="189"/>
      <c r="J155" s="241" t="s">
        <v>421</v>
      </c>
      <c r="K155" s="191">
        <v>43525</v>
      </c>
      <c r="L155" s="192">
        <v>43814</v>
      </c>
      <c r="M155" s="277">
        <f>AS155/AR155</f>
        <v>0.8333333333333334</v>
      </c>
      <c r="N155" s="34">
        <f ca="1" t="shared" si="36"/>
        <v>3</v>
      </c>
      <c r="O155" s="35">
        <v>1</v>
      </c>
      <c r="P155" s="205">
        <f aca="true" t="shared" si="38" ref="P155:AM155">SUM(P156:P159)</f>
        <v>0</v>
      </c>
      <c r="Q155" s="205">
        <f t="shared" si="38"/>
        <v>0</v>
      </c>
      <c r="R155" s="205">
        <f t="shared" si="38"/>
        <v>0</v>
      </c>
      <c r="S155" s="205">
        <f t="shared" si="38"/>
        <v>0</v>
      </c>
      <c r="T155" s="205">
        <f t="shared" si="38"/>
        <v>0</v>
      </c>
      <c r="U155" s="205">
        <f t="shared" si="38"/>
        <v>0</v>
      </c>
      <c r="V155" s="205">
        <f t="shared" si="38"/>
        <v>0</v>
      </c>
      <c r="W155" s="205">
        <f t="shared" si="38"/>
        <v>0</v>
      </c>
      <c r="X155" s="205">
        <f t="shared" si="38"/>
        <v>0</v>
      </c>
      <c r="Y155" s="205">
        <f t="shared" si="38"/>
        <v>0</v>
      </c>
      <c r="Z155" s="205">
        <f t="shared" si="38"/>
        <v>0</v>
      </c>
      <c r="AA155" s="205">
        <f t="shared" si="38"/>
        <v>0</v>
      </c>
      <c r="AB155" s="205">
        <f t="shared" si="38"/>
        <v>0</v>
      </c>
      <c r="AC155" s="205">
        <f t="shared" si="38"/>
        <v>0</v>
      </c>
      <c r="AD155" s="205">
        <f t="shared" si="38"/>
        <v>0</v>
      </c>
      <c r="AE155" s="205">
        <f t="shared" si="38"/>
        <v>0</v>
      </c>
      <c r="AF155" s="205">
        <f t="shared" si="38"/>
        <v>4</v>
      </c>
      <c r="AG155" s="205">
        <f t="shared" si="38"/>
        <v>4</v>
      </c>
      <c r="AH155" s="205">
        <f t="shared" si="38"/>
        <v>4</v>
      </c>
      <c r="AI155" s="205">
        <f t="shared" si="38"/>
        <v>3</v>
      </c>
      <c r="AJ155" s="205">
        <f t="shared" si="38"/>
        <v>4</v>
      </c>
      <c r="AK155" s="205">
        <f t="shared" si="38"/>
        <v>3</v>
      </c>
      <c r="AL155" s="205">
        <f t="shared" si="38"/>
        <v>0</v>
      </c>
      <c r="AM155" s="205">
        <f t="shared" si="38"/>
        <v>0</v>
      </c>
      <c r="AN155" s="49">
        <f t="shared" si="34"/>
        <v>12</v>
      </c>
      <c r="AO155" s="49">
        <f t="shared" si="35"/>
        <v>10</v>
      </c>
      <c r="AP155" s="37"/>
      <c r="AQ155" s="38"/>
      <c r="AR155" s="39">
        <f>+T155+V155+X155+Z155+AB155+AD155+AF155+AH155+AJ155+AL155+R155+P155</f>
        <v>12</v>
      </c>
      <c r="AS155" s="39">
        <f>+U155+W155+Y155+AA155+AC155+AE155+AG155+AI155+AK155+AM155+S155+Q155</f>
        <v>10</v>
      </c>
      <c r="AT155" s="34">
        <f>SUM(O156:O159)</f>
        <v>4</v>
      </c>
      <c r="AU155" s="216">
        <f>SUM(AO156:AO159)/SUM(AN156:AN159)</f>
        <v>0.8333333333333334</v>
      </c>
    </row>
    <row r="156" spans="1:47" s="4" customFormat="1" ht="20.25" customHeight="1">
      <c r="A156" s="80"/>
      <c r="B156" s="81"/>
      <c r="C156" s="82"/>
      <c r="D156" s="68" t="s">
        <v>706</v>
      </c>
      <c r="E156" s="41"/>
      <c r="F156" s="41" t="s">
        <v>712</v>
      </c>
      <c r="G156" s="42"/>
      <c r="H156" s="41" t="s">
        <v>32</v>
      </c>
      <c r="I156" s="41"/>
      <c r="J156" s="237" t="s">
        <v>721</v>
      </c>
      <c r="K156" s="44">
        <v>43617</v>
      </c>
      <c r="L156" s="44">
        <v>43784</v>
      </c>
      <c r="M156" s="45">
        <f aca="true" t="shared" si="39" ref="M156:M161">AO156/AN156</f>
        <v>1</v>
      </c>
      <c r="N156" s="34" t="str">
        <f ca="1" t="shared" si="36"/>
        <v>DONE</v>
      </c>
      <c r="O156" s="35">
        <v>1</v>
      </c>
      <c r="P156" s="48"/>
      <c r="Q156" s="48"/>
      <c r="R156" s="48"/>
      <c r="S156" s="48"/>
      <c r="T156" s="48"/>
      <c r="U156" s="48"/>
      <c r="V156" s="48"/>
      <c r="W156" s="48"/>
      <c r="X156" s="48"/>
      <c r="Y156" s="48"/>
      <c r="Z156" s="48"/>
      <c r="AA156" s="48"/>
      <c r="AB156" s="48"/>
      <c r="AC156" s="48"/>
      <c r="AD156" s="48"/>
      <c r="AE156" s="48"/>
      <c r="AF156" s="48">
        <v>1</v>
      </c>
      <c r="AG156" s="48">
        <v>1</v>
      </c>
      <c r="AH156" s="48">
        <v>1</v>
      </c>
      <c r="AI156" s="48">
        <v>1</v>
      </c>
      <c r="AJ156" s="48">
        <v>1</v>
      </c>
      <c r="AK156" s="48">
        <v>1</v>
      </c>
      <c r="AL156" s="48"/>
      <c r="AM156" s="48"/>
      <c r="AN156" s="49">
        <f t="shared" si="34"/>
        <v>3</v>
      </c>
      <c r="AO156" s="49">
        <f t="shared" si="35"/>
        <v>3</v>
      </c>
      <c r="AP156" s="50"/>
      <c r="AQ156" s="51"/>
      <c r="AR156" s="51"/>
      <c r="AS156" s="51"/>
      <c r="AT156" s="52"/>
      <c r="AU156" s="220"/>
    </row>
    <row r="157" spans="1:47" s="4" customFormat="1" ht="20.25" customHeight="1">
      <c r="A157" s="80"/>
      <c r="B157" s="81"/>
      <c r="C157" s="82"/>
      <c r="D157" s="68" t="s">
        <v>707</v>
      </c>
      <c r="E157" s="41"/>
      <c r="F157" s="41" t="s">
        <v>713</v>
      </c>
      <c r="G157" s="42" t="s">
        <v>714</v>
      </c>
      <c r="H157" s="41" t="s">
        <v>59</v>
      </c>
      <c r="I157" s="41"/>
      <c r="J157" s="237" t="s">
        <v>421</v>
      </c>
      <c r="K157" s="44">
        <v>43617</v>
      </c>
      <c r="L157" s="44">
        <v>43784</v>
      </c>
      <c r="M157" s="45">
        <f t="shared" si="39"/>
        <v>1</v>
      </c>
      <c r="N157" s="34" t="str">
        <f ca="1" t="shared" si="36"/>
        <v>DONE</v>
      </c>
      <c r="O157" s="35">
        <v>1</v>
      </c>
      <c r="P157" s="48"/>
      <c r="Q157" s="48"/>
      <c r="R157" s="48"/>
      <c r="S157" s="48"/>
      <c r="T157" s="48"/>
      <c r="U157" s="48"/>
      <c r="V157" s="48"/>
      <c r="W157" s="48"/>
      <c r="X157" s="48"/>
      <c r="Y157" s="48"/>
      <c r="Z157" s="48"/>
      <c r="AA157" s="48"/>
      <c r="AB157" s="48"/>
      <c r="AC157" s="48"/>
      <c r="AD157" s="48"/>
      <c r="AE157" s="48"/>
      <c r="AF157" s="48">
        <v>1</v>
      </c>
      <c r="AG157" s="48">
        <v>1</v>
      </c>
      <c r="AH157" s="48">
        <v>1</v>
      </c>
      <c r="AI157" s="48">
        <v>1</v>
      </c>
      <c r="AJ157" s="48">
        <v>1</v>
      </c>
      <c r="AK157" s="48">
        <v>1</v>
      </c>
      <c r="AL157" s="48"/>
      <c r="AM157" s="48"/>
      <c r="AN157" s="49">
        <f t="shared" si="34"/>
        <v>3</v>
      </c>
      <c r="AO157" s="49">
        <f t="shared" si="35"/>
        <v>3</v>
      </c>
      <c r="AP157" s="50"/>
      <c r="AQ157" s="51"/>
      <c r="AR157" s="51"/>
      <c r="AS157" s="51"/>
      <c r="AT157" s="52"/>
      <c r="AU157" s="220"/>
    </row>
    <row r="158" spans="1:47" s="4" customFormat="1" ht="30.75" customHeight="1">
      <c r="A158" s="80"/>
      <c r="B158" s="81"/>
      <c r="C158" s="82"/>
      <c r="D158" s="68" t="s">
        <v>708</v>
      </c>
      <c r="E158" s="41"/>
      <c r="F158" s="42" t="s">
        <v>715</v>
      </c>
      <c r="G158" s="42"/>
      <c r="H158" s="41" t="s">
        <v>32</v>
      </c>
      <c r="I158" s="41"/>
      <c r="J158" s="237" t="s">
        <v>421</v>
      </c>
      <c r="K158" s="44">
        <v>43617</v>
      </c>
      <c r="L158" s="44">
        <v>43784</v>
      </c>
      <c r="M158" s="45">
        <f t="shared" si="39"/>
        <v>1</v>
      </c>
      <c r="N158" s="34" t="str">
        <f ca="1" t="shared" si="36"/>
        <v>DONE</v>
      </c>
      <c r="O158" s="35">
        <v>1</v>
      </c>
      <c r="P158" s="48"/>
      <c r="Q158" s="48"/>
      <c r="R158" s="48"/>
      <c r="S158" s="48"/>
      <c r="T158" s="48"/>
      <c r="U158" s="48"/>
      <c r="V158" s="48"/>
      <c r="W158" s="48"/>
      <c r="X158" s="48"/>
      <c r="Y158" s="48"/>
      <c r="Z158" s="48"/>
      <c r="AA158" s="48"/>
      <c r="AB158" s="48"/>
      <c r="AC158" s="48"/>
      <c r="AD158" s="48"/>
      <c r="AE158" s="48"/>
      <c r="AF158" s="48">
        <v>1</v>
      </c>
      <c r="AG158" s="48">
        <v>1</v>
      </c>
      <c r="AH158" s="48">
        <v>1</v>
      </c>
      <c r="AI158" s="48">
        <v>1</v>
      </c>
      <c r="AJ158" s="48">
        <v>1</v>
      </c>
      <c r="AK158" s="48">
        <v>1</v>
      </c>
      <c r="AL158" s="48"/>
      <c r="AM158" s="48"/>
      <c r="AN158" s="49">
        <f t="shared" si="34"/>
        <v>3</v>
      </c>
      <c r="AO158" s="49">
        <f t="shared" si="35"/>
        <v>3</v>
      </c>
      <c r="AP158" s="50"/>
      <c r="AQ158" s="51"/>
      <c r="AR158" s="51"/>
      <c r="AS158" s="51"/>
      <c r="AT158" s="52"/>
      <c r="AU158" s="220"/>
    </row>
    <row r="159" spans="1:47" s="4" customFormat="1" ht="23.25" customHeight="1">
      <c r="A159" s="80"/>
      <c r="B159" s="81"/>
      <c r="C159" s="82"/>
      <c r="D159" s="68" t="s">
        <v>709</v>
      </c>
      <c r="E159" s="41"/>
      <c r="F159" s="42" t="s">
        <v>716</v>
      </c>
      <c r="G159" s="42"/>
      <c r="H159" s="41" t="s">
        <v>32</v>
      </c>
      <c r="I159" s="41"/>
      <c r="J159" s="237" t="s">
        <v>421</v>
      </c>
      <c r="K159" s="44">
        <v>43617</v>
      </c>
      <c r="L159" s="44">
        <v>43784</v>
      </c>
      <c r="M159" s="45">
        <f t="shared" si="39"/>
        <v>0.3333333333333333</v>
      </c>
      <c r="N159" s="34">
        <f ca="1" t="shared" si="36"/>
        <v>-27</v>
      </c>
      <c r="O159" s="35">
        <v>1</v>
      </c>
      <c r="P159" s="48"/>
      <c r="Q159" s="48"/>
      <c r="R159" s="48"/>
      <c r="S159" s="48"/>
      <c r="T159" s="48"/>
      <c r="U159" s="48"/>
      <c r="V159" s="48"/>
      <c r="W159" s="48"/>
      <c r="X159" s="48"/>
      <c r="Y159" s="48"/>
      <c r="Z159" s="48"/>
      <c r="AA159" s="48"/>
      <c r="AB159" s="48"/>
      <c r="AC159" s="48"/>
      <c r="AD159" s="48"/>
      <c r="AE159" s="48"/>
      <c r="AF159" s="48">
        <v>1</v>
      </c>
      <c r="AG159" s="48">
        <v>1</v>
      </c>
      <c r="AH159" s="48">
        <v>1</v>
      </c>
      <c r="AI159" s="48"/>
      <c r="AJ159" s="48">
        <v>1</v>
      </c>
      <c r="AK159" s="48"/>
      <c r="AL159" s="48"/>
      <c r="AM159" s="48"/>
      <c r="AN159" s="49">
        <f t="shared" si="34"/>
        <v>3</v>
      </c>
      <c r="AO159" s="49">
        <f t="shared" si="35"/>
        <v>1</v>
      </c>
      <c r="AP159" s="50"/>
      <c r="AQ159" s="51"/>
      <c r="AR159" s="51"/>
      <c r="AS159" s="51"/>
      <c r="AT159" s="52"/>
      <c r="AU159" s="220"/>
    </row>
    <row r="160" spans="1:47" s="4" customFormat="1" ht="23.25" customHeight="1">
      <c r="A160" s="80"/>
      <c r="B160" s="81"/>
      <c r="C160" s="82"/>
      <c r="D160" s="68" t="s">
        <v>710</v>
      </c>
      <c r="E160" s="41"/>
      <c r="F160" s="42" t="s">
        <v>717</v>
      </c>
      <c r="G160" s="42" t="s">
        <v>718</v>
      </c>
      <c r="H160" s="41" t="s">
        <v>59</v>
      </c>
      <c r="I160" s="41"/>
      <c r="J160" s="237" t="s">
        <v>421</v>
      </c>
      <c r="K160" s="44">
        <v>43617</v>
      </c>
      <c r="L160" s="44">
        <v>43784</v>
      </c>
      <c r="M160" s="45">
        <f t="shared" si="39"/>
        <v>0.3333333333333333</v>
      </c>
      <c r="N160" s="34">
        <f ca="1" t="shared" si="36"/>
        <v>-27</v>
      </c>
      <c r="O160" s="35">
        <v>1</v>
      </c>
      <c r="P160" s="48"/>
      <c r="Q160" s="48"/>
      <c r="R160" s="48"/>
      <c r="S160" s="48"/>
      <c r="T160" s="48"/>
      <c r="U160" s="48"/>
      <c r="V160" s="48"/>
      <c r="W160" s="48"/>
      <c r="X160" s="48"/>
      <c r="Y160" s="48"/>
      <c r="Z160" s="48"/>
      <c r="AA160" s="48"/>
      <c r="AB160" s="48"/>
      <c r="AC160" s="48"/>
      <c r="AD160" s="48"/>
      <c r="AE160" s="48"/>
      <c r="AF160" s="48">
        <v>1</v>
      </c>
      <c r="AG160" s="48">
        <v>1</v>
      </c>
      <c r="AH160" s="48">
        <v>1</v>
      </c>
      <c r="AI160" s="48"/>
      <c r="AJ160" s="48">
        <v>1</v>
      </c>
      <c r="AK160" s="48"/>
      <c r="AL160" s="48"/>
      <c r="AM160" s="48"/>
      <c r="AN160" s="49">
        <f t="shared" si="34"/>
        <v>3</v>
      </c>
      <c r="AO160" s="49">
        <f t="shared" si="35"/>
        <v>1</v>
      </c>
      <c r="AP160" s="50"/>
      <c r="AQ160" s="51"/>
      <c r="AR160" s="236"/>
      <c r="AS160" s="236"/>
      <c r="AT160" s="52"/>
      <c r="AU160" s="220"/>
    </row>
    <row r="161" spans="1:47" s="4" customFormat="1" ht="23.25" customHeight="1">
      <c r="A161" s="80"/>
      <c r="B161" s="81"/>
      <c r="C161" s="82"/>
      <c r="D161" s="68" t="s">
        <v>711</v>
      </c>
      <c r="E161" s="41"/>
      <c r="F161" s="42" t="s">
        <v>719</v>
      </c>
      <c r="G161" s="42" t="s">
        <v>720</v>
      </c>
      <c r="H161" s="41" t="s">
        <v>32</v>
      </c>
      <c r="I161" s="41"/>
      <c r="J161" s="237" t="s">
        <v>421</v>
      </c>
      <c r="K161" s="44">
        <v>43617</v>
      </c>
      <c r="L161" s="44">
        <v>43784</v>
      </c>
      <c r="M161" s="45">
        <f t="shared" si="39"/>
        <v>0.3333333333333333</v>
      </c>
      <c r="N161" s="34">
        <f ca="1" t="shared" si="36"/>
        <v>-27</v>
      </c>
      <c r="O161" s="35">
        <v>1</v>
      </c>
      <c r="P161" s="48"/>
      <c r="Q161" s="48"/>
      <c r="R161" s="48"/>
      <c r="S161" s="48"/>
      <c r="T161" s="48"/>
      <c r="U161" s="48"/>
      <c r="V161" s="48"/>
      <c r="W161" s="48"/>
      <c r="X161" s="48"/>
      <c r="Y161" s="48"/>
      <c r="Z161" s="48"/>
      <c r="AA161" s="48"/>
      <c r="AB161" s="48"/>
      <c r="AC161" s="48"/>
      <c r="AD161" s="48"/>
      <c r="AE161" s="48"/>
      <c r="AF161" s="48">
        <v>1</v>
      </c>
      <c r="AG161" s="48">
        <v>1</v>
      </c>
      <c r="AH161" s="48">
        <v>1</v>
      </c>
      <c r="AI161" s="48"/>
      <c r="AJ161" s="48">
        <v>1</v>
      </c>
      <c r="AK161" s="48"/>
      <c r="AL161" s="48"/>
      <c r="AM161" s="48"/>
      <c r="AN161" s="49">
        <f t="shared" si="34"/>
        <v>3</v>
      </c>
      <c r="AO161" s="49">
        <f t="shared" si="35"/>
        <v>1</v>
      </c>
      <c r="AP161" s="50"/>
      <c r="AQ161" s="51"/>
      <c r="AR161" s="236"/>
      <c r="AS161" s="236"/>
      <c r="AT161" s="52"/>
      <c r="AU161" s="220"/>
    </row>
    <row r="162" spans="1:47" s="4" customFormat="1" ht="24" customHeight="1">
      <c r="A162" s="85"/>
      <c r="B162" s="79"/>
      <c r="C162" s="187" t="s">
        <v>360</v>
      </c>
      <c r="D162" s="188" t="s">
        <v>722</v>
      </c>
      <c r="E162" s="193"/>
      <c r="F162" s="189"/>
      <c r="G162" s="189"/>
      <c r="H162" s="189" t="s">
        <v>32</v>
      </c>
      <c r="I162" s="189"/>
      <c r="J162" s="241" t="s">
        <v>500</v>
      </c>
      <c r="K162" s="191">
        <v>43525</v>
      </c>
      <c r="L162" s="192">
        <v>43707</v>
      </c>
      <c r="M162" s="277">
        <f>AS162/AR162</f>
        <v>0.8333333333333334</v>
      </c>
      <c r="N162" s="34">
        <f ca="1" t="shared" si="36"/>
        <v>-104</v>
      </c>
      <c r="O162" s="35">
        <v>1</v>
      </c>
      <c r="P162" s="205">
        <f aca="true" t="shared" si="40" ref="P162:AM162">SUM(P163:P165)</f>
        <v>0</v>
      </c>
      <c r="Q162" s="205">
        <f t="shared" si="40"/>
        <v>0</v>
      </c>
      <c r="R162" s="205">
        <f t="shared" si="40"/>
        <v>0</v>
      </c>
      <c r="S162" s="205">
        <f t="shared" si="40"/>
        <v>0</v>
      </c>
      <c r="T162" s="205">
        <f t="shared" si="40"/>
        <v>3</v>
      </c>
      <c r="U162" s="205">
        <f t="shared" si="40"/>
        <v>3</v>
      </c>
      <c r="V162" s="205">
        <f t="shared" si="40"/>
        <v>0</v>
      </c>
      <c r="W162" s="205">
        <f t="shared" si="40"/>
        <v>0</v>
      </c>
      <c r="X162" s="205">
        <f t="shared" si="40"/>
        <v>0</v>
      </c>
      <c r="Y162" s="205">
        <f t="shared" si="40"/>
        <v>0</v>
      </c>
      <c r="Z162" s="205">
        <f t="shared" si="40"/>
        <v>3</v>
      </c>
      <c r="AA162" s="205">
        <f t="shared" si="40"/>
        <v>2</v>
      </c>
      <c r="AB162" s="205">
        <f t="shared" si="40"/>
        <v>0</v>
      </c>
      <c r="AC162" s="205">
        <f t="shared" si="40"/>
        <v>0</v>
      </c>
      <c r="AD162" s="205">
        <f t="shared" si="40"/>
        <v>0</v>
      </c>
      <c r="AE162" s="205">
        <f t="shared" si="40"/>
        <v>0</v>
      </c>
      <c r="AF162" s="205">
        <f t="shared" si="40"/>
        <v>0</v>
      </c>
      <c r="AG162" s="205">
        <f t="shared" si="40"/>
        <v>0</v>
      </c>
      <c r="AH162" s="205">
        <f t="shared" si="40"/>
        <v>0</v>
      </c>
      <c r="AI162" s="205">
        <f t="shared" si="40"/>
        <v>0</v>
      </c>
      <c r="AJ162" s="205">
        <f t="shared" si="40"/>
        <v>0</v>
      </c>
      <c r="AK162" s="205">
        <f t="shared" si="40"/>
        <v>0</v>
      </c>
      <c r="AL162" s="205">
        <f t="shared" si="40"/>
        <v>0</v>
      </c>
      <c r="AM162" s="205">
        <f t="shared" si="40"/>
        <v>0</v>
      </c>
      <c r="AN162" s="49">
        <f t="shared" si="34"/>
        <v>6</v>
      </c>
      <c r="AO162" s="49">
        <f t="shared" si="35"/>
        <v>5</v>
      </c>
      <c r="AP162" s="37"/>
      <c r="AQ162" s="38"/>
      <c r="AR162" s="39">
        <f>+T162+V162+X162+Z162+AB162+AD162+AF162+AH162+AJ162+AL162+R162+P162</f>
        <v>6</v>
      </c>
      <c r="AS162" s="39">
        <f>+U162+W162+Y162+AA162+AC162+AE162+AG162+AI162+AK162+AM162+S162+Q162</f>
        <v>5</v>
      </c>
      <c r="AT162" s="34">
        <f>SUM(O163:O165)</f>
        <v>3</v>
      </c>
      <c r="AU162" s="216">
        <f>SUM(AO163:AO165)/SUM(AN163:AN165)</f>
        <v>0.8333333333333334</v>
      </c>
    </row>
    <row r="163" spans="1:47" s="4" customFormat="1" ht="23.25" customHeight="1">
      <c r="A163" s="65"/>
      <c r="B163" s="66"/>
      <c r="C163" s="67"/>
      <c r="D163" s="83" t="s">
        <v>723</v>
      </c>
      <c r="E163" s="41"/>
      <c r="F163" s="42" t="s">
        <v>726</v>
      </c>
      <c r="G163" s="42" t="s">
        <v>727</v>
      </c>
      <c r="H163" s="41" t="s">
        <v>32</v>
      </c>
      <c r="I163" s="41"/>
      <c r="J163" s="237" t="s">
        <v>500</v>
      </c>
      <c r="K163" s="44">
        <v>43525</v>
      </c>
      <c r="L163" s="44">
        <v>43615</v>
      </c>
      <c r="M163" s="45">
        <f>AO163/AN163</f>
        <v>1</v>
      </c>
      <c r="N163" s="34" t="str">
        <f ca="1" t="shared" si="36"/>
        <v>DONE</v>
      </c>
      <c r="O163" s="35">
        <v>1</v>
      </c>
      <c r="P163" s="48"/>
      <c r="Q163" s="48"/>
      <c r="R163" s="48"/>
      <c r="S163" s="48"/>
      <c r="T163" s="48">
        <v>1</v>
      </c>
      <c r="U163" s="48">
        <v>1</v>
      </c>
      <c r="V163" s="48"/>
      <c r="W163" s="48"/>
      <c r="X163" s="48"/>
      <c r="Y163" s="48"/>
      <c r="Z163" s="48">
        <v>1</v>
      </c>
      <c r="AA163" s="48">
        <v>1</v>
      </c>
      <c r="AB163" s="48"/>
      <c r="AC163" s="48"/>
      <c r="AD163" s="48"/>
      <c r="AE163" s="48"/>
      <c r="AF163" s="48"/>
      <c r="AG163" s="48"/>
      <c r="AH163" s="48"/>
      <c r="AI163" s="48"/>
      <c r="AJ163" s="48"/>
      <c r="AK163" s="48"/>
      <c r="AL163" s="48"/>
      <c r="AM163" s="48"/>
      <c r="AN163" s="49">
        <f t="shared" si="34"/>
        <v>2</v>
      </c>
      <c r="AO163" s="49">
        <f t="shared" si="35"/>
        <v>2</v>
      </c>
      <c r="AP163" s="50"/>
      <c r="AQ163" s="51"/>
      <c r="AR163" s="51"/>
      <c r="AS163" s="51"/>
      <c r="AT163" s="52"/>
      <c r="AU163" s="220"/>
    </row>
    <row r="164" spans="1:47" s="4" customFormat="1" ht="23.25" customHeight="1">
      <c r="A164" s="65"/>
      <c r="B164" s="66"/>
      <c r="C164" s="67"/>
      <c r="D164" s="83" t="s">
        <v>724</v>
      </c>
      <c r="E164" s="41"/>
      <c r="F164" s="42" t="s">
        <v>728</v>
      </c>
      <c r="G164" s="42" t="s">
        <v>729</v>
      </c>
      <c r="H164" s="41" t="s">
        <v>32</v>
      </c>
      <c r="I164" s="41"/>
      <c r="J164" s="237" t="s">
        <v>500</v>
      </c>
      <c r="K164" s="44">
        <v>43617</v>
      </c>
      <c r="L164" s="44">
        <v>43723</v>
      </c>
      <c r="M164" s="45">
        <f>AO164/AN164</f>
        <v>1</v>
      </c>
      <c r="N164" s="34" t="str">
        <f ca="1" t="shared" si="36"/>
        <v>DONE</v>
      </c>
      <c r="O164" s="35">
        <v>1</v>
      </c>
      <c r="P164" s="48"/>
      <c r="Q164" s="48"/>
      <c r="R164" s="48"/>
      <c r="S164" s="48"/>
      <c r="T164" s="48">
        <v>1</v>
      </c>
      <c r="U164" s="48">
        <v>1</v>
      </c>
      <c r="V164" s="48"/>
      <c r="W164" s="48"/>
      <c r="X164" s="48"/>
      <c r="Y164" s="48"/>
      <c r="Z164" s="48">
        <v>1</v>
      </c>
      <c r="AA164" s="48">
        <v>1</v>
      </c>
      <c r="AB164" s="48"/>
      <c r="AC164" s="48"/>
      <c r="AD164" s="48"/>
      <c r="AE164" s="48"/>
      <c r="AF164" s="48"/>
      <c r="AG164" s="48"/>
      <c r="AH164" s="48"/>
      <c r="AI164" s="48"/>
      <c r="AJ164" s="48"/>
      <c r="AK164" s="48"/>
      <c r="AL164" s="48"/>
      <c r="AM164" s="48"/>
      <c r="AN164" s="49">
        <f t="shared" si="34"/>
        <v>2</v>
      </c>
      <c r="AO164" s="49">
        <f t="shared" si="35"/>
        <v>2</v>
      </c>
      <c r="AP164" s="50"/>
      <c r="AQ164" s="51"/>
      <c r="AR164" s="51"/>
      <c r="AS164" s="51"/>
      <c r="AT164" s="52"/>
      <c r="AU164" s="220"/>
    </row>
    <row r="165" spans="1:47" s="4" customFormat="1" ht="23.25" customHeight="1">
      <c r="A165" s="65"/>
      <c r="B165" s="66"/>
      <c r="C165" s="67"/>
      <c r="D165" s="83" t="s">
        <v>725</v>
      </c>
      <c r="E165" s="41"/>
      <c r="F165" s="42" t="s">
        <v>730</v>
      </c>
      <c r="G165" s="42"/>
      <c r="H165" s="41" t="s">
        <v>32</v>
      </c>
      <c r="I165" s="41"/>
      <c r="J165" s="237" t="s">
        <v>500</v>
      </c>
      <c r="K165" s="44">
        <v>43525</v>
      </c>
      <c r="L165" s="44">
        <v>43615</v>
      </c>
      <c r="M165" s="45">
        <f>AO165/AN165</f>
        <v>0.5</v>
      </c>
      <c r="N165" s="34">
        <f ca="1" t="shared" si="36"/>
        <v>-196</v>
      </c>
      <c r="O165" s="35">
        <v>1</v>
      </c>
      <c r="P165" s="48"/>
      <c r="Q165" s="48"/>
      <c r="R165" s="48"/>
      <c r="S165" s="48"/>
      <c r="T165" s="48">
        <v>1</v>
      </c>
      <c r="U165" s="48">
        <v>1</v>
      </c>
      <c r="V165" s="48"/>
      <c r="W165" s="48"/>
      <c r="X165" s="48"/>
      <c r="Y165" s="48"/>
      <c r="Z165" s="48">
        <v>1</v>
      </c>
      <c r="AA165" s="48"/>
      <c r="AB165" s="48"/>
      <c r="AC165" s="48"/>
      <c r="AD165" s="48"/>
      <c r="AE165" s="48"/>
      <c r="AF165" s="48"/>
      <c r="AG165" s="48"/>
      <c r="AH165" s="48"/>
      <c r="AI165" s="48"/>
      <c r="AJ165" s="48"/>
      <c r="AK165" s="48"/>
      <c r="AL165" s="48"/>
      <c r="AM165" s="48"/>
      <c r="AN165" s="49">
        <f t="shared" si="34"/>
        <v>2</v>
      </c>
      <c r="AO165" s="49">
        <f t="shared" si="35"/>
        <v>1</v>
      </c>
      <c r="AP165" s="50"/>
      <c r="AQ165" s="51"/>
      <c r="AR165" s="51"/>
      <c r="AS165" s="51"/>
      <c r="AT165" s="52"/>
      <c r="AU165" s="220"/>
    </row>
    <row r="166" spans="1:47" s="4" customFormat="1" ht="31.5" customHeight="1">
      <c r="A166" s="65"/>
      <c r="B166" s="246"/>
      <c r="C166" s="187" t="s">
        <v>731</v>
      </c>
      <c r="D166" s="188" t="s">
        <v>732</v>
      </c>
      <c r="E166" s="193"/>
      <c r="F166" s="193"/>
      <c r="G166" s="193"/>
      <c r="H166" s="189" t="s">
        <v>32</v>
      </c>
      <c r="I166" s="189"/>
      <c r="J166" s="249" t="s">
        <v>421</v>
      </c>
      <c r="K166" s="191">
        <v>43525</v>
      </c>
      <c r="L166" s="192">
        <v>43678</v>
      </c>
      <c r="M166" s="281">
        <f aca="true" t="shared" si="41" ref="M166:M180">AO166/AN166</f>
        <v>0.3333333333333333</v>
      </c>
      <c r="N166" s="34">
        <f ca="1" t="shared" si="36"/>
        <v>-133</v>
      </c>
      <c r="O166" s="35">
        <v>1</v>
      </c>
      <c r="P166" s="205">
        <f>SUM(P167)</f>
        <v>0</v>
      </c>
      <c r="Q166" s="205">
        <f aca="true" t="shared" si="42" ref="Q166:AM166">SUM(Q167)</f>
        <v>0</v>
      </c>
      <c r="R166" s="205">
        <f t="shared" si="42"/>
        <v>0</v>
      </c>
      <c r="S166" s="205">
        <f t="shared" si="42"/>
        <v>0</v>
      </c>
      <c r="T166" s="205">
        <f t="shared" si="42"/>
        <v>1</v>
      </c>
      <c r="U166" s="205">
        <f t="shared" si="42"/>
        <v>1</v>
      </c>
      <c r="V166" s="205">
        <f t="shared" si="42"/>
        <v>0</v>
      </c>
      <c r="W166" s="205">
        <f t="shared" si="42"/>
        <v>0</v>
      </c>
      <c r="X166" s="205">
        <f t="shared" si="42"/>
        <v>0</v>
      </c>
      <c r="Y166" s="205">
        <f t="shared" si="42"/>
        <v>0</v>
      </c>
      <c r="Z166" s="205">
        <f t="shared" si="42"/>
        <v>1</v>
      </c>
      <c r="AA166" s="205">
        <f t="shared" si="42"/>
        <v>0</v>
      </c>
      <c r="AB166" s="205">
        <f t="shared" si="42"/>
        <v>0</v>
      </c>
      <c r="AC166" s="205">
        <f t="shared" si="42"/>
        <v>0</v>
      </c>
      <c r="AD166" s="205">
        <f t="shared" si="42"/>
        <v>0</v>
      </c>
      <c r="AE166" s="205">
        <f t="shared" si="42"/>
        <v>0</v>
      </c>
      <c r="AF166" s="205">
        <f t="shared" si="42"/>
        <v>0</v>
      </c>
      <c r="AG166" s="205">
        <f t="shared" si="42"/>
        <v>0</v>
      </c>
      <c r="AH166" s="205">
        <f t="shared" si="42"/>
        <v>1</v>
      </c>
      <c r="AI166" s="205">
        <f t="shared" si="42"/>
        <v>0</v>
      </c>
      <c r="AJ166" s="205">
        <f t="shared" si="42"/>
        <v>0</v>
      </c>
      <c r="AK166" s="205">
        <f t="shared" si="42"/>
        <v>0</v>
      </c>
      <c r="AL166" s="205">
        <f t="shared" si="42"/>
        <v>0</v>
      </c>
      <c r="AM166" s="205">
        <f t="shared" si="42"/>
        <v>0</v>
      </c>
      <c r="AN166" s="49">
        <f t="shared" si="34"/>
        <v>3</v>
      </c>
      <c r="AO166" s="49">
        <f t="shared" si="35"/>
        <v>1</v>
      </c>
      <c r="AP166" s="50"/>
      <c r="AQ166" s="51"/>
      <c r="AR166" s="51"/>
      <c r="AS166" s="51"/>
      <c r="AT166" s="52"/>
      <c r="AU166" s="220"/>
    </row>
    <row r="167" spans="1:47" s="4" customFormat="1" ht="17.25" customHeight="1">
      <c r="A167" s="65"/>
      <c r="B167" s="246"/>
      <c r="C167" s="67"/>
      <c r="D167" s="83" t="s">
        <v>733</v>
      </c>
      <c r="E167" s="41"/>
      <c r="F167" s="42"/>
      <c r="G167" s="42"/>
      <c r="H167" s="41" t="s">
        <v>32</v>
      </c>
      <c r="I167" s="41"/>
      <c r="J167" s="237" t="s">
        <v>421</v>
      </c>
      <c r="K167" s="44">
        <v>43525</v>
      </c>
      <c r="L167" s="44">
        <v>43770</v>
      </c>
      <c r="M167" s="45">
        <f t="shared" si="41"/>
        <v>0.3333333333333333</v>
      </c>
      <c r="N167" s="34">
        <f ca="1" t="shared" si="36"/>
        <v>-41</v>
      </c>
      <c r="O167" s="35">
        <v>1</v>
      </c>
      <c r="P167" s="48"/>
      <c r="Q167" s="48"/>
      <c r="R167" s="48"/>
      <c r="S167" s="48"/>
      <c r="T167" s="48">
        <v>1</v>
      </c>
      <c r="U167" s="48">
        <v>1</v>
      </c>
      <c r="V167" s="48"/>
      <c r="W167" s="48"/>
      <c r="X167" s="48"/>
      <c r="Y167" s="48"/>
      <c r="Z167" s="48">
        <v>1</v>
      </c>
      <c r="AA167" s="48"/>
      <c r="AB167" s="48"/>
      <c r="AC167" s="48"/>
      <c r="AD167" s="48"/>
      <c r="AE167" s="48"/>
      <c r="AF167" s="48"/>
      <c r="AG167" s="48"/>
      <c r="AH167" s="48">
        <v>1</v>
      </c>
      <c r="AI167" s="48"/>
      <c r="AJ167" s="48"/>
      <c r="AK167" s="48"/>
      <c r="AL167" s="48"/>
      <c r="AM167" s="48"/>
      <c r="AN167" s="49">
        <f t="shared" si="34"/>
        <v>3</v>
      </c>
      <c r="AO167" s="49">
        <f t="shared" si="35"/>
        <v>1</v>
      </c>
      <c r="AP167" s="50"/>
      <c r="AQ167" s="51"/>
      <c r="AR167" s="51"/>
      <c r="AS167" s="51"/>
      <c r="AT167" s="52"/>
      <c r="AU167" s="220"/>
    </row>
    <row r="168" spans="1:47" s="4" customFormat="1" ht="33" customHeight="1">
      <c r="A168" s="65"/>
      <c r="B168" s="246"/>
      <c r="C168" s="187" t="s">
        <v>735</v>
      </c>
      <c r="D168" s="188" t="s">
        <v>736</v>
      </c>
      <c r="E168" s="189"/>
      <c r="F168" s="189"/>
      <c r="G168" s="189"/>
      <c r="H168" s="189" t="s">
        <v>32</v>
      </c>
      <c r="I168" s="189"/>
      <c r="J168" s="249" t="s">
        <v>471</v>
      </c>
      <c r="K168" s="191">
        <v>43525</v>
      </c>
      <c r="L168" s="192">
        <v>43678</v>
      </c>
      <c r="M168" s="281">
        <f t="shared" si="41"/>
        <v>0.2</v>
      </c>
      <c r="N168" s="34">
        <f ca="1" t="shared" si="36"/>
        <v>-133</v>
      </c>
      <c r="O168" s="35">
        <v>1</v>
      </c>
      <c r="P168" s="205">
        <f>SUM(P169:P172)</f>
        <v>0</v>
      </c>
      <c r="Q168" s="205">
        <f aca="true" t="shared" si="43" ref="Q168:AM168">SUM(Q169:Q172)</f>
        <v>0</v>
      </c>
      <c r="R168" s="205">
        <f t="shared" si="43"/>
        <v>0</v>
      </c>
      <c r="S168" s="205">
        <f t="shared" si="43"/>
        <v>0</v>
      </c>
      <c r="T168" s="205">
        <f t="shared" si="43"/>
        <v>2</v>
      </c>
      <c r="U168" s="205">
        <f t="shared" si="43"/>
        <v>2</v>
      </c>
      <c r="V168" s="205">
        <f t="shared" si="43"/>
        <v>0</v>
      </c>
      <c r="W168" s="205">
        <f t="shared" si="43"/>
        <v>0</v>
      </c>
      <c r="X168" s="205">
        <f t="shared" si="43"/>
        <v>0</v>
      </c>
      <c r="Y168" s="205">
        <f t="shared" si="43"/>
        <v>0</v>
      </c>
      <c r="Z168" s="205">
        <f t="shared" si="43"/>
        <v>2</v>
      </c>
      <c r="AA168" s="205">
        <f t="shared" si="43"/>
        <v>0</v>
      </c>
      <c r="AB168" s="205">
        <f t="shared" si="43"/>
        <v>1</v>
      </c>
      <c r="AC168" s="205">
        <f t="shared" si="43"/>
        <v>0</v>
      </c>
      <c r="AD168" s="205">
        <f t="shared" si="43"/>
        <v>2</v>
      </c>
      <c r="AE168" s="205">
        <f t="shared" si="43"/>
        <v>0</v>
      </c>
      <c r="AF168" s="205">
        <f t="shared" si="43"/>
        <v>1</v>
      </c>
      <c r="AG168" s="205">
        <f t="shared" si="43"/>
        <v>0</v>
      </c>
      <c r="AH168" s="205">
        <f t="shared" si="43"/>
        <v>1</v>
      </c>
      <c r="AI168" s="205">
        <f t="shared" si="43"/>
        <v>0</v>
      </c>
      <c r="AJ168" s="205">
        <f t="shared" si="43"/>
        <v>1</v>
      </c>
      <c r="AK168" s="205">
        <f t="shared" si="43"/>
        <v>0</v>
      </c>
      <c r="AL168" s="205">
        <f t="shared" si="43"/>
        <v>0</v>
      </c>
      <c r="AM168" s="205">
        <f t="shared" si="43"/>
        <v>0</v>
      </c>
      <c r="AN168" s="49">
        <f t="shared" si="34"/>
        <v>10</v>
      </c>
      <c r="AO168" s="49">
        <f t="shared" si="35"/>
        <v>2</v>
      </c>
      <c r="AP168" s="50"/>
      <c r="AQ168" s="51"/>
      <c r="AR168" s="51"/>
      <c r="AS168" s="51"/>
      <c r="AT168" s="52"/>
      <c r="AU168" s="220"/>
    </row>
    <row r="169" spans="1:47" s="4" customFormat="1" ht="17.25" customHeight="1">
      <c r="A169" s="65"/>
      <c r="B169" s="246"/>
      <c r="C169" s="67"/>
      <c r="D169" s="84" t="s">
        <v>737</v>
      </c>
      <c r="E169" s="41"/>
      <c r="F169" s="42" t="s">
        <v>742</v>
      </c>
      <c r="G169" s="42" t="s">
        <v>743</v>
      </c>
      <c r="H169" s="41" t="s">
        <v>32</v>
      </c>
      <c r="I169" s="41"/>
      <c r="J169" s="237" t="s">
        <v>471</v>
      </c>
      <c r="K169" s="44">
        <v>43525</v>
      </c>
      <c r="L169" s="44">
        <v>43554</v>
      </c>
      <c r="M169" s="45">
        <f t="shared" si="41"/>
        <v>0.5</v>
      </c>
      <c r="N169" s="34">
        <f ca="1" t="shared" si="36"/>
        <v>-257</v>
      </c>
      <c r="O169" s="35">
        <v>1</v>
      </c>
      <c r="P169" s="48"/>
      <c r="Q169" s="48"/>
      <c r="R169" s="48"/>
      <c r="S169" s="48"/>
      <c r="T169" s="48">
        <v>1</v>
      </c>
      <c r="U169" s="48">
        <v>1</v>
      </c>
      <c r="V169" s="48"/>
      <c r="W169" s="48"/>
      <c r="X169" s="48"/>
      <c r="Y169" s="48"/>
      <c r="Z169" s="48">
        <v>1</v>
      </c>
      <c r="AA169" s="48"/>
      <c r="AB169" s="48"/>
      <c r="AC169" s="48"/>
      <c r="AD169" s="48"/>
      <c r="AE169" s="48"/>
      <c r="AF169" s="48"/>
      <c r="AG169" s="48"/>
      <c r="AH169" s="48"/>
      <c r="AI169" s="48"/>
      <c r="AJ169" s="48"/>
      <c r="AK169" s="48"/>
      <c r="AL169" s="48"/>
      <c r="AM169" s="48"/>
      <c r="AN169" s="49">
        <f t="shared" si="34"/>
        <v>2</v>
      </c>
      <c r="AO169" s="49">
        <f t="shared" si="35"/>
        <v>1</v>
      </c>
      <c r="AP169" s="50"/>
      <c r="AQ169" s="51"/>
      <c r="AR169" s="51"/>
      <c r="AS169" s="51"/>
      <c r="AT169" s="52"/>
      <c r="AU169" s="220"/>
    </row>
    <row r="170" spans="1:47" s="4" customFormat="1" ht="17.25" customHeight="1">
      <c r="A170" s="65"/>
      <c r="B170" s="246"/>
      <c r="C170" s="67"/>
      <c r="D170" s="84" t="s">
        <v>738</v>
      </c>
      <c r="E170" s="41"/>
      <c r="F170" s="42" t="s">
        <v>744</v>
      </c>
      <c r="G170" s="42" t="s">
        <v>743</v>
      </c>
      <c r="H170" s="41" t="s">
        <v>32</v>
      </c>
      <c r="I170" s="41"/>
      <c r="J170" s="237" t="s">
        <v>471</v>
      </c>
      <c r="K170" s="44">
        <v>43525</v>
      </c>
      <c r="L170" s="44">
        <v>43554</v>
      </c>
      <c r="M170" s="45">
        <f t="shared" si="41"/>
        <v>0.5</v>
      </c>
      <c r="N170" s="34">
        <f ca="1" t="shared" si="36"/>
        <v>-257</v>
      </c>
      <c r="O170" s="35">
        <v>1</v>
      </c>
      <c r="P170" s="48"/>
      <c r="Q170" s="48"/>
      <c r="R170" s="48"/>
      <c r="S170" s="48"/>
      <c r="T170" s="48">
        <v>1</v>
      </c>
      <c r="U170" s="48">
        <v>1</v>
      </c>
      <c r="V170" s="48"/>
      <c r="W170" s="48"/>
      <c r="X170" s="48"/>
      <c r="Y170" s="48"/>
      <c r="Z170" s="48">
        <v>1</v>
      </c>
      <c r="AA170" s="48"/>
      <c r="AB170" s="48"/>
      <c r="AC170" s="48"/>
      <c r="AD170" s="48"/>
      <c r="AE170" s="48"/>
      <c r="AF170" s="48"/>
      <c r="AG170" s="48"/>
      <c r="AH170" s="48"/>
      <c r="AI170" s="48"/>
      <c r="AJ170" s="48"/>
      <c r="AK170" s="48"/>
      <c r="AL170" s="48"/>
      <c r="AM170" s="48"/>
      <c r="AN170" s="49">
        <f t="shared" si="34"/>
        <v>2</v>
      </c>
      <c r="AO170" s="49">
        <f t="shared" si="35"/>
        <v>1</v>
      </c>
      <c r="AP170" s="50"/>
      <c r="AQ170" s="51"/>
      <c r="AR170" s="51"/>
      <c r="AS170" s="51"/>
      <c r="AT170" s="52"/>
      <c r="AU170" s="220"/>
    </row>
    <row r="171" spans="1:47" s="4" customFormat="1" ht="17.25" customHeight="1">
      <c r="A171" s="65"/>
      <c r="B171" s="246"/>
      <c r="C171" s="67"/>
      <c r="D171" s="84" t="s">
        <v>739</v>
      </c>
      <c r="E171" s="41"/>
      <c r="F171" s="42" t="s">
        <v>745</v>
      </c>
      <c r="G171" s="42" t="s">
        <v>746</v>
      </c>
      <c r="H171" s="41" t="s">
        <v>32</v>
      </c>
      <c r="I171" s="41"/>
      <c r="J171" s="237" t="s">
        <v>471</v>
      </c>
      <c r="K171" s="44">
        <v>43556</v>
      </c>
      <c r="L171" s="44">
        <v>43615</v>
      </c>
      <c r="M171" s="45">
        <f t="shared" si="41"/>
        <v>0</v>
      </c>
      <c r="N171" s="34">
        <f ca="1" t="shared" si="36"/>
        <v>-196</v>
      </c>
      <c r="O171" s="35">
        <v>1</v>
      </c>
      <c r="P171" s="48"/>
      <c r="Q171" s="48"/>
      <c r="R171" s="48"/>
      <c r="S171" s="48"/>
      <c r="T171" s="48"/>
      <c r="U171" s="48"/>
      <c r="V171" s="48"/>
      <c r="W171" s="48"/>
      <c r="X171" s="48"/>
      <c r="Y171" s="48"/>
      <c r="Z171" s="48"/>
      <c r="AA171" s="48"/>
      <c r="AB171" s="48">
        <v>1</v>
      </c>
      <c r="AC171" s="48"/>
      <c r="AD171" s="48">
        <v>1</v>
      </c>
      <c r="AE171" s="48"/>
      <c r="AF171" s="48"/>
      <c r="AG171" s="48"/>
      <c r="AH171" s="48"/>
      <c r="AI171" s="48"/>
      <c r="AJ171" s="48"/>
      <c r="AK171" s="48"/>
      <c r="AL171" s="48"/>
      <c r="AM171" s="48"/>
      <c r="AN171" s="49">
        <f t="shared" si="34"/>
        <v>2</v>
      </c>
      <c r="AO171" s="49">
        <f t="shared" si="35"/>
        <v>0</v>
      </c>
      <c r="AP171" s="50"/>
      <c r="AQ171" s="51"/>
      <c r="AR171" s="51"/>
      <c r="AS171" s="51"/>
      <c r="AT171" s="52"/>
      <c r="AU171" s="220"/>
    </row>
    <row r="172" spans="1:47" s="4" customFormat="1" ht="17.25" customHeight="1">
      <c r="A172" s="65"/>
      <c r="B172" s="246"/>
      <c r="C172" s="67"/>
      <c r="D172" s="84" t="s">
        <v>740</v>
      </c>
      <c r="E172" s="41"/>
      <c r="F172" s="41"/>
      <c r="G172" s="42"/>
      <c r="H172" s="41" t="s">
        <v>32</v>
      </c>
      <c r="I172" s="41"/>
      <c r="J172" s="237" t="s">
        <v>471</v>
      </c>
      <c r="K172" s="44">
        <v>43617</v>
      </c>
      <c r="L172" s="44">
        <v>43830</v>
      </c>
      <c r="M172" s="45">
        <f t="shared" si="41"/>
        <v>0</v>
      </c>
      <c r="N172" s="34">
        <f ca="1" t="shared" si="36"/>
        <v>19</v>
      </c>
      <c r="O172" s="35">
        <v>1</v>
      </c>
      <c r="P172" s="48"/>
      <c r="Q172" s="48"/>
      <c r="R172" s="48"/>
      <c r="S172" s="48"/>
      <c r="T172" s="48"/>
      <c r="U172" s="48"/>
      <c r="V172" s="48"/>
      <c r="W172" s="48"/>
      <c r="X172" s="48"/>
      <c r="Y172" s="48"/>
      <c r="Z172" s="48"/>
      <c r="AA172" s="48"/>
      <c r="AB172" s="48"/>
      <c r="AC172" s="48"/>
      <c r="AD172" s="48">
        <v>1</v>
      </c>
      <c r="AE172" s="48"/>
      <c r="AF172" s="48">
        <v>1</v>
      </c>
      <c r="AG172" s="48"/>
      <c r="AH172" s="48">
        <v>1</v>
      </c>
      <c r="AI172" s="48"/>
      <c r="AJ172" s="48">
        <v>1</v>
      </c>
      <c r="AK172" s="48"/>
      <c r="AL172" s="48"/>
      <c r="AM172" s="48"/>
      <c r="AN172" s="49">
        <f t="shared" si="34"/>
        <v>4</v>
      </c>
      <c r="AO172" s="49">
        <f t="shared" si="35"/>
        <v>0</v>
      </c>
      <c r="AP172" s="50"/>
      <c r="AQ172" s="51"/>
      <c r="AR172" s="51"/>
      <c r="AS172" s="51"/>
      <c r="AT172" s="52"/>
      <c r="AU172" s="220"/>
    </row>
    <row r="173" spans="1:47" s="4" customFormat="1" ht="17.25" customHeight="1">
      <c r="A173" s="65"/>
      <c r="B173" s="246"/>
      <c r="C173" s="67"/>
      <c r="D173" s="84" t="s">
        <v>741</v>
      </c>
      <c r="E173" s="41"/>
      <c r="F173" s="41"/>
      <c r="G173" s="42"/>
      <c r="H173" s="41" t="s">
        <v>32</v>
      </c>
      <c r="I173" s="41"/>
      <c r="J173" s="237" t="s">
        <v>471</v>
      </c>
      <c r="K173" s="44">
        <v>43617</v>
      </c>
      <c r="L173" s="44">
        <v>43830</v>
      </c>
      <c r="M173" s="45">
        <f t="shared" si="41"/>
        <v>0</v>
      </c>
      <c r="N173" s="34">
        <f ca="1" t="shared" si="36"/>
        <v>19</v>
      </c>
      <c r="O173" s="35">
        <v>1</v>
      </c>
      <c r="P173" s="48"/>
      <c r="Q173" s="48"/>
      <c r="R173" s="48"/>
      <c r="S173" s="48"/>
      <c r="T173" s="48"/>
      <c r="U173" s="48"/>
      <c r="V173" s="48"/>
      <c r="W173" s="48"/>
      <c r="X173" s="48"/>
      <c r="Y173" s="48"/>
      <c r="Z173" s="48"/>
      <c r="AA173" s="48"/>
      <c r="AB173" s="48"/>
      <c r="AC173" s="48"/>
      <c r="AD173" s="48"/>
      <c r="AE173" s="48"/>
      <c r="AF173" s="48">
        <v>2</v>
      </c>
      <c r="AG173" s="48"/>
      <c r="AH173" s="48">
        <v>2</v>
      </c>
      <c r="AI173" s="48"/>
      <c r="AJ173" s="48">
        <v>2</v>
      </c>
      <c r="AK173" s="48"/>
      <c r="AL173" s="48"/>
      <c r="AM173" s="48"/>
      <c r="AN173" s="49">
        <f t="shared" si="34"/>
        <v>6</v>
      </c>
      <c r="AO173" s="49">
        <f t="shared" si="35"/>
        <v>0</v>
      </c>
      <c r="AP173" s="50"/>
      <c r="AQ173" s="51"/>
      <c r="AR173" s="51"/>
      <c r="AS173" s="51"/>
      <c r="AT173" s="52"/>
      <c r="AU173" s="220"/>
    </row>
    <row r="174" spans="1:47" s="4" customFormat="1" ht="30" customHeight="1">
      <c r="A174" s="65"/>
      <c r="B174" s="246"/>
      <c r="C174" s="187" t="s">
        <v>734</v>
      </c>
      <c r="D174" s="188" t="s">
        <v>747</v>
      </c>
      <c r="E174" s="193"/>
      <c r="F174" s="193"/>
      <c r="G174" s="189"/>
      <c r="H174" s="189" t="s">
        <v>32</v>
      </c>
      <c r="I174" s="189"/>
      <c r="J174" s="249" t="s">
        <v>533</v>
      </c>
      <c r="K174" s="191">
        <v>43525</v>
      </c>
      <c r="L174" s="192">
        <v>43830</v>
      </c>
      <c r="M174" s="281">
        <f t="shared" si="41"/>
        <v>0.3225806451612903</v>
      </c>
      <c r="N174" s="34">
        <f ca="1" t="shared" si="36"/>
        <v>19</v>
      </c>
      <c r="O174" s="35">
        <v>1</v>
      </c>
      <c r="P174" s="205">
        <f aca="true" t="shared" si="44" ref="P174:AM174">SUM(P175:P180)</f>
        <v>0</v>
      </c>
      <c r="Q174" s="205">
        <f t="shared" si="44"/>
        <v>0</v>
      </c>
      <c r="R174" s="205">
        <f t="shared" si="44"/>
        <v>0</v>
      </c>
      <c r="S174" s="205">
        <f t="shared" si="44"/>
        <v>0</v>
      </c>
      <c r="T174" s="205">
        <f t="shared" si="44"/>
        <v>4</v>
      </c>
      <c r="U174" s="205">
        <f t="shared" si="44"/>
        <v>4</v>
      </c>
      <c r="V174" s="205">
        <f t="shared" si="44"/>
        <v>3</v>
      </c>
      <c r="W174" s="205">
        <f t="shared" si="44"/>
        <v>0</v>
      </c>
      <c r="X174" s="205">
        <f t="shared" si="44"/>
        <v>3</v>
      </c>
      <c r="Y174" s="205">
        <f t="shared" si="44"/>
        <v>2</v>
      </c>
      <c r="Z174" s="205">
        <f t="shared" si="44"/>
        <v>2</v>
      </c>
      <c r="AA174" s="205">
        <f t="shared" si="44"/>
        <v>3</v>
      </c>
      <c r="AB174" s="205">
        <f t="shared" si="44"/>
        <v>2</v>
      </c>
      <c r="AC174" s="205">
        <f t="shared" si="44"/>
        <v>0</v>
      </c>
      <c r="AD174" s="205">
        <f t="shared" si="44"/>
        <v>3</v>
      </c>
      <c r="AE174" s="205">
        <f t="shared" si="44"/>
        <v>1</v>
      </c>
      <c r="AF174" s="205">
        <f t="shared" si="44"/>
        <v>4</v>
      </c>
      <c r="AG174" s="205">
        <f t="shared" si="44"/>
        <v>0</v>
      </c>
      <c r="AH174" s="205">
        <f t="shared" si="44"/>
        <v>4</v>
      </c>
      <c r="AI174" s="205">
        <f t="shared" si="44"/>
        <v>0</v>
      </c>
      <c r="AJ174" s="205">
        <f t="shared" si="44"/>
        <v>4</v>
      </c>
      <c r="AK174" s="205">
        <f t="shared" si="44"/>
        <v>0</v>
      </c>
      <c r="AL174" s="205">
        <f t="shared" si="44"/>
        <v>2</v>
      </c>
      <c r="AM174" s="205">
        <f t="shared" si="44"/>
        <v>0</v>
      </c>
      <c r="AN174" s="49">
        <f t="shared" si="34"/>
        <v>31</v>
      </c>
      <c r="AO174" s="49">
        <f t="shared" si="35"/>
        <v>10</v>
      </c>
      <c r="AP174" s="50"/>
      <c r="AQ174" s="51"/>
      <c r="AR174" s="51"/>
      <c r="AS174" s="51"/>
      <c r="AT174" s="52"/>
      <c r="AU174" s="220"/>
    </row>
    <row r="175" spans="1:47" s="4" customFormat="1" ht="17.25" customHeight="1">
      <c r="A175" s="65"/>
      <c r="B175" s="246"/>
      <c r="C175" s="67"/>
      <c r="D175" s="83" t="s">
        <v>748</v>
      </c>
      <c r="E175" s="41"/>
      <c r="F175" s="130" t="s">
        <v>754</v>
      </c>
      <c r="G175" s="130" t="s">
        <v>754</v>
      </c>
      <c r="H175" s="41" t="s">
        <v>32</v>
      </c>
      <c r="I175" s="41"/>
      <c r="J175" s="237" t="s">
        <v>533</v>
      </c>
      <c r="K175" s="44">
        <v>43525</v>
      </c>
      <c r="L175" s="44">
        <v>43830</v>
      </c>
      <c r="M175" s="45">
        <f t="shared" si="41"/>
        <v>0.25</v>
      </c>
      <c r="N175" s="34">
        <f ca="1" t="shared" si="36"/>
        <v>19</v>
      </c>
      <c r="O175" s="35">
        <v>1</v>
      </c>
      <c r="P175" s="48"/>
      <c r="Q175" s="48"/>
      <c r="R175" s="48"/>
      <c r="S175" s="48"/>
      <c r="T175" s="48">
        <v>1</v>
      </c>
      <c r="U175" s="48">
        <v>1</v>
      </c>
      <c r="V175" s="48"/>
      <c r="W175" s="48"/>
      <c r="X175" s="48"/>
      <c r="Y175" s="48"/>
      <c r="Z175" s="48">
        <v>1</v>
      </c>
      <c r="AA175" s="48"/>
      <c r="AB175" s="48"/>
      <c r="AC175" s="48"/>
      <c r="AD175" s="48"/>
      <c r="AE175" s="48"/>
      <c r="AF175" s="48">
        <v>1</v>
      </c>
      <c r="AG175" s="48"/>
      <c r="AH175" s="48"/>
      <c r="AI175" s="48"/>
      <c r="AJ175" s="48">
        <v>1</v>
      </c>
      <c r="AK175" s="48"/>
      <c r="AL175" s="48"/>
      <c r="AM175" s="48"/>
      <c r="AN175" s="49">
        <f t="shared" si="34"/>
        <v>4</v>
      </c>
      <c r="AO175" s="49">
        <f t="shared" si="35"/>
        <v>1</v>
      </c>
      <c r="AP175" s="50"/>
      <c r="AQ175" s="51"/>
      <c r="AR175" s="51"/>
      <c r="AS175" s="51"/>
      <c r="AT175" s="52"/>
      <c r="AU175" s="220"/>
    </row>
    <row r="176" spans="1:47" s="4" customFormat="1" ht="17.25" customHeight="1">
      <c r="A176" s="65"/>
      <c r="B176" s="246"/>
      <c r="C176" s="67"/>
      <c r="D176" s="83" t="s">
        <v>749</v>
      </c>
      <c r="E176" s="41"/>
      <c r="F176" s="42" t="s">
        <v>755</v>
      </c>
      <c r="G176" s="42" t="s">
        <v>756</v>
      </c>
      <c r="H176" s="41" t="s">
        <v>32</v>
      </c>
      <c r="I176" s="41"/>
      <c r="J176" s="237" t="s">
        <v>422</v>
      </c>
      <c r="K176" s="44">
        <v>43525</v>
      </c>
      <c r="L176" s="44">
        <v>43830</v>
      </c>
      <c r="M176" s="45">
        <f t="shared" si="41"/>
        <v>0.5</v>
      </c>
      <c r="N176" s="34">
        <f ca="1" t="shared" si="36"/>
        <v>19</v>
      </c>
      <c r="O176" s="35">
        <v>1</v>
      </c>
      <c r="P176" s="48"/>
      <c r="Q176" s="48"/>
      <c r="R176" s="48"/>
      <c r="S176" s="48"/>
      <c r="T176" s="48">
        <v>1</v>
      </c>
      <c r="U176" s="48">
        <v>1</v>
      </c>
      <c r="V176" s="48"/>
      <c r="W176" s="48"/>
      <c r="X176" s="48"/>
      <c r="Y176" s="48"/>
      <c r="Z176" s="48">
        <v>1</v>
      </c>
      <c r="AA176" s="48">
        <v>1</v>
      </c>
      <c r="AB176" s="48"/>
      <c r="AC176" s="48"/>
      <c r="AD176" s="48">
        <v>1</v>
      </c>
      <c r="AE176" s="48"/>
      <c r="AF176" s="48"/>
      <c r="AG176" s="48"/>
      <c r="AH176" s="48">
        <v>1</v>
      </c>
      <c r="AI176" s="48"/>
      <c r="AJ176" s="48"/>
      <c r="AK176" s="48"/>
      <c r="AL176" s="48"/>
      <c r="AM176" s="48"/>
      <c r="AN176" s="49">
        <f t="shared" si="34"/>
        <v>4</v>
      </c>
      <c r="AO176" s="49">
        <f t="shared" si="35"/>
        <v>2</v>
      </c>
      <c r="AP176" s="50"/>
      <c r="AQ176" s="51"/>
      <c r="AR176" s="51"/>
      <c r="AS176" s="51"/>
      <c r="AT176" s="52"/>
      <c r="AU176" s="220"/>
    </row>
    <row r="177" spans="1:47" s="4" customFormat="1" ht="17.25" customHeight="1">
      <c r="A177" s="65"/>
      <c r="B177" s="246"/>
      <c r="C177" s="67"/>
      <c r="D177" s="83" t="s">
        <v>750</v>
      </c>
      <c r="E177" s="41"/>
      <c r="F177" s="42" t="s">
        <v>757</v>
      </c>
      <c r="G177" s="42"/>
      <c r="H177" s="41" t="s">
        <v>32</v>
      </c>
      <c r="I177" s="41"/>
      <c r="J177" s="237" t="s">
        <v>422</v>
      </c>
      <c r="K177" s="44">
        <v>43525</v>
      </c>
      <c r="L177" s="44">
        <v>43830</v>
      </c>
      <c r="M177" s="45">
        <f t="shared" si="41"/>
        <v>0.4</v>
      </c>
      <c r="N177" s="34">
        <f ca="1" t="shared" si="36"/>
        <v>19</v>
      </c>
      <c r="O177" s="35">
        <v>1</v>
      </c>
      <c r="P177" s="48"/>
      <c r="Q177" s="48"/>
      <c r="R177" s="48"/>
      <c r="S177" s="48"/>
      <c r="T177" s="48">
        <v>2</v>
      </c>
      <c r="U177" s="48">
        <v>2</v>
      </c>
      <c r="V177" s="48">
        <v>2</v>
      </c>
      <c r="W177" s="48"/>
      <c r="X177" s="48">
        <v>1</v>
      </c>
      <c r="Y177" s="48"/>
      <c r="Z177" s="48"/>
      <c r="AA177" s="48"/>
      <c r="AB177" s="48"/>
      <c r="AC177" s="48"/>
      <c r="AD177" s="48"/>
      <c r="AE177" s="48"/>
      <c r="AF177" s="48"/>
      <c r="AG177" s="48"/>
      <c r="AH177" s="48"/>
      <c r="AI177" s="48"/>
      <c r="AJ177" s="48"/>
      <c r="AK177" s="48"/>
      <c r="AL177" s="48"/>
      <c r="AM177" s="48"/>
      <c r="AN177" s="49">
        <f t="shared" si="34"/>
        <v>5</v>
      </c>
      <c r="AO177" s="49">
        <f t="shared" si="35"/>
        <v>2</v>
      </c>
      <c r="AP177" s="50"/>
      <c r="AQ177" s="51"/>
      <c r="AR177" s="51"/>
      <c r="AS177" s="51"/>
      <c r="AT177" s="52"/>
      <c r="AU177" s="220"/>
    </row>
    <row r="178" spans="1:47" s="4" customFormat="1" ht="17.25" customHeight="1">
      <c r="A178" s="65"/>
      <c r="B178" s="246"/>
      <c r="C178" s="67"/>
      <c r="D178" s="83" t="s">
        <v>751</v>
      </c>
      <c r="E178" s="41"/>
      <c r="F178" s="42" t="s">
        <v>758</v>
      </c>
      <c r="G178" s="42"/>
      <c r="H178" s="41" t="s">
        <v>32</v>
      </c>
      <c r="I178" s="41"/>
      <c r="J178" s="237" t="s">
        <v>422</v>
      </c>
      <c r="K178" s="44">
        <v>43525</v>
      </c>
      <c r="L178" s="44">
        <v>43830</v>
      </c>
      <c r="M178" s="45">
        <f t="shared" si="41"/>
        <v>0</v>
      </c>
      <c r="N178" s="34">
        <f ca="1" t="shared" si="36"/>
        <v>19</v>
      </c>
      <c r="O178" s="35">
        <v>1</v>
      </c>
      <c r="P178" s="48"/>
      <c r="Q178" s="48"/>
      <c r="R178" s="48"/>
      <c r="S178" s="48"/>
      <c r="T178" s="48"/>
      <c r="U178" s="48"/>
      <c r="V178" s="48"/>
      <c r="W178" s="48"/>
      <c r="X178" s="48"/>
      <c r="Y178" s="48"/>
      <c r="Z178" s="48"/>
      <c r="AA178" s="48"/>
      <c r="AB178" s="48"/>
      <c r="AC178" s="48"/>
      <c r="AD178" s="48"/>
      <c r="AE178" s="48"/>
      <c r="AF178" s="48">
        <v>1</v>
      </c>
      <c r="AG178" s="48"/>
      <c r="AH178" s="48">
        <v>1</v>
      </c>
      <c r="AI178" s="48"/>
      <c r="AJ178" s="48">
        <v>1</v>
      </c>
      <c r="AK178" s="48"/>
      <c r="AL178" s="48"/>
      <c r="AM178" s="48"/>
      <c r="AN178" s="49">
        <f t="shared" si="34"/>
        <v>3</v>
      </c>
      <c r="AO178" s="49">
        <f t="shared" si="35"/>
        <v>0</v>
      </c>
      <c r="AP178" s="50"/>
      <c r="AQ178" s="51"/>
      <c r="AR178" s="51"/>
      <c r="AS178" s="51"/>
      <c r="AT178" s="52"/>
      <c r="AU178" s="220"/>
    </row>
    <row r="179" spans="1:47" s="4" customFormat="1" ht="17.25" customHeight="1">
      <c r="A179" s="65"/>
      <c r="B179" s="246"/>
      <c r="C179" s="67"/>
      <c r="D179" s="83" t="s">
        <v>752</v>
      </c>
      <c r="E179" s="41"/>
      <c r="F179" s="42" t="s">
        <v>759</v>
      </c>
      <c r="G179" s="42" t="s">
        <v>759</v>
      </c>
      <c r="H179" s="41" t="s">
        <v>32</v>
      </c>
      <c r="I179" s="41"/>
      <c r="J179" s="237" t="s">
        <v>533</v>
      </c>
      <c r="K179" s="44">
        <v>43525</v>
      </c>
      <c r="L179" s="44">
        <v>43830</v>
      </c>
      <c r="M179" s="45">
        <f t="shared" si="41"/>
        <v>0.375</v>
      </c>
      <c r="N179" s="34">
        <f ca="1" t="shared" si="36"/>
        <v>19</v>
      </c>
      <c r="O179" s="35">
        <v>1</v>
      </c>
      <c r="P179" s="48"/>
      <c r="Q179" s="48"/>
      <c r="R179" s="48"/>
      <c r="S179" s="48"/>
      <c r="T179" s="48"/>
      <c r="U179" s="48"/>
      <c r="V179" s="48">
        <v>1</v>
      </c>
      <c r="W179" s="48"/>
      <c r="X179" s="48">
        <v>1</v>
      </c>
      <c r="Y179" s="48">
        <v>1</v>
      </c>
      <c r="Z179" s="48"/>
      <c r="AA179" s="48">
        <v>1</v>
      </c>
      <c r="AB179" s="48">
        <v>1</v>
      </c>
      <c r="AC179" s="48"/>
      <c r="AD179" s="48">
        <v>1</v>
      </c>
      <c r="AE179" s="48">
        <v>1</v>
      </c>
      <c r="AF179" s="48">
        <v>1</v>
      </c>
      <c r="AG179" s="48"/>
      <c r="AH179" s="48">
        <v>1</v>
      </c>
      <c r="AI179" s="48"/>
      <c r="AJ179" s="48">
        <v>1</v>
      </c>
      <c r="AK179" s="48"/>
      <c r="AL179" s="48">
        <v>1</v>
      </c>
      <c r="AM179" s="48"/>
      <c r="AN179" s="49">
        <f t="shared" si="34"/>
        <v>8</v>
      </c>
      <c r="AO179" s="49">
        <f t="shared" si="35"/>
        <v>3</v>
      </c>
      <c r="AP179" s="50"/>
      <c r="AQ179" s="51"/>
      <c r="AR179" s="51"/>
      <c r="AS179" s="51"/>
      <c r="AT179" s="52"/>
      <c r="AU179" s="220"/>
    </row>
    <row r="180" spans="1:47" s="4" customFormat="1" ht="17.25" customHeight="1">
      <c r="A180" s="65"/>
      <c r="B180" s="246"/>
      <c r="C180" s="67"/>
      <c r="D180" s="83" t="s">
        <v>753</v>
      </c>
      <c r="E180" s="41"/>
      <c r="F180" s="42" t="s">
        <v>760</v>
      </c>
      <c r="G180" s="42" t="s">
        <v>761</v>
      </c>
      <c r="H180" s="41" t="s">
        <v>32</v>
      </c>
      <c r="I180" s="41"/>
      <c r="J180" s="237" t="s">
        <v>533</v>
      </c>
      <c r="K180" s="44">
        <v>43525</v>
      </c>
      <c r="L180" s="44">
        <v>43830</v>
      </c>
      <c r="M180" s="45">
        <f t="shared" si="41"/>
        <v>0.2857142857142857</v>
      </c>
      <c r="N180" s="34">
        <f ca="1" t="shared" si="36"/>
        <v>19</v>
      </c>
      <c r="O180" s="35">
        <v>1</v>
      </c>
      <c r="P180" s="48"/>
      <c r="Q180" s="48"/>
      <c r="R180" s="48"/>
      <c r="S180" s="48"/>
      <c r="T180" s="48"/>
      <c r="U180" s="48"/>
      <c r="V180" s="48"/>
      <c r="W180" s="48"/>
      <c r="X180" s="48">
        <v>1</v>
      </c>
      <c r="Y180" s="48">
        <v>1</v>
      </c>
      <c r="Z180" s="48"/>
      <c r="AA180" s="48">
        <v>1</v>
      </c>
      <c r="AB180" s="48">
        <v>1</v>
      </c>
      <c r="AC180" s="48"/>
      <c r="AD180" s="48">
        <v>1</v>
      </c>
      <c r="AE180" s="48"/>
      <c r="AF180" s="48">
        <v>1</v>
      </c>
      <c r="AG180" s="48"/>
      <c r="AH180" s="48">
        <v>1</v>
      </c>
      <c r="AI180" s="48"/>
      <c r="AJ180" s="48">
        <v>1</v>
      </c>
      <c r="AK180" s="48"/>
      <c r="AL180" s="48">
        <v>1</v>
      </c>
      <c r="AM180" s="48"/>
      <c r="AN180" s="49">
        <f t="shared" si="34"/>
        <v>7</v>
      </c>
      <c r="AO180" s="49">
        <f t="shared" si="35"/>
        <v>2</v>
      </c>
      <c r="AP180" s="50"/>
      <c r="AQ180" s="51"/>
      <c r="AR180" s="51"/>
      <c r="AS180" s="51"/>
      <c r="AT180" s="52"/>
      <c r="AU180" s="220"/>
    </row>
    <row r="181" spans="1:47" s="4" customFormat="1" ht="60">
      <c r="A181" s="12"/>
      <c r="B181" s="172" t="s">
        <v>77</v>
      </c>
      <c r="C181" s="13"/>
      <c r="D181" s="248" t="s">
        <v>361</v>
      </c>
      <c r="E181" s="14"/>
      <c r="F181" s="14"/>
      <c r="G181" s="14"/>
      <c r="H181" s="14" t="s">
        <v>32</v>
      </c>
      <c r="I181" s="14"/>
      <c r="J181" s="59" t="s">
        <v>29</v>
      </c>
      <c r="K181" s="75">
        <v>43221</v>
      </c>
      <c r="L181" s="75">
        <v>43434</v>
      </c>
      <c r="M181" s="17"/>
      <c r="N181" s="34">
        <f ca="1" t="shared" si="36"/>
        <v>-377</v>
      </c>
      <c r="O181" s="35">
        <v>1</v>
      </c>
      <c r="P181" s="282"/>
      <c r="Q181" s="282"/>
      <c r="R181" s="282"/>
      <c r="S181" s="282"/>
      <c r="T181" s="282"/>
      <c r="U181" s="282"/>
      <c r="V181" s="282"/>
      <c r="W181" s="282"/>
      <c r="X181" s="282"/>
      <c r="Y181" s="282"/>
      <c r="Z181" s="282"/>
      <c r="AA181" s="282"/>
      <c r="AB181" s="282"/>
      <c r="AC181" s="282"/>
      <c r="AD181" s="282"/>
      <c r="AE181" s="282"/>
      <c r="AF181" s="282"/>
      <c r="AG181" s="282"/>
      <c r="AH181" s="282"/>
      <c r="AI181" s="282"/>
      <c r="AJ181" s="282"/>
      <c r="AK181" s="282"/>
      <c r="AL181" s="282"/>
      <c r="AM181" s="283"/>
      <c r="AN181" s="49">
        <f t="shared" si="34"/>
        <v>0</v>
      </c>
      <c r="AO181" s="49">
        <f t="shared" si="35"/>
        <v>0</v>
      </c>
      <c r="AP181" s="60">
        <f>SUM(O183:O186)</f>
        <v>4</v>
      </c>
      <c r="AQ181" s="61">
        <f>SUM(AO183:AO186)/SUM(AN183:AN186)</f>
        <v>0.5294117647058824</v>
      </c>
      <c r="AR181" s="61"/>
      <c r="AS181" s="61"/>
      <c r="AT181" s="52"/>
      <c r="AU181" s="220"/>
    </row>
    <row r="182" spans="1:47" s="4" customFormat="1" ht="48">
      <c r="A182" s="85"/>
      <c r="B182" s="79"/>
      <c r="C182" s="194" t="s">
        <v>78</v>
      </c>
      <c r="D182" s="188" t="s">
        <v>762</v>
      </c>
      <c r="E182" s="193" t="s">
        <v>61</v>
      </c>
      <c r="F182" s="189"/>
      <c r="G182" s="190"/>
      <c r="H182" s="189" t="s">
        <v>469</v>
      </c>
      <c r="I182" s="189"/>
      <c r="J182" s="241" t="s">
        <v>533</v>
      </c>
      <c r="K182" s="191">
        <v>43525</v>
      </c>
      <c r="L182" s="192">
        <v>43830</v>
      </c>
      <c r="M182" s="277">
        <f>AS182/AR182</f>
        <v>0.5581395348837209</v>
      </c>
      <c r="N182" s="34">
        <f ca="1" t="shared" si="36"/>
        <v>19</v>
      </c>
      <c r="O182" s="35">
        <v>1</v>
      </c>
      <c r="P182" s="205">
        <f aca="true" t="shared" si="45" ref="P182:AM182">SUM(P183:P188)</f>
        <v>1</v>
      </c>
      <c r="Q182" s="205">
        <f t="shared" si="45"/>
        <v>1</v>
      </c>
      <c r="R182" s="205">
        <f t="shared" si="45"/>
        <v>1</v>
      </c>
      <c r="S182" s="205">
        <f t="shared" si="45"/>
        <v>1</v>
      </c>
      <c r="T182" s="205">
        <f t="shared" si="45"/>
        <v>5</v>
      </c>
      <c r="U182" s="205">
        <f t="shared" si="45"/>
        <v>5</v>
      </c>
      <c r="V182" s="205">
        <f t="shared" si="45"/>
        <v>4</v>
      </c>
      <c r="W182" s="205">
        <f t="shared" si="45"/>
        <v>2</v>
      </c>
      <c r="X182" s="205">
        <f t="shared" si="45"/>
        <v>2</v>
      </c>
      <c r="Y182" s="205">
        <f t="shared" si="45"/>
        <v>3</v>
      </c>
      <c r="Z182" s="205">
        <f t="shared" si="45"/>
        <v>6</v>
      </c>
      <c r="AA182" s="205">
        <f t="shared" si="45"/>
        <v>3</v>
      </c>
      <c r="AB182" s="205">
        <f t="shared" si="45"/>
        <v>3</v>
      </c>
      <c r="AC182" s="205">
        <f t="shared" si="45"/>
        <v>2</v>
      </c>
      <c r="AD182" s="205">
        <f t="shared" si="45"/>
        <v>3</v>
      </c>
      <c r="AE182" s="205">
        <f t="shared" si="45"/>
        <v>3</v>
      </c>
      <c r="AF182" s="205">
        <f t="shared" si="45"/>
        <v>5</v>
      </c>
      <c r="AG182" s="205">
        <f t="shared" si="45"/>
        <v>0</v>
      </c>
      <c r="AH182" s="205">
        <f t="shared" si="45"/>
        <v>5</v>
      </c>
      <c r="AI182" s="205">
        <f t="shared" si="45"/>
        <v>2</v>
      </c>
      <c r="AJ182" s="205">
        <f t="shared" si="45"/>
        <v>4</v>
      </c>
      <c r="AK182" s="205">
        <f t="shared" si="45"/>
        <v>0</v>
      </c>
      <c r="AL182" s="205">
        <f t="shared" si="45"/>
        <v>4</v>
      </c>
      <c r="AM182" s="205">
        <f t="shared" si="45"/>
        <v>2</v>
      </c>
      <c r="AN182" s="49">
        <f t="shared" si="34"/>
        <v>43</v>
      </c>
      <c r="AO182" s="49">
        <f t="shared" si="35"/>
        <v>24</v>
      </c>
      <c r="AP182" s="37"/>
      <c r="AQ182" s="38"/>
      <c r="AR182" s="39">
        <f>+T182+V182+X182+Z182+AB182+AD182+AF182+AH182+AJ182+AL182+R182+P182</f>
        <v>43</v>
      </c>
      <c r="AS182" s="39">
        <f>+U182+W182+Y182+AA182+AC182+AE182+AG182+AI182+AK182+AM182+S182+Q182</f>
        <v>24</v>
      </c>
      <c r="AT182" s="34">
        <f>SUM(O183:O188)</f>
        <v>6</v>
      </c>
      <c r="AU182" s="216">
        <f>SUM(AO183:AO188)/SUM(AN183:AN188)</f>
        <v>0.5581395348837209</v>
      </c>
    </row>
    <row r="183" spans="1:47" s="4" customFormat="1" ht="36">
      <c r="A183" s="65"/>
      <c r="B183" s="66"/>
      <c r="C183" s="67"/>
      <c r="D183" s="68" t="s">
        <v>763</v>
      </c>
      <c r="E183" s="41"/>
      <c r="F183" s="42" t="s">
        <v>767</v>
      </c>
      <c r="G183" s="42" t="s">
        <v>768</v>
      </c>
      <c r="H183" s="41" t="s">
        <v>32</v>
      </c>
      <c r="I183" s="41"/>
      <c r="J183" s="237" t="s">
        <v>533</v>
      </c>
      <c r="K183" s="44">
        <v>43539</v>
      </c>
      <c r="L183" s="44">
        <v>43799</v>
      </c>
      <c r="M183" s="45">
        <f>AO183/AN183</f>
        <v>0.6</v>
      </c>
      <c r="N183" s="34">
        <f ca="1" t="shared" si="36"/>
        <v>-12</v>
      </c>
      <c r="O183" s="35">
        <v>1</v>
      </c>
      <c r="P183" s="48"/>
      <c r="Q183" s="48"/>
      <c r="R183" s="48"/>
      <c r="S183" s="48"/>
      <c r="T183" s="48">
        <v>1</v>
      </c>
      <c r="U183" s="48">
        <v>1</v>
      </c>
      <c r="V183" s="48"/>
      <c r="W183" s="48"/>
      <c r="X183" s="48">
        <v>1</v>
      </c>
      <c r="Y183" s="48">
        <v>1</v>
      </c>
      <c r="Z183" s="48"/>
      <c r="AA183" s="48"/>
      <c r="AB183" s="48">
        <v>1</v>
      </c>
      <c r="AC183" s="48">
        <v>1</v>
      </c>
      <c r="AD183" s="48"/>
      <c r="AE183" s="48"/>
      <c r="AF183" s="48">
        <v>1</v>
      </c>
      <c r="AG183" s="48"/>
      <c r="AH183" s="48"/>
      <c r="AI183" s="48"/>
      <c r="AJ183" s="48">
        <v>1</v>
      </c>
      <c r="AK183" s="48"/>
      <c r="AL183" s="48"/>
      <c r="AM183" s="48"/>
      <c r="AN183" s="49">
        <f t="shared" si="34"/>
        <v>5</v>
      </c>
      <c r="AO183" s="49">
        <f t="shared" si="35"/>
        <v>3</v>
      </c>
      <c r="AP183" s="50"/>
      <c r="AQ183" s="51"/>
      <c r="AR183" s="51"/>
      <c r="AS183" s="51"/>
      <c r="AT183" s="52"/>
      <c r="AU183" s="220"/>
    </row>
    <row r="184" spans="1:47" s="4" customFormat="1" ht="24">
      <c r="A184" s="65"/>
      <c r="B184" s="66"/>
      <c r="C184" s="67"/>
      <c r="D184" s="69" t="s">
        <v>254</v>
      </c>
      <c r="E184" s="41"/>
      <c r="F184" s="42" t="s">
        <v>769</v>
      </c>
      <c r="G184" s="42" t="s">
        <v>769</v>
      </c>
      <c r="H184" s="41" t="s">
        <v>432</v>
      </c>
      <c r="I184" s="41"/>
      <c r="J184" s="237" t="s">
        <v>533</v>
      </c>
      <c r="K184" s="44">
        <v>43631</v>
      </c>
      <c r="L184" s="44">
        <v>43768</v>
      </c>
      <c r="M184" s="45">
        <f>AO184/AN184</f>
        <v>0.6</v>
      </c>
      <c r="N184" s="34">
        <f ca="1" t="shared" si="36"/>
        <v>-43</v>
      </c>
      <c r="O184" s="35">
        <v>1</v>
      </c>
      <c r="P184" s="48"/>
      <c r="Q184" s="48"/>
      <c r="R184" s="48"/>
      <c r="S184" s="48"/>
      <c r="T184" s="48"/>
      <c r="U184" s="48"/>
      <c r="V184" s="48">
        <v>1</v>
      </c>
      <c r="W184" s="48"/>
      <c r="X184" s="48"/>
      <c r="Y184" s="48"/>
      <c r="Z184" s="48">
        <v>1</v>
      </c>
      <c r="AA184" s="48"/>
      <c r="AB184" s="48"/>
      <c r="AC184" s="48"/>
      <c r="AD184" s="48">
        <v>1</v>
      </c>
      <c r="AE184" s="48">
        <v>1</v>
      </c>
      <c r="AF184" s="48"/>
      <c r="AG184" s="48"/>
      <c r="AH184" s="48">
        <v>1</v>
      </c>
      <c r="AI184" s="48">
        <v>1</v>
      </c>
      <c r="AJ184" s="48"/>
      <c r="AK184" s="48"/>
      <c r="AL184" s="48">
        <v>1</v>
      </c>
      <c r="AM184" s="48">
        <v>1</v>
      </c>
      <c r="AN184" s="49">
        <f t="shared" si="34"/>
        <v>5</v>
      </c>
      <c r="AO184" s="49">
        <f t="shared" si="35"/>
        <v>3</v>
      </c>
      <c r="AP184" s="50"/>
      <c r="AQ184" s="51"/>
      <c r="AR184" s="51"/>
      <c r="AS184" s="51"/>
      <c r="AT184" s="52"/>
      <c r="AU184" s="220"/>
    </row>
    <row r="185" spans="1:47" s="4" customFormat="1" ht="24">
      <c r="A185" s="65"/>
      <c r="B185" s="66"/>
      <c r="C185" s="67"/>
      <c r="D185" s="69" t="s">
        <v>764</v>
      </c>
      <c r="E185" s="41"/>
      <c r="F185" s="42" t="s">
        <v>769</v>
      </c>
      <c r="G185" s="42" t="s">
        <v>769</v>
      </c>
      <c r="H185" s="41" t="s">
        <v>432</v>
      </c>
      <c r="I185" s="41"/>
      <c r="J185" s="237" t="s">
        <v>533</v>
      </c>
      <c r="K185" s="44">
        <v>43631</v>
      </c>
      <c r="L185" s="44">
        <v>43768</v>
      </c>
      <c r="M185" s="45">
        <f>AO185/AN185</f>
        <v>0.6</v>
      </c>
      <c r="N185" s="34">
        <f ca="1" t="shared" si="36"/>
        <v>-43</v>
      </c>
      <c r="O185" s="35">
        <v>1</v>
      </c>
      <c r="P185" s="48"/>
      <c r="Q185" s="48"/>
      <c r="R185" s="48"/>
      <c r="S185" s="48"/>
      <c r="T185" s="48"/>
      <c r="U185" s="48"/>
      <c r="V185" s="48">
        <v>1</v>
      </c>
      <c r="W185" s="48"/>
      <c r="X185" s="48"/>
      <c r="Y185" s="48"/>
      <c r="Z185" s="48">
        <v>1</v>
      </c>
      <c r="AA185" s="48"/>
      <c r="AB185" s="48"/>
      <c r="AC185" s="48"/>
      <c r="AD185" s="48">
        <v>1</v>
      </c>
      <c r="AE185" s="48">
        <v>1</v>
      </c>
      <c r="AF185" s="48"/>
      <c r="AG185" s="48"/>
      <c r="AH185" s="48">
        <v>1</v>
      </c>
      <c r="AI185" s="48">
        <v>1</v>
      </c>
      <c r="AJ185" s="48"/>
      <c r="AK185" s="48"/>
      <c r="AL185" s="48">
        <v>1</v>
      </c>
      <c r="AM185" s="48">
        <v>1</v>
      </c>
      <c r="AN185" s="49">
        <f t="shared" si="34"/>
        <v>5</v>
      </c>
      <c r="AO185" s="49">
        <f t="shared" si="35"/>
        <v>3</v>
      </c>
      <c r="AP185" s="50"/>
      <c r="AQ185" s="51"/>
      <c r="AR185" s="51"/>
      <c r="AS185" s="51"/>
      <c r="AT185" s="52"/>
      <c r="AU185" s="220"/>
    </row>
    <row r="186" spans="1:47" s="4" customFormat="1" ht="24">
      <c r="A186" s="65"/>
      <c r="B186" s="66"/>
      <c r="C186" s="67"/>
      <c r="D186" s="68" t="s">
        <v>765</v>
      </c>
      <c r="E186" s="41"/>
      <c r="F186" s="42" t="s">
        <v>664</v>
      </c>
      <c r="G186" s="42"/>
      <c r="H186" s="41" t="s">
        <v>32</v>
      </c>
      <c r="I186" s="41"/>
      <c r="J186" s="237" t="s">
        <v>533</v>
      </c>
      <c r="K186" s="44">
        <v>43556</v>
      </c>
      <c r="L186" s="44">
        <v>43615</v>
      </c>
      <c r="M186" s="45">
        <f>AO186/AN186</f>
        <v>0</v>
      </c>
      <c r="N186" s="34">
        <f ca="1" t="shared" si="36"/>
        <v>-196</v>
      </c>
      <c r="O186" s="35">
        <v>1</v>
      </c>
      <c r="P186" s="48"/>
      <c r="Q186" s="48"/>
      <c r="R186" s="48"/>
      <c r="S186" s="48"/>
      <c r="T186" s="48"/>
      <c r="U186" s="48"/>
      <c r="V186" s="48"/>
      <c r="W186" s="48"/>
      <c r="X186" s="48"/>
      <c r="Y186" s="48"/>
      <c r="Z186" s="48"/>
      <c r="AA186" s="48"/>
      <c r="AB186" s="48"/>
      <c r="AC186" s="48"/>
      <c r="AD186" s="48"/>
      <c r="AE186" s="48"/>
      <c r="AF186" s="48">
        <v>1</v>
      </c>
      <c r="AG186" s="48"/>
      <c r="AH186" s="48">
        <v>1</v>
      </c>
      <c r="AI186" s="48"/>
      <c r="AJ186" s="48"/>
      <c r="AK186" s="48"/>
      <c r="AL186" s="48"/>
      <c r="AM186" s="48"/>
      <c r="AN186" s="49">
        <f t="shared" si="34"/>
        <v>2</v>
      </c>
      <c r="AO186" s="49">
        <f t="shared" si="35"/>
        <v>0</v>
      </c>
      <c r="AP186" s="50"/>
      <c r="AQ186" s="51"/>
      <c r="AR186" s="51"/>
      <c r="AS186" s="51"/>
      <c r="AT186" s="52"/>
      <c r="AU186" s="220"/>
    </row>
    <row r="187" spans="1:47" s="4" customFormat="1" ht="24">
      <c r="A187" s="65"/>
      <c r="B187" s="66"/>
      <c r="C187" s="67"/>
      <c r="D187" s="68" t="s">
        <v>766</v>
      </c>
      <c r="E187" s="41"/>
      <c r="F187" s="42" t="s">
        <v>664</v>
      </c>
      <c r="G187" s="42"/>
      <c r="H187" s="41" t="s">
        <v>32</v>
      </c>
      <c r="I187" s="41"/>
      <c r="J187" s="237" t="s">
        <v>533</v>
      </c>
      <c r="K187" s="44">
        <v>43647</v>
      </c>
      <c r="L187" s="44">
        <v>43769</v>
      </c>
      <c r="M187" s="45">
        <f>AO187/AN187</f>
        <v>0</v>
      </c>
      <c r="N187" s="34">
        <f ca="1" t="shared" si="36"/>
        <v>-42</v>
      </c>
      <c r="O187" s="35">
        <v>1</v>
      </c>
      <c r="P187" s="48"/>
      <c r="Q187" s="48"/>
      <c r="R187" s="48"/>
      <c r="S187" s="48"/>
      <c r="T187" s="48"/>
      <c r="U187" s="48"/>
      <c r="V187" s="48"/>
      <c r="W187" s="48"/>
      <c r="X187" s="48"/>
      <c r="Y187" s="48"/>
      <c r="Z187" s="48"/>
      <c r="AA187" s="48"/>
      <c r="AB187" s="48"/>
      <c r="AC187" s="48"/>
      <c r="AD187" s="48"/>
      <c r="AE187" s="48"/>
      <c r="AF187" s="48"/>
      <c r="AG187" s="48"/>
      <c r="AH187" s="48">
        <v>1</v>
      </c>
      <c r="AI187" s="48"/>
      <c r="AJ187" s="48"/>
      <c r="AK187" s="48"/>
      <c r="AL187" s="48"/>
      <c r="AM187" s="48"/>
      <c r="AN187" s="49">
        <f t="shared" si="34"/>
        <v>1</v>
      </c>
      <c r="AO187" s="49">
        <f t="shared" si="35"/>
        <v>0</v>
      </c>
      <c r="AP187" s="50"/>
      <c r="AQ187" s="51"/>
      <c r="AR187" s="236"/>
      <c r="AS187" s="236"/>
      <c r="AT187" s="52"/>
      <c r="AU187" s="220"/>
    </row>
    <row r="188" spans="1:47" s="4" customFormat="1" ht="15.75" customHeight="1">
      <c r="A188" s="85"/>
      <c r="B188" s="79"/>
      <c r="C188" s="194" t="s">
        <v>362</v>
      </c>
      <c r="D188" s="188" t="s">
        <v>30</v>
      </c>
      <c r="E188" s="193" t="s">
        <v>61</v>
      </c>
      <c r="F188" s="189"/>
      <c r="G188" s="189"/>
      <c r="H188" s="189" t="s">
        <v>498</v>
      </c>
      <c r="I188" s="189"/>
      <c r="J188" s="241" t="s">
        <v>500</v>
      </c>
      <c r="K188" s="191">
        <v>43466</v>
      </c>
      <c r="L188" s="192">
        <v>43830</v>
      </c>
      <c r="M188" s="277">
        <f>AS188/AR188</f>
        <v>0.6</v>
      </c>
      <c r="N188" s="34">
        <f ca="1" t="shared" si="36"/>
        <v>19</v>
      </c>
      <c r="O188" s="35">
        <v>1</v>
      </c>
      <c r="P188" s="205">
        <f aca="true" t="shared" si="46" ref="P188:AM188">SUM(P189:P193)</f>
        <v>1</v>
      </c>
      <c r="Q188" s="205">
        <f t="shared" si="46"/>
        <v>1</v>
      </c>
      <c r="R188" s="205">
        <f t="shared" si="46"/>
        <v>1</v>
      </c>
      <c r="S188" s="205">
        <f t="shared" si="46"/>
        <v>1</v>
      </c>
      <c r="T188" s="205">
        <f t="shared" si="46"/>
        <v>4</v>
      </c>
      <c r="U188" s="205">
        <f t="shared" si="46"/>
        <v>4</v>
      </c>
      <c r="V188" s="205">
        <f t="shared" si="46"/>
        <v>2</v>
      </c>
      <c r="W188" s="205">
        <f t="shared" si="46"/>
        <v>2</v>
      </c>
      <c r="X188" s="205">
        <f t="shared" si="46"/>
        <v>1</v>
      </c>
      <c r="Y188" s="205">
        <f t="shared" si="46"/>
        <v>2</v>
      </c>
      <c r="Z188" s="205">
        <f t="shared" si="46"/>
        <v>4</v>
      </c>
      <c r="AA188" s="205">
        <f t="shared" si="46"/>
        <v>3</v>
      </c>
      <c r="AB188" s="205">
        <f t="shared" si="46"/>
        <v>2</v>
      </c>
      <c r="AC188" s="205">
        <f t="shared" si="46"/>
        <v>1</v>
      </c>
      <c r="AD188" s="205">
        <f t="shared" si="46"/>
        <v>1</v>
      </c>
      <c r="AE188" s="205">
        <f t="shared" si="46"/>
        <v>1</v>
      </c>
      <c r="AF188" s="205">
        <f t="shared" si="46"/>
        <v>3</v>
      </c>
      <c r="AG188" s="205">
        <f t="shared" si="46"/>
        <v>0</v>
      </c>
      <c r="AH188" s="205">
        <f t="shared" si="46"/>
        <v>1</v>
      </c>
      <c r="AI188" s="205">
        <f t="shared" si="46"/>
        <v>0</v>
      </c>
      <c r="AJ188" s="205">
        <f t="shared" si="46"/>
        <v>3</v>
      </c>
      <c r="AK188" s="205">
        <f t="shared" si="46"/>
        <v>0</v>
      </c>
      <c r="AL188" s="205">
        <f t="shared" si="46"/>
        <v>2</v>
      </c>
      <c r="AM188" s="205">
        <f t="shared" si="46"/>
        <v>0</v>
      </c>
      <c r="AN188" s="49">
        <f t="shared" si="34"/>
        <v>25</v>
      </c>
      <c r="AO188" s="49">
        <f t="shared" si="35"/>
        <v>15</v>
      </c>
      <c r="AP188" s="37"/>
      <c r="AQ188" s="38"/>
      <c r="AR188" s="39">
        <f>+T188+V188+X188+Z188+AB188+AD188+AF188+AH188+AJ188+AL188+R188+P188</f>
        <v>25</v>
      </c>
      <c r="AS188" s="39">
        <f>+U188+W188+Y188+AA188+AC188+AE188+AG188+AI188+AK188+AM188+S188+Q188</f>
        <v>15</v>
      </c>
      <c r="AT188" s="34">
        <f>SUM(O189:O193)</f>
        <v>5</v>
      </c>
      <c r="AU188" s="216">
        <f>SUM(AO189:AO193)/SUM(AN189:AN193)</f>
        <v>0.6</v>
      </c>
    </row>
    <row r="189" spans="1:47" s="4" customFormat="1" ht="27.75" customHeight="1">
      <c r="A189" s="80"/>
      <c r="B189" s="81"/>
      <c r="C189" s="82"/>
      <c r="D189" s="84" t="s">
        <v>770</v>
      </c>
      <c r="E189" s="41"/>
      <c r="F189" s="130" t="s">
        <v>783</v>
      </c>
      <c r="G189" s="130" t="s">
        <v>784</v>
      </c>
      <c r="H189" s="41" t="s">
        <v>32</v>
      </c>
      <c r="I189" s="41"/>
      <c r="J189" s="237" t="s">
        <v>500</v>
      </c>
      <c r="K189" s="44">
        <v>43480</v>
      </c>
      <c r="L189" s="44">
        <v>43814</v>
      </c>
      <c r="M189" s="45">
        <f>AO189/AN189</f>
        <v>0.6666666666666666</v>
      </c>
      <c r="N189" s="34">
        <f ca="1" t="shared" si="36"/>
        <v>3</v>
      </c>
      <c r="O189" s="35">
        <v>1</v>
      </c>
      <c r="P189" s="48">
        <v>1</v>
      </c>
      <c r="Q189" s="48">
        <v>1</v>
      </c>
      <c r="R189" s="48">
        <v>1</v>
      </c>
      <c r="S189" s="48">
        <v>1</v>
      </c>
      <c r="T189" s="48">
        <v>1</v>
      </c>
      <c r="U189" s="48">
        <v>1</v>
      </c>
      <c r="V189" s="48">
        <v>1</v>
      </c>
      <c r="W189" s="48">
        <v>1</v>
      </c>
      <c r="X189" s="48">
        <v>1</v>
      </c>
      <c r="Y189" s="48">
        <v>1</v>
      </c>
      <c r="Z189" s="48">
        <v>1</v>
      </c>
      <c r="AA189" s="48">
        <v>1</v>
      </c>
      <c r="AB189" s="48">
        <v>1</v>
      </c>
      <c r="AC189" s="48">
        <v>1</v>
      </c>
      <c r="AD189" s="48">
        <v>1</v>
      </c>
      <c r="AE189" s="48">
        <v>1</v>
      </c>
      <c r="AF189" s="48">
        <v>1</v>
      </c>
      <c r="AG189" s="48"/>
      <c r="AH189" s="48">
        <v>1</v>
      </c>
      <c r="AI189" s="48"/>
      <c r="AJ189" s="48">
        <v>1</v>
      </c>
      <c r="AK189" s="48"/>
      <c r="AL189" s="48">
        <v>1</v>
      </c>
      <c r="AM189" s="48"/>
      <c r="AN189" s="49">
        <f t="shared" si="34"/>
        <v>12</v>
      </c>
      <c r="AO189" s="49">
        <f t="shared" si="35"/>
        <v>8</v>
      </c>
      <c r="AP189" s="50"/>
      <c r="AQ189" s="51"/>
      <c r="AR189" s="51"/>
      <c r="AS189" s="51"/>
      <c r="AT189" s="52"/>
      <c r="AU189" s="220"/>
    </row>
    <row r="190" spans="1:47" s="4" customFormat="1" ht="16.5" customHeight="1">
      <c r="A190" s="80"/>
      <c r="B190" s="81"/>
      <c r="C190" s="82"/>
      <c r="D190" s="84" t="s">
        <v>771</v>
      </c>
      <c r="E190" s="41"/>
      <c r="F190" s="130" t="s">
        <v>785</v>
      </c>
      <c r="G190" s="130" t="s">
        <v>786</v>
      </c>
      <c r="H190" s="41" t="s">
        <v>432</v>
      </c>
      <c r="I190" s="41"/>
      <c r="J190" s="237" t="s">
        <v>500</v>
      </c>
      <c r="K190" s="44">
        <v>43525</v>
      </c>
      <c r="L190" s="44">
        <v>43600</v>
      </c>
      <c r="M190" s="45">
        <f>AO190/AN190</f>
        <v>1</v>
      </c>
      <c r="N190" s="34" t="str">
        <f ca="1" t="shared" si="36"/>
        <v>DONE</v>
      </c>
      <c r="O190" s="35">
        <v>1</v>
      </c>
      <c r="P190" s="48"/>
      <c r="Q190" s="48"/>
      <c r="R190" s="48"/>
      <c r="S190" s="48"/>
      <c r="T190" s="48">
        <v>1</v>
      </c>
      <c r="U190" s="48">
        <v>1</v>
      </c>
      <c r="V190" s="48">
        <v>1</v>
      </c>
      <c r="W190" s="48">
        <v>1</v>
      </c>
      <c r="X190" s="48"/>
      <c r="Y190" s="48"/>
      <c r="Z190" s="48"/>
      <c r="AA190" s="48"/>
      <c r="AB190" s="48"/>
      <c r="AC190" s="48"/>
      <c r="AD190" s="48"/>
      <c r="AE190" s="48"/>
      <c r="AF190" s="48"/>
      <c r="AG190" s="48"/>
      <c r="AH190" s="48"/>
      <c r="AI190" s="48"/>
      <c r="AJ190" s="48"/>
      <c r="AK190" s="48"/>
      <c r="AL190" s="48"/>
      <c r="AM190" s="48"/>
      <c r="AN190" s="49">
        <f t="shared" si="34"/>
        <v>2</v>
      </c>
      <c r="AO190" s="49">
        <f t="shared" si="35"/>
        <v>2</v>
      </c>
      <c r="AP190" s="50"/>
      <c r="AQ190" s="51"/>
      <c r="AR190" s="51"/>
      <c r="AS190" s="51"/>
      <c r="AT190" s="52"/>
      <c r="AU190" s="220"/>
    </row>
    <row r="191" spans="1:47" s="4" customFormat="1" ht="25.5" customHeight="1">
      <c r="A191" s="80"/>
      <c r="B191" s="81"/>
      <c r="C191" s="82"/>
      <c r="D191" s="84" t="s">
        <v>772</v>
      </c>
      <c r="E191" s="41"/>
      <c r="F191" s="130" t="s">
        <v>785</v>
      </c>
      <c r="G191" s="130" t="s">
        <v>787</v>
      </c>
      <c r="H191" s="41" t="s">
        <v>432</v>
      </c>
      <c r="I191" s="41"/>
      <c r="J191" s="237" t="s">
        <v>500</v>
      </c>
      <c r="K191" s="44">
        <v>43617</v>
      </c>
      <c r="L191" s="44">
        <v>43708</v>
      </c>
      <c r="M191" s="45">
        <f>AO191/AN191</f>
        <v>0.5</v>
      </c>
      <c r="N191" s="34">
        <f ca="1" t="shared" si="36"/>
        <v>-103</v>
      </c>
      <c r="O191" s="35">
        <v>1</v>
      </c>
      <c r="P191" s="48"/>
      <c r="Q191" s="48"/>
      <c r="R191" s="48"/>
      <c r="S191" s="48"/>
      <c r="T191" s="48"/>
      <c r="U191" s="48"/>
      <c r="V191" s="48"/>
      <c r="W191" s="48"/>
      <c r="X191" s="48"/>
      <c r="Y191" s="48">
        <v>1</v>
      </c>
      <c r="Z191" s="48">
        <v>1</v>
      </c>
      <c r="AA191" s="48"/>
      <c r="AB191" s="48">
        <v>1</v>
      </c>
      <c r="AC191" s="48"/>
      <c r="AD191" s="48"/>
      <c r="AE191" s="48"/>
      <c r="AF191" s="48"/>
      <c r="AG191" s="48"/>
      <c r="AH191" s="48"/>
      <c r="AI191" s="48"/>
      <c r="AJ191" s="48"/>
      <c r="AK191" s="48"/>
      <c r="AL191" s="48"/>
      <c r="AM191" s="48"/>
      <c r="AN191" s="49">
        <f t="shared" si="34"/>
        <v>2</v>
      </c>
      <c r="AO191" s="49">
        <f t="shared" si="35"/>
        <v>1</v>
      </c>
      <c r="AP191" s="50"/>
      <c r="AQ191" s="51"/>
      <c r="AR191" s="51"/>
      <c r="AS191" s="51"/>
      <c r="AT191" s="52"/>
      <c r="AU191" s="220"/>
    </row>
    <row r="192" spans="1:47" s="4" customFormat="1" ht="24.75" customHeight="1">
      <c r="A192" s="80"/>
      <c r="B192" s="81"/>
      <c r="C192" s="82"/>
      <c r="D192" s="84" t="s">
        <v>773</v>
      </c>
      <c r="E192" s="41"/>
      <c r="F192" s="130" t="s">
        <v>785</v>
      </c>
      <c r="G192" s="130" t="s">
        <v>788</v>
      </c>
      <c r="H192" s="41" t="s">
        <v>432</v>
      </c>
      <c r="I192" s="41"/>
      <c r="J192" s="237" t="s">
        <v>500</v>
      </c>
      <c r="K192" s="44">
        <v>43525</v>
      </c>
      <c r="L192" s="44">
        <v>43769</v>
      </c>
      <c r="M192" s="45">
        <f>AO192/AN192</f>
        <v>0.5</v>
      </c>
      <c r="N192" s="34">
        <f ca="1" t="shared" si="36"/>
        <v>-42</v>
      </c>
      <c r="O192" s="35">
        <v>1</v>
      </c>
      <c r="P192" s="48"/>
      <c r="Q192" s="48"/>
      <c r="R192" s="48"/>
      <c r="S192" s="48"/>
      <c r="T192" s="48">
        <v>1</v>
      </c>
      <c r="U192" s="48">
        <v>1</v>
      </c>
      <c r="V192" s="48"/>
      <c r="W192" s="48"/>
      <c r="X192" s="48"/>
      <c r="Y192" s="48"/>
      <c r="Z192" s="48">
        <v>1</v>
      </c>
      <c r="AA192" s="48">
        <v>1</v>
      </c>
      <c r="AB192" s="48"/>
      <c r="AC192" s="48"/>
      <c r="AD192" s="48"/>
      <c r="AE192" s="48"/>
      <c r="AF192" s="48">
        <v>1</v>
      </c>
      <c r="AG192" s="48"/>
      <c r="AH192" s="48"/>
      <c r="AI192" s="48"/>
      <c r="AJ192" s="48">
        <v>1</v>
      </c>
      <c r="AK192" s="48"/>
      <c r="AL192" s="48"/>
      <c r="AM192" s="48"/>
      <c r="AN192" s="49">
        <f t="shared" si="34"/>
        <v>4</v>
      </c>
      <c r="AO192" s="49">
        <f t="shared" si="35"/>
        <v>2</v>
      </c>
      <c r="AP192" s="50"/>
      <c r="AQ192" s="51"/>
      <c r="AR192" s="51"/>
      <c r="AS192" s="51"/>
      <c r="AT192" s="52"/>
      <c r="AU192" s="220"/>
    </row>
    <row r="193" spans="1:47" s="4" customFormat="1" ht="26.25" customHeight="1">
      <c r="A193" s="80"/>
      <c r="B193" s="81"/>
      <c r="C193" s="82"/>
      <c r="D193" s="84" t="s">
        <v>774</v>
      </c>
      <c r="E193" s="41"/>
      <c r="F193" s="130" t="s">
        <v>789</v>
      </c>
      <c r="G193" s="130" t="s">
        <v>790</v>
      </c>
      <c r="H193" s="41" t="s">
        <v>32</v>
      </c>
      <c r="I193" s="41"/>
      <c r="J193" s="237" t="s">
        <v>582</v>
      </c>
      <c r="K193" s="44">
        <v>43525</v>
      </c>
      <c r="L193" s="44">
        <v>43830</v>
      </c>
      <c r="M193" s="45">
        <f>AO193/AN193</f>
        <v>0.4</v>
      </c>
      <c r="N193" s="34">
        <f ca="1" t="shared" si="36"/>
        <v>19</v>
      </c>
      <c r="O193" s="35">
        <v>1</v>
      </c>
      <c r="P193" s="48"/>
      <c r="Q193" s="48"/>
      <c r="R193" s="48"/>
      <c r="S193" s="48"/>
      <c r="T193" s="48">
        <v>1</v>
      </c>
      <c r="U193" s="48">
        <v>1</v>
      </c>
      <c r="V193" s="48"/>
      <c r="W193" s="48"/>
      <c r="X193" s="48"/>
      <c r="Y193" s="48"/>
      <c r="Z193" s="48">
        <v>1</v>
      </c>
      <c r="AA193" s="48">
        <v>1</v>
      </c>
      <c r="AB193" s="48"/>
      <c r="AC193" s="48"/>
      <c r="AD193" s="48"/>
      <c r="AE193" s="48"/>
      <c r="AF193" s="48">
        <v>1</v>
      </c>
      <c r="AG193" s="48"/>
      <c r="AH193" s="48"/>
      <c r="AI193" s="48"/>
      <c r="AJ193" s="48">
        <v>1</v>
      </c>
      <c r="AK193" s="48"/>
      <c r="AL193" s="48">
        <v>1</v>
      </c>
      <c r="AM193" s="48"/>
      <c r="AN193" s="49">
        <f t="shared" si="34"/>
        <v>5</v>
      </c>
      <c r="AO193" s="49">
        <f t="shared" si="35"/>
        <v>2</v>
      </c>
      <c r="AP193" s="50"/>
      <c r="AQ193" s="51"/>
      <c r="AR193" s="51"/>
      <c r="AS193" s="51"/>
      <c r="AT193" s="52"/>
      <c r="AU193" s="220"/>
    </row>
    <row r="194" spans="1:47" s="4" customFormat="1" ht="26.25" customHeight="1">
      <c r="A194" s="80"/>
      <c r="B194" s="81"/>
      <c r="C194" s="82"/>
      <c r="D194" s="84" t="s">
        <v>775</v>
      </c>
      <c r="E194" s="41"/>
      <c r="F194" s="130" t="s">
        <v>791</v>
      </c>
      <c r="G194" s="130" t="s">
        <v>792</v>
      </c>
      <c r="H194" s="41" t="s">
        <v>32</v>
      </c>
      <c r="I194" s="41"/>
      <c r="J194" s="237" t="s">
        <v>500</v>
      </c>
      <c r="K194" s="44">
        <v>43678</v>
      </c>
      <c r="L194" s="44">
        <v>43830</v>
      </c>
      <c r="M194" s="45">
        <f aca="true" t="shared" si="47" ref="M194:M201">AO194/AN194</f>
        <v>0</v>
      </c>
      <c r="N194" s="34">
        <f ca="1" t="shared" si="36"/>
        <v>19</v>
      </c>
      <c r="O194" s="35">
        <v>1</v>
      </c>
      <c r="P194" s="48"/>
      <c r="Q194" s="48"/>
      <c r="R194" s="48"/>
      <c r="S194" s="48"/>
      <c r="T194" s="48"/>
      <c r="U194" s="48"/>
      <c r="V194" s="48"/>
      <c r="W194" s="48"/>
      <c r="X194" s="48"/>
      <c r="Y194" s="48"/>
      <c r="Z194" s="48"/>
      <c r="AA194" s="48"/>
      <c r="AB194" s="48"/>
      <c r="AC194" s="48"/>
      <c r="AD194" s="48">
        <v>5</v>
      </c>
      <c r="AE194" s="48"/>
      <c r="AF194" s="48">
        <v>5</v>
      </c>
      <c r="AG194" s="48"/>
      <c r="AH194" s="48">
        <v>4</v>
      </c>
      <c r="AI194" s="48"/>
      <c r="AJ194" s="48">
        <v>4</v>
      </c>
      <c r="AK194" s="48"/>
      <c r="AL194" s="48"/>
      <c r="AM194" s="48"/>
      <c r="AN194" s="49">
        <f t="shared" si="34"/>
        <v>18</v>
      </c>
      <c r="AO194" s="49">
        <f t="shared" si="35"/>
        <v>0</v>
      </c>
      <c r="AP194" s="50"/>
      <c r="AQ194" s="51"/>
      <c r="AR194" s="236"/>
      <c r="AS194" s="236"/>
      <c r="AT194" s="52"/>
      <c r="AU194" s="220"/>
    </row>
    <row r="195" spans="1:47" s="4" customFormat="1" ht="26.25" customHeight="1">
      <c r="A195" s="80"/>
      <c r="B195" s="81"/>
      <c r="C195" s="82"/>
      <c r="D195" s="84" t="s">
        <v>776</v>
      </c>
      <c r="E195" s="41"/>
      <c r="F195" s="130" t="s">
        <v>793</v>
      </c>
      <c r="G195" s="130" t="s">
        <v>794</v>
      </c>
      <c r="H195" s="41" t="s">
        <v>32</v>
      </c>
      <c r="I195" s="41"/>
      <c r="J195" s="237" t="s">
        <v>500</v>
      </c>
      <c r="K195" s="44">
        <v>43497</v>
      </c>
      <c r="L195" s="44">
        <v>43554</v>
      </c>
      <c r="M195" s="45">
        <f t="shared" si="47"/>
        <v>1</v>
      </c>
      <c r="N195" s="34" t="str">
        <f ca="1" t="shared" si="36"/>
        <v>DONE</v>
      </c>
      <c r="O195" s="35">
        <v>1</v>
      </c>
      <c r="P195" s="48"/>
      <c r="Q195" s="48"/>
      <c r="R195" s="48"/>
      <c r="S195" s="48"/>
      <c r="T195" s="48"/>
      <c r="U195" s="48"/>
      <c r="V195" s="48"/>
      <c r="W195" s="48"/>
      <c r="X195" s="48">
        <v>1</v>
      </c>
      <c r="Y195" s="48">
        <v>1</v>
      </c>
      <c r="Z195" s="48"/>
      <c r="AA195" s="48"/>
      <c r="AB195" s="48"/>
      <c r="AC195" s="48"/>
      <c r="AD195" s="48"/>
      <c r="AE195" s="48"/>
      <c r="AF195" s="48"/>
      <c r="AG195" s="48"/>
      <c r="AH195" s="48"/>
      <c r="AI195" s="48"/>
      <c r="AJ195" s="48"/>
      <c r="AK195" s="48"/>
      <c r="AL195" s="48"/>
      <c r="AM195" s="48"/>
      <c r="AN195" s="49">
        <f t="shared" si="34"/>
        <v>1</v>
      </c>
      <c r="AO195" s="49">
        <f t="shared" si="35"/>
        <v>1</v>
      </c>
      <c r="AP195" s="50"/>
      <c r="AQ195" s="51"/>
      <c r="AR195" s="236"/>
      <c r="AS195" s="236"/>
      <c r="AT195" s="52"/>
      <c r="AU195" s="220"/>
    </row>
    <row r="196" spans="1:47" s="4" customFormat="1" ht="26.25" customHeight="1">
      <c r="A196" s="80"/>
      <c r="B196" s="81"/>
      <c r="C196" s="82"/>
      <c r="D196" s="84" t="s">
        <v>777</v>
      </c>
      <c r="E196" s="41"/>
      <c r="F196" s="130" t="s">
        <v>795</v>
      </c>
      <c r="G196" s="130" t="s">
        <v>796</v>
      </c>
      <c r="H196" s="41" t="s">
        <v>32</v>
      </c>
      <c r="I196" s="41"/>
      <c r="J196" s="237" t="s">
        <v>500</v>
      </c>
      <c r="K196" s="44">
        <v>43586</v>
      </c>
      <c r="L196" s="44">
        <v>43646</v>
      </c>
      <c r="M196" s="45">
        <f t="shared" si="47"/>
        <v>0.5</v>
      </c>
      <c r="N196" s="34">
        <f ca="1" t="shared" si="36"/>
        <v>-165</v>
      </c>
      <c r="O196" s="35">
        <v>1</v>
      </c>
      <c r="P196" s="48"/>
      <c r="Q196" s="48"/>
      <c r="R196" s="48"/>
      <c r="S196" s="48"/>
      <c r="T196" s="48"/>
      <c r="U196" s="48"/>
      <c r="V196" s="48"/>
      <c r="W196" s="48"/>
      <c r="X196" s="48">
        <v>1</v>
      </c>
      <c r="Y196" s="48">
        <v>1</v>
      </c>
      <c r="Z196" s="48"/>
      <c r="AA196" s="48"/>
      <c r="AB196" s="48"/>
      <c r="AC196" s="48"/>
      <c r="AD196" s="48">
        <v>1</v>
      </c>
      <c r="AE196" s="48"/>
      <c r="AF196" s="48"/>
      <c r="AG196" s="48"/>
      <c r="AH196" s="48"/>
      <c r="AI196" s="48"/>
      <c r="AJ196" s="48"/>
      <c r="AK196" s="48"/>
      <c r="AL196" s="48"/>
      <c r="AM196" s="48"/>
      <c r="AN196" s="49">
        <f t="shared" si="34"/>
        <v>2</v>
      </c>
      <c r="AO196" s="49">
        <f t="shared" si="35"/>
        <v>1</v>
      </c>
      <c r="AP196" s="50"/>
      <c r="AQ196" s="51"/>
      <c r="AR196" s="236"/>
      <c r="AS196" s="236"/>
      <c r="AT196" s="52"/>
      <c r="AU196" s="220"/>
    </row>
    <row r="197" spans="1:47" s="4" customFormat="1" ht="26.25" customHeight="1">
      <c r="A197" s="80"/>
      <c r="B197" s="81"/>
      <c r="C197" s="82"/>
      <c r="D197" s="84" t="s">
        <v>778</v>
      </c>
      <c r="E197" s="41"/>
      <c r="F197" s="130"/>
      <c r="G197" s="130"/>
      <c r="H197" s="41" t="s">
        <v>32</v>
      </c>
      <c r="I197" s="41"/>
      <c r="J197" s="237" t="s">
        <v>500</v>
      </c>
      <c r="K197" s="44">
        <v>43586</v>
      </c>
      <c r="L197" s="44">
        <v>43770</v>
      </c>
      <c r="M197" s="45">
        <f t="shared" si="47"/>
        <v>0.5</v>
      </c>
      <c r="N197" s="34">
        <f ca="1" t="shared" si="36"/>
        <v>-41</v>
      </c>
      <c r="O197" s="35">
        <v>1</v>
      </c>
      <c r="P197" s="48"/>
      <c r="Q197" s="48"/>
      <c r="R197" s="48"/>
      <c r="S197" s="48"/>
      <c r="T197" s="48"/>
      <c r="U197" s="48"/>
      <c r="V197" s="48"/>
      <c r="W197" s="48"/>
      <c r="X197" s="48">
        <v>1</v>
      </c>
      <c r="Y197" s="48">
        <v>1</v>
      </c>
      <c r="Z197" s="48"/>
      <c r="AA197" s="48"/>
      <c r="AB197" s="48"/>
      <c r="AC197" s="48"/>
      <c r="AD197" s="48"/>
      <c r="AE197" s="48"/>
      <c r="AF197" s="48"/>
      <c r="AG197" s="48"/>
      <c r="AH197" s="48">
        <v>1</v>
      </c>
      <c r="AI197" s="48"/>
      <c r="AJ197" s="48"/>
      <c r="AK197" s="48"/>
      <c r="AL197" s="48"/>
      <c r="AM197" s="48"/>
      <c r="AN197" s="49">
        <f t="shared" si="34"/>
        <v>2</v>
      </c>
      <c r="AO197" s="49">
        <f t="shared" si="35"/>
        <v>1</v>
      </c>
      <c r="AP197" s="50"/>
      <c r="AQ197" s="51"/>
      <c r="AR197" s="236"/>
      <c r="AS197" s="236"/>
      <c r="AT197" s="52"/>
      <c r="AU197" s="220"/>
    </row>
    <row r="198" spans="1:47" s="4" customFormat="1" ht="26.25" customHeight="1">
      <c r="A198" s="80"/>
      <c r="B198" s="81"/>
      <c r="C198" s="82"/>
      <c r="D198" s="84" t="s">
        <v>779</v>
      </c>
      <c r="E198" s="41"/>
      <c r="F198" s="130"/>
      <c r="G198" s="130"/>
      <c r="H198" s="41" t="s">
        <v>32</v>
      </c>
      <c r="I198" s="41"/>
      <c r="J198" s="237" t="s">
        <v>500</v>
      </c>
      <c r="K198" s="44">
        <v>43709</v>
      </c>
      <c r="L198" s="44">
        <v>43830</v>
      </c>
      <c r="M198" s="45">
        <f t="shared" si="47"/>
        <v>0</v>
      </c>
      <c r="N198" s="34">
        <f ca="1" t="shared" si="36"/>
        <v>19</v>
      </c>
      <c r="O198" s="35">
        <v>1</v>
      </c>
      <c r="P198" s="48"/>
      <c r="Q198" s="48"/>
      <c r="R198" s="48"/>
      <c r="S198" s="48"/>
      <c r="T198" s="48"/>
      <c r="U198" s="48"/>
      <c r="V198" s="48"/>
      <c r="W198" s="48"/>
      <c r="X198" s="48"/>
      <c r="Y198" s="48"/>
      <c r="Z198" s="48"/>
      <c r="AA198" s="48"/>
      <c r="AB198" s="48"/>
      <c r="AC198" s="48"/>
      <c r="AD198" s="48"/>
      <c r="AE198" s="48"/>
      <c r="AF198" s="48"/>
      <c r="AG198" s="48"/>
      <c r="AH198" s="48"/>
      <c r="AI198" s="48"/>
      <c r="AJ198" s="48">
        <v>1</v>
      </c>
      <c r="AK198" s="48"/>
      <c r="AL198" s="48">
        <v>1</v>
      </c>
      <c r="AM198" s="48"/>
      <c r="AN198" s="49">
        <f aca="true" t="shared" si="48" ref="AN198:AN211">+T198+V198+X198+Z198+AB198+AD198+AF198+AH198+AJ198+AL198+R198+P198</f>
        <v>2</v>
      </c>
      <c r="AO198" s="49">
        <f aca="true" t="shared" si="49" ref="AO198:AO211">+S198+Q198+U198+W198+Y198+AA198+AC198+AE198+AG198+AI198+AK198+AM198</f>
        <v>0</v>
      </c>
      <c r="AP198" s="50"/>
      <c r="AQ198" s="51"/>
      <c r="AR198" s="236"/>
      <c r="AS198" s="236"/>
      <c r="AT198" s="52"/>
      <c r="AU198" s="220"/>
    </row>
    <row r="199" spans="1:47" s="4" customFormat="1" ht="26.25" customHeight="1">
      <c r="A199" s="80"/>
      <c r="B199" s="81"/>
      <c r="C199" s="82"/>
      <c r="D199" s="84" t="s">
        <v>780</v>
      </c>
      <c r="E199" s="41"/>
      <c r="F199" s="130"/>
      <c r="G199" s="130"/>
      <c r="H199" s="41" t="s">
        <v>32</v>
      </c>
      <c r="I199" s="41"/>
      <c r="J199" s="237" t="s">
        <v>500</v>
      </c>
      <c r="K199" s="44">
        <v>43647</v>
      </c>
      <c r="L199" s="44">
        <v>43799</v>
      </c>
      <c r="M199" s="45">
        <f t="shared" si="47"/>
        <v>0</v>
      </c>
      <c r="N199" s="34">
        <f ca="1" t="shared" si="36"/>
        <v>-12</v>
      </c>
      <c r="O199" s="35">
        <v>1</v>
      </c>
      <c r="P199" s="48"/>
      <c r="Q199" s="48"/>
      <c r="R199" s="48"/>
      <c r="S199" s="48"/>
      <c r="T199" s="48"/>
      <c r="U199" s="48"/>
      <c r="V199" s="48"/>
      <c r="W199" s="48"/>
      <c r="X199" s="48"/>
      <c r="Y199" s="48"/>
      <c r="Z199" s="48"/>
      <c r="AA199" s="48"/>
      <c r="AB199" s="48"/>
      <c r="AC199" s="48"/>
      <c r="AD199" s="48"/>
      <c r="AE199" s="48"/>
      <c r="AF199" s="48"/>
      <c r="AG199" s="48"/>
      <c r="AH199" s="48"/>
      <c r="AI199" s="48"/>
      <c r="AJ199" s="48">
        <v>1</v>
      </c>
      <c r="AK199" s="48"/>
      <c r="AL199" s="48">
        <v>1</v>
      </c>
      <c r="AM199" s="48"/>
      <c r="AN199" s="49">
        <f t="shared" si="48"/>
        <v>2</v>
      </c>
      <c r="AO199" s="49">
        <f t="shared" si="49"/>
        <v>0</v>
      </c>
      <c r="AP199" s="50"/>
      <c r="AQ199" s="51"/>
      <c r="AR199" s="236"/>
      <c r="AS199" s="236"/>
      <c r="AT199" s="52"/>
      <c r="AU199" s="220"/>
    </row>
    <row r="200" spans="1:47" s="4" customFormat="1" ht="26.25" customHeight="1">
      <c r="A200" s="80"/>
      <c r="B200" s="81"/>
      <c r="C200" s="82"/>
      <c r="D200" s="84" t="s">
        <v>781</v>
      </c>
      <c r="E200" s="41"/>
      <c r="F200" s="41" t="s">
        <v>797</v>
      </c>
      <c r="G200" s="42"/>
      <c r="H200" s="41" t="s">
        <v>32</v>
      </c>
      <c r="I200" s="41"/>
      <c r="J200" s="237" t="s">
        <v>500</v>
      </c>
      <c r="K200" s="44">
        <v>43586</v>
      </c>
      <c r="L200" s="44">
        <v>43799</v>
      </c>
      <c r="M200" s="45">
        <f t="shared" si="47"/>
        <v>0</v>
      </c>
      <c r="N200" s="34">
        <f ca="1" t="shared" si="36"/>
        <v>-12</v>
      </c>
      <c r="O200" s="35">
        <v>1</v>
      </c>
      <c r="P200" s="48"/>
      <c r="Q200" s="48"/>
      <c r="R200" s="48"/>
      <c r="S200" s="48"/>
      <c r="T200" s="48"/>
      <c r="U200" s="48"/>
      <c r="V200" s="48"/>
      <c r="W200" s="48"/>
      <c r="X200" s="48"/>
      <c r="Y200" s="48"/>
      <c r="Z200" s="48"/>
      <c r="AA200" s="48"/>
      <c r="AB200" s="48"/>
      <c r="AC200" s="48"/>
      <c r="AD200" s="48"/>
      <c r="AE200" s="48"/>
      <c r="AF200" s="48"/>
      <c r="AG200" s="48"/>
      <c r="AH200" s="48">
        <v>1</v>
      </c>
      <c r="AI200" s="48"/>
      <c r="AJ200" s="48">
        <v>1</v>
      </c>
      <c r="AK200" s="48"/>
      <c r="AL200" s="48"/>
      <c r="AM200" s="48"/>
      <c r="AN200" s="49">
        <f t="shared" si="48"/>
        <v>2</v>
      </c>
      <c r="AO200" s="49">
        <f t="shared" si="49"/>
        <v>0</v>
      </c>
      <c r="AP200" s="50"/>
      <c r="AQ200" s="51"/>
      <c r="AR200" s="236"/>
      <c r="AS200" s="236"/>
      <c r="AT200" s="52"/>
      <c r="AU200" s="220"/>
    </row>
    <row r="201" spans="1:47" s="4" customFormat="1" ht="26.25" customHeight="1">
      <c r="A201" s="80"/>
      <c r="B201" s="81"/>
      <c r="C201" s="82"/>
      <c r="D201" s="84" t="s">
        <v>782</v>
      </c>
      <c r="E201" s="41"/>
      <c r="F201" s="41" t="s">
        <v>798</v>
      </c>
      <c r="G201" s="42"/>
      <c r="H201" s="41" t="s">
        <v>32</v>
      </c>
      <c r="I201" s="41"/>
      <c r="J201" s="237" t="s">
        <v>500</v>
      </c>
      <c r="K201" s="44">
        <v>43586</v>
      </c>
      <c r="L201" s="44">
        <v>43799</v>
      </c>
      <c r="M201" s="45">
        <f t="shared" si="47"/>
        <v>0</v>
      </c>
      <c r="N201" s="34">
        <f aca="true" ca="1" t="shared" si="50" ref="N201:N264">IF(M201=100%,"DONE",(L201-TODAY()))</f>
        <v>-12</v>
      </c>
      <c r="O201" s="35">
        <v>1</v>
      </c>
      <c r="P201" s="48"/>
      <c r="Q201" s="48"/>
      <c r="R201" s="48"/>
      <c r="S201" s="48"/>
      <c r="T201" s="48"/>
      <c r="U201" s="48"/>
      <c r="V201" s="48"/>
      <c r="W201" s="48"/>
      <c r="X201" s="48"/>
      <c r="Y201" s="48"/>
      <c r="Z201" s="48"/>
      <c r="AA201" s="48"/>
      <c r="AB201" s="48"/>
      <c r="AC201" s="48"/>
      <c r="AD201" s="48"/>
      <c r="AE201" s="48"/>
      <c r="AF201" s="48"/>
      <c r="AG201" s="48"/>
      <c r="AH201" s="48"/>
      <c r="AI201" s="48"/>
      <c r="AJ201" s="48">
        <v>1</v>
      </c>
      <c r="AK201" s="48"/>
      <c r="AL201" s="48">
        <v>1</v>
      </c>
      <c r="AM201" s="48"/>
      <c r="AN201" s="49">
        <f t="shared" si="48"/>
        <v>2</v>
      </c>
      <c r="AO201" s="49">
        <f t="shared" si="49"/>
        <v>0</v>
      </c>
      <c r="AP201" s="50"/>
      <c r="AQ201" s="51"/>
      <c r="AR201" s="236"/>
      <c r="AS201" s="236"/>
      <c r="AT201" s="52"/>
      <c r="AU201" s="220"/>
    </row>
    <row r="202" spans="1:47" s="4" customFormat="1" ht="33" customHeight="1">
      <c r="A202" s="80"/>
      <c r="B202" s="79"/>
      <c r="C202" s="194" t="s">
        <v>79</v>
      </c>
      <c r="D202" s="188" t="s">
        <v>49</v>
      </c>
      <c r="E202" s="193" t="s">
        <v>59</v>
      </c>
      <c r="F202" s="189"/>
      <c r="G202" s="189"/>
      <c r="H202" s="189" t="s">
        <v>469</v>
      </c>
      <c r="I202" s="189"/>
      <c r="J202" s="241" t="s">
        <v>500</v>
      </c>
      <c r="K202" s="191">
        <v>43525</v>
      </c>
      <c r="L202" s="192">
        <v>43799</v>
      </c>
      <c r="M202" s="33">
        <f>AS202/AR202</f>
        <v>1</v>
      </c>
      <c r="N202" s="34" t="str">
        <f ca="1" t="shared" si="50"/>
        <v>DONE</v>
      </c>
      <c r="O202" s="55">
        <v>1</v>
      </c>
      <c r="P202" s="205">
        <f aca="true" t="shared" si="51" ref="P202:AM202">SUM(P203:P205)</f>
        <v>0</v>
      </c>
      <c r="Q202" s="205">
        <f t="shared" si="51"/>
        <v>0</v>
      </c>
      <c r="R202" s="205">
        <f t="shared" si="51"/>
        <v>0</v>
      </c>
      <c r="S202" s="205">
        <f t="shared" si="51"/>
        <v>0</v>
      </c>
      <c r="T202" s="205">
        <f t="shared" si="51"/>
        <v>0</v>
      </c>
      <c r="U202" s="205">
        <f t="shared" si="51"/>
        <v>0</v>
      </c>
      <c r="V202" s="205">
        <f t="shared" si="51"/>
        <v>1</v>
      </c>
      <c r="W202" s="205">
        <f t="shared" si="51"/>
        <v>1</v>
      </c>
      <c r="X202" s="205">
        <f t="shared" si="51"/>
        <v>1</v>
      </c>
      <c r="Y202" s="205">
        <f t="shared" si="51"/>
        <v>2</v>
      </c>
      <c r="Z202" s="205">
        <f t="shared" si="51"/>
        <v>2</v>
      </c>
      <c r="AA202" s="205">
        <f t="shared" si="51"/>
        <v>1</v>
      </c>
      <c r="AB202" s="205">
        <f t="shared" si="51"/>
        <v>0</v>
      </c>
      <c r="AC202" s="205">
        <f t="shared" si="51"/>
        <v>1</v>
      </c>
      <c r="AD202" s="205">
        <f t="shared" si="51"/>
        <v>1</v>
      </c>
      <c r="AE202" s="205">
        <f t="shared" si="51"/>
        <v>0</v>
      </c>
      <c r="AF202" s="205">
        <f t="shared" si="51"/>
        <v>0</v>
      </c>
      <c r="AG202" s="205">
        <f t="shared" si="51"/>
        <v>1</v>
      </c>
      <c r="AH202" s="205">
        <f t="shared" si="51"/>
        <v>1</v>
      </c>
      <c r="AI202" s="205">
        <f t="shared" si="51"/>
        <v>0</v>
      </c>
      <c r="AJ202" s="205">
        <f t="shared" si="51"/>
        <v>0</v>
      </c>
      <c r="AK202" s="205">
        <f t="shared" si="51"/>
        <v>0</v>
      </c>
      <c r="AL202" s="205">
        <f t="shared" si="51"/>
        <v>0</v>
      </c>
      <c r="AM202" s="205">
        <f t="shared" si="51"/>
        <v>0</v>
      </c>
      <c r="AN202" s="49">
        <f t="shared" si="48"/>
        <v>6</v>
      </c>
      <c r="AO202" s="49">
        <f t="shared" si="49"/>
        <v>6</v>
      </c>
      <c r="AP202" s="37"/>
      <c r="AQ202" s="38"/>
      <c r="AR202" s="39">
        <f>+T202+V202+X202+Z202+AB202+AD202+AF202+AH202+AJ202+AL202+R202+P202</f>
        <v>6</v>
      </c>
      <c r="AS202" s="39">
        <f>+U202+W202+Y202+AA202+AC202+AE202+AG202+AI202+AK202+AM202+S202+Q202</f>
        <v>6</v>
      </c>
      <c r="AT202" s="34">
        <f>SUM(O203:O205)</f>
        <v>3</v>
      </c>
      <c r="AU202" s="216">
        <f>SUM(AO203:AO205)/SUM(AN203:AN205)</f>
        <v>1</v>
      </c>
    </row>
    <row r="203" spans="1:47" s="4" customFormat="1" ht="33" customHeight="1">
      <c r="A203" s="80"/>
      <c r="B203" s="81"/>
      <c r="C203" s="82"/>
      <c r="D203" s="83" t="s">
        <v>804</v>
      </c>
      <c r="E203" s="41"/>
      <c r="F203" s="130" t="s">
        <v>785</v>
      </c>
      <c r="G203" s="42" t="s">
        <v>799</v>
      </c>
      <c r="H203" s="41" t="s">
        <v>432</v>
      </c>
      <c r="I203" s="41"/>
      <c r="J203" s="237" t="s">
        <v>500</v>
      </c>
      <c r="K203" s="44">
        <v>43525</v>
      </c>
      <c r="L203" s="44">
        <v>43646</v>
      </c>
      <c r="M203" s="45">
        <f>AO203/AN203</f>
        <v>1</v>
      </c>
      <c r="N203" s="34" t="str">
        <f ca="1" t="shared" si="50"/>
        <v>DONE</v>
      </c>
      <c r="O203" s="18">
        <v>1</v>
      </c>
      <c r="P203" s="48"/>
      <c r="Q203" s="48"/>
      <c r="R203" s="48"/>
      <c r="S203" s="48"/>
      <c r="T203" s="48"/>
      <c r="U203" s="48"/>
      <c r="V203" s="48"/>
      <c r="W203" s="48"/>
      <c r="X203" s="48">
        <v>1</v>
      </c>
      <c r="Y203" s="48">
        <v>1</v>
      </c>
      <c r="Z203" s="48"/>
      <c r="AA203" s="48"/>
      <c r="AB203" s="48"/>
      <c r="AC203" s="48"/>
      <c r="AD203" s="48"/>
      <c r="AE203" s="48"/>
      <c r="AF203" s="48"/>
      <c r="AG203" s="48"/>
      <c r="AH203" s="48"/>
      <c r="AI203" s="48"/>
      <c r="AJ203" s="48"/>
      <c r="AK203" s="48"/>
      <c r="AL203" s="48"/>
      <c r="AM203" s="48"/>
      <c r="AN203" s="49">
        <f t="shared" si="48"/>
        <v>1</v>
      </c>
      <c r="AO203" s="49">
        <f t="shared" si="49"/>
        <v>1</v>
      </c>
      <c r="AP203" s="50"/>
      <c r="AQ203" s="51"/>
      <c r="AR203" s="51"/>
      <c r="AS203" s="51"/>
      <c r="AT203" s="52"/>
      <c r="AU203" s="220"/>
    </row>
    <row r="204" spans="1:47" s="4" customFormat="1" ht="25.5" customHeight="1">
      <c r="A204" s="80"/>
      <c r="B204" s="81"/>
      <c r="C204" s="82"/>
      <c r="D204" s="83" t="s">
        <v>50</v>
      </c>
      <c r="E204" s="41"/>
      <c r="F204" s="41" t="s">
        <v>800</v>
      </c>
      <c r="G204" s="42" t="s">
        <v>801</v>
      </c>
      <c r="H204" s="41" t="s">
        <v>32</v>
      </c>
      <c r="I204" s="41"/>
      <c r="J204" s="237" t="s">
        <v>500</v>
      </c>
      <c r="K204" s="44">
        <v>43525</v>
      </c>
      <c r="L204" s="44">
        <v>43799</v>
      </c>
      <c r="M204" s="45">
        <f>AO204/AN204</f>
        <v>1</v>
      </c>
      <c r="N204" s="34" t="str">
        <f ca="1" t="shared" si="50"/>
        <v>DONE</v>
      </c>
      <c r="O204" s="18">
        <v>1</v>
      </c>
      <c r="P204" s="48"/>
      <c r="Q204" s="48"/>
      <c r="R204" s="48"/>
      <c r="S204" s="48"/>
      <c r="T204" s="48"/>
      <c r="U204" s="48"/>
      <c r="V204" s="48"/>
      <c r="W204" s="48"/>
      <c r="X204" s="48"/>
      <c r="Y204" s="48"/>
      <c r="Z204" s="48">
        <v>1</v>
      </c>
      <c r="AA204" s="48">
        <v>1</v>
      </c>
      <c r="AB204" s="48"/>
      <c r="AC204" s="48"/>
      <c r="AD204" s="48"/>
      <c r="AE204" s="48"/>
      <c r="AF204" s="48"/>
      <c r="AG204" s="48"/>
      <c r="AH204" s="48"/>
      <c r="AI204" s="48"/>
      <c r="AJ204" s="48"/>
      <c r="AK204" s="48"/>
      <c r="AL204" s="48"/>
      <c r="AM204" s="48"/>
      <c r="AN204" s="49">
        <f t="shared" si="48"/>
        <v>1</v>
      </c>
      <c r="AO204" s="49">
        <f t="shared" si="49"/>
        <v>1</v>
      </c>
      <c r="AP204" s="50"/>
      <c r="AQ204" s="51"/>
      <c r="AR204" s="51"/>
      <c r="AS204" s="51"/>
      <c r="AT204" s="52"/>
      <c r="AU204" s="220"/>
    </row>
    <row r="205" spans="1:47" s="4" customFormat="1" ht="25.5" customHeight="1">
      <c r="A205" s="80"/>
      <c r="B205" s="81"/>
      <c r="C205" s="82"/>
      <c r="D205" s="83" t="s">
        <v>805</v>
      </c>
      <c r="E205" s="41"/>
      <c r="F205" s="41" t="s">
        <v>802</v>
      </c>
      <c r="G205" s="42" t="s">
        <v>803</v>
      </c>
      <c r="H205" s="41" t="s">
        <v>32</v>
      </c>
      <c r="I205" s="41"/>
      <c r="J205" s="237" t="s">
        <v>500</v>
      </c>
      <c r="K205" s="44">
        <v>43525</v>
      </c>
      <c r="L205" s="44">
        <v>43830</v>
      </c>
      <c r="M205" s="45">
        <f>AO205/AN205</f>
        <v>1</v>
      </c>
      <c r="N205" s="34" t="str">
        <f ca="1" t="shared" si="50"/>
        <v>DONE</v>
      </c>
      <c r="O205" s="18">
        <v>1</v>
      </c>
      <c r="P205" s="48"/>
      <c r="Q205" s="48"/>
      <c r="R205" s="48"/>
      <c r="S205" s="48"/>
      <c r="T205" s="48"/>
      <c r="U205" s="48"/>
      <c r="V205" s="48">
        <v>1</v>
      </c>
      <c r="W205" s="48">
        <v>1</v>
      </c>
      <c r="X205" s="48"/>
      <c r="Y205" s="48">
        <v>1</v>
      </c>
      <c r="Z205" s="48">
        <v>1</v>
      </c>
      <c r="AA205" s="48"/>
      <c r="AB205" s="48"/>
      <c r="AC205" s="48">
        <v>1</v>
      </c>
      <c r="AD205" s="48">
        <v>1</v>
      </c>
      <c r="AE205" s="48"/>
      <c r="AF205" s="48"/>
      <c r="AG205" s="48">
        <v>1</v>
      </c>
      <c r="AH205" s="48">
        <v>1</v>
      </c>
      <c r="AI205" s="48"/>
      <c r="AJ205" s="48"/>
      <c r="AK205" s="48"/>
      <c r="AL205" s="48"/>
      <c r="AM205" s="48"/>
      <c r="AN205" s="49">
        <f t="shared" si="48"/>
        <v>4</v>
      </c>
      <c r="AO205" s="49">
        <f t="shared" si="49"/>
        <v>4</v>
      </c>
      <c r="AP205" s="50"/>
      <c r="AQ205" s="51"/>
      <c r="AR205" s="51"/>
      <c r="AS205" s="51"/>
      <c r="AT205" s="52"/>
      <c r="AU205" s="220"/>
    </row>
    <row r="206" spans="1:47" s="4" customFormat="1" ht="30" customHeight="1">
      <c r="A206" s="80"/>
      <c r="B206" s="79"/>
      <c r="C206" s="194" t="s">
        <v>363</v>
      </c>
      <c r="D206" s="189" t="s">
        <v>806</v>
      </c>
      <c r="E206" s="193"/>
      <c r="F206" s="189"/>
      <c r="G206" s="189"/>
      <c r="H206" s="329" t="s">
        <v>432</v>
      </c>
      <c r="I206" s="329"/>
      <c r="J206" s="241" t="s">
        <v>810</v>
      </c>
      <c r="K206" s="253">
        <v>43525</v>
      </c>
      <c r="L206" s="254">
        <v>43799</v>
      </c>
      <c r="M206" s="33">
        <f>AS206/AR206</f>
        <v>1</v>
      </c>
      <c r="N206" s="34" t="str">
        <f ca="1" t="shared" si="50"/>
        <v>DONE</v>
      </c>
      <c r="O206" s="55">
        <v>1</v>
      </c>
      <c r="P206" s="205">
        <f aca="true" t="shared" si="52" ref="P206:AM206">SUM(P207:P214)</f>
        <v>0</v>
      </c>
      <c r="Q206" s="205">
        <f t="shared" si="52"/>
        <v>0</v>
      </c>
      <c r="R206" s="205">
        <f t="shared" si="52"/>
        <v>0</v>
      </c>
      <c r="S206" s="205">
        <f t="shared" si="52"/>
        <v>0</v>
      </c>
      <c r="T206" s="205">
        <f t="shared" si="52"/>
        <v>0</v>
      </c>
      <c r="U206" s="205">
        <f t="shared" si="52"/>
        <v>0</v>
      </c>
      <c r="V206" s="205">
        <f t="shared" si="52"/>
        <v>0</v>
      </c>
      <c r="W206" s="205">
        <f t="shared" si="52"/>
        <v>0</v>
      </c>
      <c r="X206" s="205">
        <f t="shared" si="52"/>
        <v>0</v>
      </c>
      <c r="Y206" s="205">
        <f t="shared" si="52"/>
        <v>0</v>
      </c>
      <c r="Z206" s="205">
        <f t="shared" si="52"/>
        <v>0</v>
      </c>
      <c r="AA206" s="205">
        <f t="shared" si="52"/>
        <v>0</v>
      </c>
      <c r="AB206" s="205">
        <f t="shared" si="52"/>
        <v>0</v>
      </c>
      <c r="AC206" s="205">
        <f t="shared" si="52"/>
        <v>2</v>
      </c>
      <c r="AD206" s="205">
        <f t="shared" si="52"/>
        <v>2</v>
      </c>
      <c r="AE206" s="205">
        <f t="shared" si="52"/>
        <v>0</v>
      </c>
      <c r="AF206" s="205">
        <f t="shared" si="52"/>
        <v>0</v>
      </c>
      <c r="AG206" s="205">
        <f t="shared" si="52"/>
        <v>2</v>
      </c>
      <c r="AH206" s="205">
        <f t="shared" si="52"/>
        <v>2</v>
      </c>
      <c r="AI206" s="205">
        <f t="shared" si="52"/>
        <v>1</v>
      </c>
      <c r="AJ206" s="205">
        <f t="shared" si="52"/>
        <v>4</v>
      </c>
      <c r="AK206" s="205">
        <f t="shared" si="52"/>
        <v>3</v>
      </c>
      <c r="AL206" s="205">
        <f t="shared" si="52"/>
        <v>0</v>
      </c>
      <c r="AM206" s="205">
        <f t="shared" si="52"/>
        <v>0</v>
      </c>
      <c r="AN206" s="49">
        <f t="shared" si="48"/>
        <v>8</v>
      </c>
      <c r="AO206" s="49">
        <f t="shared" si="49"/>
        <v>8</v>
      </c>
      <c r="AP206" s="37"/>
      <c r="AQ206" s="38"/>
      <c r="AR206" s="39">
        <f>+T206+V206+X206+Z206+AB206+AD206+AF206+AH206+AJ206+AL206+R206+P206</f>
        <v>8</v>
      </c>
      <c r="AS206" s="39">
        <f>+U206+W206+Y206+AA206+AC206+AE206+AG206+AI206+AK206+AM206+S206+Q206</f>
        <v>8</v>
      </c>
      <c r="AT206" s="34">
        <f>SUM(O207:O214)</f>
        <v>6</v>
      </c>
      <c r="AU206" s="216">
        <f>SUM(AO207:AO214)/SUM(AN207:AN214)</f>
        <v>1</v>
      </c>
    </row>
    <row r="207" spans="1:47" s="4" customFormat="1" ht="25.5" customHeight="1">
      <c r="A207" s="80"/>
      <c r="B207" s="81"/>
      <c r="C207" s="82"/>
      <c r="D207" s="68" t="s">
        <v>807</v>
      </c>
      <c r="E207" s="41"/>
      <c r="F207" s="41"/>
      <c r="G207" s="41"/>
      <c r="H207" s="41" t="s">
        <v>32</v>
      </c>
      <c r="I207" s="41"/>
      <c r="J207" s="237" t="s">
        <v>810</v>
      </c>
      <c r="K207" s="44">
        <v>43525</v>
      </c>
      <c r="L207" s="44">
        <v>43539</v>
      </c>
      <c r="M207" s="45">
        <f>AO207/AN207</f>
        <v>1</v>
      </c>
      <c r="N207" s="34" t="str">
        <f ca="1" t="shared" si="50"/>
        <v>DONE</v>
      </c>
      <c r="O207" s="18">
        <v>1</v>
      </c>
      <c r="P207" s="48"/>
      <c r="Q207" s="48"/>
      <c r="R207" s="48"/>
      <c r="S207" s="48"/>
      <c r="T207" s="48"/>
      <c r="U207" s="48"/>
      <c r="V207" s="48"/>
      <c r="W207" s="48"/>
      <c r="X207" s="48"/>
      <c r="Y207" s="48"/>
      <c r="Z207" s="48"/>
      <c r="AA207" s="48"/>
      <c r="AB207" s="48"/>
      <c r="AC207" s="48">
        <v>1</v>
      </c>
      <c r="AD207" s="48">
        <v>1</v>
      </c>
      <c r="AE207" s="48"/>
      <c r="AF207" s="48"/>
      <c r="AG207" s="48">
        <v>1</v>
      </c>
      <c r="AH207" s="48">
        <v>1</v>
      </c>
      <c r="AI207" s="48"/>
      <c r="AJ207" s="48"/>
      <c r="AK207" s="48"/>
      <c r="AL207" s="48"/>
      <c r="AM207" s="48"/>
      <c r="AN207" s="49">
        <f t="shared" si="48"/>
        <v>2</v>
      </c>
      <c r="AO207" s="49">
        <f t="shared" si="49"/>
        <v>2</v>
      </c>
      <c r="AP207" s="50"/>
      <c r="AQ207" s="51"/>
      <c r="AR207" s="51"/>
      <c r="AS207" s="51"/>
      <c r="AT207" s="52"/>
      <c r="AU207" s="220"/>
    </row>
    <row r="208" spans="1:47" s="4" customFormat="1" ht="20.25" customHeight="1">
      <c r="A208" s="80"/>
      <c r="B208" s="81"/>
      <c r="C208" s="82"/>
      <c r="D208" s="68" t="s">
        <v>807</v>
      </c>
      <c r="E208" s="41"/>
      <c r="F208" s="41"/>
      <c r="G208" s="41"/>
      <c r="H208" s="41" t="s">
        <v>32</v>
      </c>
      <c r="I208" s="41"/>
      <c r="J208" s="237" t="s">
        <v>810</v>
      </c>
      <c r="K208" s="44">
        <v>43525</v>
      </c>
      <c r="L208" s="44">
        <v>43539</v>
      </c>
      <c r="M208" s="45">
        <f>AO208/AN208</f>
        <v>1</v>
      </c>
      <c r="N208" s="34" t="str">
        <f ca="1" t="shared" si="50"/>
        <v>DONE</v>
      </c>
      <c r="O208" s="18">
        <v>1</v>
      </c>
      <c r="P208" s="48"/>
      <c r="Q208" s="48"/>
      <c r="R208" s="48"/>
      <c r="S208" s="48"/>
      <c r="T208" s="48"/>
      <c r="U208" s="48"/>
      <c r="V208" s="48"/>
      <c r="W208" s="48"/>
      <c r="X208" s="48"/>
      <c r="Y208" s="48"/>
      <c r="Z208" s="48"/>
      <c r="AA208" s="48"/>
      <c r="AB208" s="48"/>
      <c r="AC208" s="48">
        <v>1</v>
      </c>
      <c r="AD208" s="48">
        <v>1</v>
      </c>
      <c r="AE208" s="48"/>
      <c r="AF208" s="48"/>
      <c r="AG208" s="48">
        <v>1</v>
      </c>
      <c r="AH208" s="48">
        <v>1</v>
      </c>
      <c r="AI208" s="48"/>
      <c r="AJ208" s="48"/>
      <c r="AK208" s="48"/>
      <c r="AL208" s="48"/>
      <c r="AM208" s="48"/>
      <c r="AN208" s="49">
        <f t="shared" si="48"/>
        <v>2</v>
      </c>
      <c r="AO208" s="49">
        <f t="shared" si="49"/>
        <v>2</v>
      </c>
      <c r="AP208" s="50"/>
      <c r="AQ208" s="51"/>
      <c r="AR208" s="51"/>
      <c r="AS208" s="51"/>
      <c r="AT208" s="52"/>
      <c r="AU208" s="220"/>
    </row>
    <row r="209" spans="1:47" s="4" customFormat="1" ht="20.25" customHeight="1">
      <c r="A209" s="80"/>
      <c r="B209" s="81"/>
      <c r="C209" s="82"/>
      <c r="D209" s="68" t="s">
        <v>808</v>
      </c>
      <c r="E209" s="41"/>
      <c r="F209" s="41"/>
      <c r="G209" s="41"/>
      <c r="H209" s="41" t="s">
        <v>32</v>
      </c>
      <c r="I209" s="41"/>
      <c r="J209" s="237" t="s">
        <v>811</v>
      </c>
      <c r="K209" s="44">
        <v>43525</v>
      </c>
      <c r="L209" s="44">
        <v>43677</v>
      </c>
      <c r="M209" s="45">
        <f>AO209/AN209</f>
        <v>1</v>
      </c>
      <c r="N209" s="34" t="str">
        <f ca="1" t="shared" si="50"/>
        <v>DONE</v>
      </c>
      <c r="O209" s="18">
        <v>1</v>
      </c>
      <c r="P209" s="48"/>
      <c r="Q209" s="48"/>
      <c r="R209" s="48"/>
      <c r="S209" s="48"/>
      <c r="T209" s="48"/>
      <c r="U209" s="48"/>
      <c r="V209" s="48"/>
      <c r="W209" s="48"/>
      <c r="X209" s="48"/>
      <c r="Y209" s="48"/>
      <c r="Z209" s="48"/>
      <c r="AA209" s="48"/>
      <c r="AB209" s="48"/>
      <c r="AC209" s="48"/>
      <c r="AD209" s="48"/>
      <c r="AE209" s="48"/>
      <c r="AF209" s="48"/>
      <c r="AG209" s="48"/>
      <c r="AH209" s="48"/>
      <c r="AI209" s="48"/>
      <c r="AJ209" s="48">
        <v>1</v>
      </c>
      <c r="AK209" s="48">
        <v>1</v>
      </c>
      <c r="AL209" s="48"/>
      <c r="AM209" s="48"/>
      <c r="AN209" s="49">
        <f t="shared" si="48"/>
        <v>1</v>
      </c>
      <c r="AO209" s="49">
        <f t="shared" si="49"/>
        <v>1</v>
      </c>
      <c r="AP209" s="50"/>
      <c r="AQ209" s="51"/>
      <c r="AR209" s="51"/>
      <c r="AS209" s="51"/>
      <c r="AT209" s="52"/>
      <c r="AU209" s="220"/>
    </row>
    <row r="210" spans="1:47" s="4" customFormat="1" ht="20.25" customHeight="1">
      <c r="A210" s="80"/>
      <c r="B210" s="81"/>
      <c r="C210" s="82"/>
      <c r="D210" s="68" t="s">
        <v>809</v>
      </c>
      <c r="E210" s="41"/>
      <c r="F210" s="41"/>
      <c r="G210" s="41"/>
      <c r="H210" s="41" t="s">
        <v>32</v>
      </c>
      <c r="I210" s="41"/>
      <c r="J210" s="237" t="s">
        <v>811</v>
      </c>
      <c r="K210" s="44">
        <v>43525</v>
      </c>
      <c r="L210" s="44">
        <v>43677</v>
      </c>
      <c r="M210" s="45">
        <f>AO210/AN210</f>
        <v>1</v>
      </c>
      <c r="N210" s="34" t="str">
        <f ca="1" t="shared" si="50"/>
        <v>DONE</v>
      </c>
      <c r="O210" s="18">
        <v>1</v>
      </c>
      <c r="P210" s="48"/>
      <c r="Q210" s="48"/>
      <c r="R210" s="48"/>
      <c r="S210" s="48"/>
      <c r="T210" s="48"/>
      <c r="U210" s="48"/>
      <c r="V210" s="48"/>
      <c r="W210" s="48"/>
      <c r="X210" s="48"/>
      <c r="Y210" s="48"/>
      <c r="Z210" s="48"/>
      <c r="AA210" s="48"/>
      <c r="AB210" s="48"/>
      <c r="AC210" s="48"/>
      <c r="AD210" s="48"/>
      <c r="AE210" s="48"/>
      <c r="AF210" s="48"/>
      <c r="AG210" s="48"/>
      <c r="AH210" s="48"/>
      <c r="AI210" s="48"/>
      <c r="AJ210" s="48">
        <v>1</v>
      </c>
      <c r="AK210" s="48">
        <v>1</v>
      </c>
      <c r="AL210" s="48"/>
      <c r="AM210" s="48"/>
      <c r="AN210" s="49">
        <f t="shared" si="48"/>
        <v>1</v>
      </c>
      <c r="AO210" s="49">
        <f t="shared" si="49"/>
        <v>1</v>
      </c>
      <c r="AP210" s="50"/>
      <c r="AQ210" s="268"/>
      <c r="AR210" s="268"/>
      <c r="AS210" s="268"/>
      <c r="AT210" s="267"/>
      <c r="AU210" s="269"/>
    </row>
    <row r="211" spans="1:47" s="4" customFormat="1" ht="20.25" customHeight="1">
      <c r="A211" s="80"/>
      <c r="B211" s="81"/>
      <c r="C211" s="82"/>
      <c r="D211" s="270" t="s">
        <v>812</v>
      </c>
      <c r="E211" s="41"/>
      <c r="F211" s="271" t="s">
        <v>813</v>
      </c>
      <c r="G211" s="272" t="s">
        <v>814</v>
      </c>
      <c r="H211" s="41" t="s">
        <v>32</v>
      </c>
      <c r="I211" s="41"/>
      <c r="J211" s="237" t="s">
        <v>811</v>
      </c>
      <c r="K211" s="273">
        <v>43525</v>
      </c>
      <c r="L211" s="273">
        <v>43677</v>
      </c>
      <c r="M211" s="45">
        <f>AO211/AN211</f>
        <v>1</v>
      </c>
      <c r="N211" s="34" t="str">
        <f ca="1" t="shared" si="50"/>
        <v>DONE</v>
      </c>
      <c r="O211" s="18">
        <v>1</v>
      </c>
      <c r="P211" s="48"/>
      <c r="Q211" s="48"/>
      <c r="R211" s="48"/>
      <c r="S211" s="48"/>
      <c r="T211" s="48"/>
      <c r="U211" s="48"/>
      <c r="V211" s="48"/>
      <c r="W211" s="48"/>
      <c r="X211" s="48"/>
      <c r="Y211" s="48"/>
      <c r="Z211" s="48"/>
      <c r="AA211" s="48"/>
      <c r="AB211" s="48"/>
      <c r="AC211" s="48"/>
      <c r="AD211" s="48"/>
      <c r="AE211" s="48"/>
      <c r="AF211" s="48"/>
      <c r="AG211" s="48"/>
      <c r="AH211" s="48"/>
      <c r="AI211" s="48"/>
      <c r="AJ211" s="48">
        <v>1</v>
      </c>
      <c r="AK211" s="48">
        <v>1</v>
      </c>
      <c r="AL211" s="48"/>
      <c r="AM211" s="48"/>
      <c r="AN211" s="49">
        <f t="shared" si="48"/>
        <v>1</v>
      </c>
      <c r="AO211" s="49">
        <f t="shared" si="49"/>
        <v>1</v>
      </c>
      <c r="AP211" s="50"/>
      <c r="AQ211" s="268"/>
      <c r="AR211" s="268"/>
      <c r="AS211" s="268"/>
      <c r="AT211" s="267"/>
      <c r="AU211" s="269"/>
    </row>
    <row r="212" spans="1:56" s="8" customFormat="1" ht="45" customHeight="1">
      <c r="A212" s="208" t="s">
        <v>364</v>
      </c>
      <c r="B212" s="209"/>
      <c r="C212" s="209"/>
      <c r="D212" s="210" t="s">
        <v>393</v>
      </c>
      <c r="E212" s="209"/>
      <c r="F212" s="209"/>
      <c r="G212" s="209"/>
      <c r="H212" s="209"/>
      <c r="I212" s="209"/>
      <c r="J212" s="209"/>
      <c r="K212" s="209"/>
      <c r="L212" s="209"/>
      <c r="M212" s="209"/>
      <c r="N212" s="34">
        <f ca="1" t="shared" si="50"/>
        <v>-43811</v>
      </c>
      <c r="O212" s="209"/>
      <c r="P212" s="209"/>
      <c r="Q212" s="209"/>
      <c r="R212" s="209"/>
      <c r="S212" s="209"/>
      <c r="T212" s="209"/>
      <c r="U212" s="209"/>
      <c r="V212" s="209"/>
      <c r="W212" s="209"/>
      <c r="X212" s="209"/>
      <c r="Y212" s="209"/>
      <c r="Z212" s="209"/>
      <c r="AA212" s="209"/>
      <c r="AB212" s="209"/>
      <c r="AC212" s="209"/>
      <c r="AD212" s="209"/>
      <c r="AE212" s="209"/>
      <c r="AF212" s="209"/>
      <c r="AG212" s="209"/>
      <c r="AH212" s="209"/>
      <c r="AI212" s="209"/>
      <c r="AJ212" s="209"/>
      <c r="AK212" s="209"/>
      <c r="AL212" s="209"/>
      <c r="AM212" s="209"/>
      <c r="AN212" s="49">
        <f aca="true" t="shared" si="53" ref="AN212:AN256">+T212+V212+X212+Z212+AB212+AD212+AF212+AH212+AJ212+AL212+R212+P212</f>
        <v>0</v>
      </c>
      <c r="AO212" s="49">
        <f aca="true" t="shared" si="54" ref="AO212:AO256">+S212+Q212+U212+W212+Y212+AA212+AC212+AE212+AG212+AI212+AK212+AM212</f>
        <v>0</v>
      </c>
      <c r="AP212" s="209"/>
      <c r="AQ212" s="209"/>
      <c r="AR212" s="209"/>
      <c r="AS212" s="209"/>
      <c r="AT212" s="209"/>
      <c r="AU212" s="221">
        <f>AV213</f>
        <v>1</v>
      </c>
      <c r="AV212" s="7"/>
      <c r="AW212" s="7"/>
      <c r="AX212" s="7"/>
      <c r="AY212" s="7"/>
      <c r="AZ212" s="7"/>
      <c r="BA212" s="7"/>
      <c r="BB212" s="7"/>
      <c r="BC212" s="7"/>
      <c r="BD212" s="7"/>
    </row>
    <row r="213" spans="1:48" s="4" customFormat="1" ht="18.75" customHeight="1">
      <c r="A213" s="115"/>
      <c r="B213" s="172" t="s">
        <v>102</v>
      </c>
      <c r="C213" s="118"/>
      <c r="D213" s="174" t="s">
        <v>81</v>
      </c>
      <c r="E213" s="118"/>
      <c r="F213" s="118"/>
      <c r="G213" s="118"/>
      <c r="H213" s="118"/>
      <c r="I213" s="118"/>
      <c r="J213" s="118"/>
      <c r="K213" s="118"/>
      <c r="L213" s="118"/>
      <c r="M213" s="118"/>
      <c r="N213" s="34">
        <f ca="1" t="shared" si="50"/>
        <v>-43811</v>
      </c>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8"/>
      <c r="AL213" s="118"/>
      <c r="AM213" s="118"/>
      <c r="AN213" s="49">
        <f t="shared" si="53"/>
        <v>0</v>
      </c>
      <c r="AO213" s="49">
        <f t="shared" si="54"/>
        <v>0</v>
      </c>
      <c r="AP213" s="60">
        <f>SUM(O214:O216)</f>
        <v>3</v>
      </c>
      <c r="AQ213" s="61">
        <f>SUM(AO214:AO216)/SUM(AN214:AN216)</f>
        <v>1</v>
      </c>
      <c r="AR213" s="120"/>
      <c r="AS213" s="120"/>
      <c r="AT213" s="52"/>
      <c r="AU213" s="220"/>
      <c r="AV213" s="24">
        <f>AVERAGE(AQ213,AQ217,AQ220,AQ222)</f>
        <v>1</v>
      </c>
    </row>
    <row r="214" spans="1:47" s="4" customFormat="1" ht="31.5" customHeight="1">
      <c r="A214" s="116"/>
      <c r="B214" s="26"/>
      <c r="C214" s="40"/>
      <c r="D214" s="113" t="s">
        <v>365</v>
      </c>
      <c r="E214" s="41" t="s">
        <v>83</v>
      </c>
      <c r="F214" s="86" t="s">
        <v>816</v>
      </c>
      <c r="G214" s="41" t="s">
        <v>817</v>
      </c>
      <c r="H214" s="41" t="s">
        <v>820</v>
      </c>
      <c r="I214" s="124"/>
      <c r="J214" s="42" t="s">
        <v>95</v>
      </c>
      <c r="K214" s="44">
        <v>43780</v>
      </c>
      <c r="L214" s="44">
        <v>43780</v>
      </c>
      <c r="M214" s="45">
        <f>AO214/AN214</f>
        <v>1</v>
      </c>
      <c r="N214" s="34" t="str">
        <f ca="1" t="shared" si="50"/>
        <v>DONE</v>
      </c>
      <c r="O214" s="35">
        <v>1</v>
      </c>
      <c r="P214" s="48"/>
      <c r="Q214" s="48"/>
      <c r="R214" s="48"/>
      <c r="S214" s="48"/>
      <c r="T214" s="48"/>
      <c r="U214" s="48"/>
      <c r="V214" s="48"/>
      <c r="W214" s="48"/>
      <c r="X214" s="48"/>
      <c r="Y214" s="48"/>
      <c r="Z214" s="48"/>
      <c r="AA214" s="48"/>
      <c r="AB214" s="48"/>
      <c r="AC214" s="48"/>
      <c r="AD214" s="48"/>
      <c r="AE214" s="48"/>
      <c r="AF214" s="48"/>
      <c r="AG214" s="48"/>
      <c r="AH214" s="48"/>
      <c r="AI214" s="48">
        <v>1</v>
      </c>
      <c r="AJ214" s="48">
        <v>1</v>
      </c>
      <c r="AK214" s="48"/>
      <c r="AL214" s="48"/>
      <c r="AM214" s="48"/>
      <c r="AN214" s="49">
        <f t="shared" si="53"/>
        <v>1</v>
      </c>
      <c r="AO214" s="49">
        <f t="shared" si="54"/>
        <v>1</v>
      </c>
      <c r="AP214" s="50"/>
      <c r="AQ214" s="51"/>
      <c r="AR214" s="51"/>
      <c r="AS214" s="51"/>
      <c r="AT214" s="119"/>
      <c r="AU214" s="220"/>
    </row>
    <row r="215" spans="1:47" s="4" customFormat="1" ht="31.5" customHeight="1">
      <c r="A215" s="116"/>
      <c r="B215" s="40"/>
      <c r="C215" s="40"/>
      <c r="D215" s="113" t="s">
        <v>366</v>
      </c>
      <c r="E215" s="41" t="s">
        <v>83</v>
      </c>
      <c r="F215" s="173" t="s">
        <v>818</v>
      </c>
      <c r="G215" s="41" t="s">
        <v>246</v>
      </c>
      <c r="H215" s="41" t="s">
        <v>821</v>
      </c>
      <c r="I215" s="124"/>
      <c r="J215" s="42" t="s">
        <v>95</v>
      </c>
      <c r="K215" s="44" t="s">
        <v>822</v>
      </c>
      <c r="L215" s="44">
        <v>43811</v>
      </c>
      <c r="M215" s="45">
        <f>AO215/AN215</f>
        <v>1</v>
      </c>
      <c r="N215" s="34" t="str">
        <f ca="1" t="shared" si="50"/>
        <v>DONE</v>
      </c>
      <c r="O215" s="47">
        <v>1</v>
      </c>
      <c r="P215" s="48"/>
      <c r="Q215" s="48"/>
      <c r="R215" s="48"/>
      <c r="S215" s="48"/>
      <c r="T215" s="48"/>
      <c r="U215" s="48"/>
      <c r="V215" s="48"/>
      <c r="W215" s="48"/>
      <c r="X215" s="48"/>
      <c r="Y215" s="48"/>
      <c r="Z215" s="48"/>
      <c r="AA215" s="48"/>
      <c r="AB215" s="48"/>
      <c r="AC215" s="48"/>
      <c r="AD215" s="48"/>
      <c r="AE215" s="48"/>
      <c r="AF215" s="48"/>
      <c r="AG215" s="48"/>
      <c r="AH215" s="48"/>
      <c r="AI215" s="48"/>
      <c r="AJ215" s="48">
        <v>1</v>
      </c>
      <c r="AK215" s="48">
        <v>1</v>
      </c>
      <c r="AL215" s="48"/>
      <c r="AM215" s="48"/>
      <c r="AN215" s="49">
        <f t="shared" si="53"/>
        <v>1</v>
      </c>
      <c r="AO215" s="49">
        <f t="shared" si="54"/>
        <v>1</v>
      </c>
      <c r="AP215" s="50"/>
      <c r="AQ215" s="51"/>
      <c r="AR215" s="51"/>
      <c r="AS215" s="51"/>
      <c r="AT215" s="52"/>
      <c r="AU215" s="220"/>
    </row>
    <row r="216" spans="1:47" s="4" customFormat="1" ht="31.5" customHeight="1">
      <c r="A216" s="116"/>
      <c r="B216" s="40"/>
      <c r="C216" s="40"/>
      <c r="D216" s="113" t="s">
        <v>367</v>
      </c>
      <c r="E216" s="41" t="s">
        <v>83</v>
      </c>
      <c r="F216" s="173" t="s">
        <v>819</v>
      </c>
      <c r="G216" s="41" t="s">
        <v>246</v>
      </c>
      <c r="H216" s="41" t="s">
        <v>821</v>
      </c>
      <c r="I216" s="124"/>
      <c r="J216" s="42" t="s">
        <v>95</v>
      </c>
      <c r="K216" s="114">
        <v>43617</v>
      </c>
      <c r="L216" s="44">
        <v>43830</v>
      </c>
      <c r="M216" s="45">
        <f>AO216/AN216</f>
        <v>1</v>
      </c>
      <c r="N216" s="34" t="str">
        <f ca="1" t="shared" si="50"/>
        <v>DONE</v>
      </c>
      <c r="O216" s="47">
        <v>1</v>
      </c>
      <c r="P216" s="48"/>
      <c r="Q216" s="48"/>
      <c r="R216" s="48">
        <v>1</v>
      </c>
      <c r="S216" s="48">
        <v>1</v>
      </c>
      <c r="T216" s="48">
        <v>1</v>
      </c>
      <c r="U216" s="48">
        <v>1</v>
      </c>
      <c r="V216" s="48">
        <v>1</v>
      </c>
      <c r="W216" s="48">
        <v>1</v>
      </c>
      <c r="X216" s="48">
        <v>1</v>
      </c>
      <c r="Y216" s="48">
        <v>1</v>
      </c>
      <c r="Z216" s="48">
        <v>1</v>
      </c>
      <c r="AA216" s="48">
        <v>1</v>
      </c>
      <c r="AB216" s="48">
        <v>1</v>
      </c>
      <c r="AC216" s="48">
        <v>1</v>
      </c>
      <c r="AD216" s="48">
        <v>1</v>
      </c>
      <c r="AE216" s="48">
        <v>1</v>
      </c>
      <c r="AF216" s="48">
        <v>1</v>
      </c>
      <c r="AG216" s="48">
        <v>1</v>
      </c>
      <c r="AH216" s="48">
        <v>1</v>
      </c>
      <c r="AI216" s="48">
        <v>1</v>
      </c>
      <c r="AJ216" s="48">
        <v>1</v>
      </c>
      <c r="AK216" s="48">
        <v>1</v>
      </c>
      <c r="AL216" s="48"/>
      <c r="AM216" s="48"/>
      <c r="AN216" s="49">
        <f t="shared" si="53"/>
        <v>10</v>
      </c>
      <c r="AO216" s="49">
        <f t="shared" si="54"/>
        <v>10</v>
      </c>
      <c r="AP216" s="50"/>
      <c r="AQ216" s="51"/>
      <c r="AR216" s="51"/>
      <c r="AS216" s="51"/>
      <c r="AT216" s="52"/>
      <c r="AU216" s="220"/>
    </row>
    <row r="217" spans="1:47" s="4" customFormat="1" ht="24" customHeight="1">
      <c r="A217" s="115"/>
      <c r="B217" s="172" t="s">
        <v>37</v>
      </c>
      <c r="C217" s="118"/>
      <c r="D217" s="174" t="s">
        <v>84</v>
      </c>
      <c r="E217" s="118"/>
      <c r="F217" s="118"/>
      <c r="G217" s="118"/>
      <c r="H217" s="118"/>
      <c r="I217" s="118"/>
      <c r="J217" s="118"/>
      <c r="K217" s="118"/>
      <c r="L217" s="118"/>
      <c r="M217" s="118"/>
      <c r="N217" s="34">
        <f ca="1" t="shared" si="50"/>
        <v>-43811</v>
      </c>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8"/>
      <c r="AL217" s="118"/>
      <c r="AM217" s="118"/>
      <c r="AN217" s="49">
        <f t="shared" si="53"/>
        <v>0</v>
      </c>
      <c r="AO217" s="49">
        <f t="shared" si="54"/>
        <v>0</v>
      </c>
      <c r="AP217" s="60">
        <f>SUM(O218:O220)</f>
        <v>2</v>
      </c>
      <c r="AQ217" s="61">
        <f>SUM(AO218:AO220)/SUM(AN218:AN220)</f>
        <v>1</v>
      </c>
      <c r="AR217" s="120"/>
      <c r="AS217" s="120"/>
      <c r="AT217" s="52"/>
      <c r="AU217" s="220"/>
    </row>
    <row r="218" spans="1:47" s="4" customFormat="1" ht="27" customHeight="1">
      <c r="A218" s="65"/>
      <c r="B218" s="66"/>
      <c r="C218" s="67"/>
      <c r="D218" s="69" t="s">
        <v>85</v>
      </c>
      <c r="E218" s="41" t="s">
        <v>83</v>
      </c>
      <c r="F218" s="41" t="s">
        <v>247</v>
      </c>
      <c r="G218" s="41" t="s">
        <v>246</v>
      </c>
      <c r="H218" s="41" t="s">
        <v>821</v>
      </c>
      <c r="I218" s="41"/>
      <c r="J218" s="42" t="s">
        <v>95</v>
      </c>
      <c r="K218" s="44">
        <v>43438</v>
      </c>
      <c r="L218" s="44">
        <v>43465</v>
      </c>
      <c r="M218" s="45">
        <f>AO218/AN218</f>
        <v>1</v>
      </c>
      <c r="N218" s="34" t="str">
        <f ca="1" t="shared" si="50"/>
        <v>DONE</v>
      </c>
      <c r="O218" s="18">
        <v>1</v>
      </c>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v>1</v>
      </c>
      <c r="AM218" s="48">
        <v>1</v>
      </c>
      <c r="AN218" s="49">
        <f t="shared" si="53"/>
        <v>1</v>
      </c>
      <c r="AO218" s="49">
        <f t="shared" si="54"/>
        <v>1</v>
      </c>
      <c r="AP218" s="50"/>
      <c r="AQ218" s="51"/>
      <c r="AR218" s="51"/>
      <c r="AS218" s="51"/>
      <c r="AT218" s="52"/>
      <c r="AU218" s="220"/>
    </row>
    <row r="219" spans="1:47" s="4" customFormat="1" ht="27" customHeight="1">
      <c r="A219" s="65"/>
      <c r="B219" s="66"/>
      <c r="C219" s="67"/>
      <c r="D219" s="69" t="s">
        <v>86</v>
      </c>
      <c r="E219" s="41" t="s">
        <v>83</v>
      </c>
      <c r="F219" s="41" t="s">
        <v>248</v>
      </c>
      <c r="G219" s="41" t="s">
        <v>246</v>
      </c>
      <c r="H219" s="41" t="s">
        <v>821</v>
      </c>
      <c r="I219" s="41"/>
      <c r="J219" s="42" t="s">
        <v>95</v>
      </c>
      <c r="K219" s="44" t="s">
        <v>823</v>
      </c>
      <c r="L219" s="44">
        <v>43856</v>
      </c>
      <c r="M219" s="45">
        <f>AO219/AN219</f>
        <v>1</v>
      </c>
      <c r="N219" s="34" t="str">
        <f ca="1" t="shared" si="50"/>
        <v>DONE</v>
      </c>
      <c r="O219" s="18">
        <v>1</v>
      </c>
      <c r="P219" s="48"/>
      <c r="Q219" s="48"/>
      <c r="R219" s="48"/>
      <c r="S219" s="48"/>
      <c r="T219" s="48"/>
      <c r="U219" s="48"/>
      <c r="V219" s="48"/>
      <c r="W219" s="48"/>
      <c r="X219" s="48"/>
      <c r="Y219" s="48"/>
      <c r="Z219" s="48"/>
      <c r="AA219" s="48"/>
      <c r="AB219" s="48"/>
      <c r="AC219" s="48"/>
      <c r="AD219" s="48"/>
      <c r="AE219" s="48"/>
      <c r="AF219" s="48"/>
      <c r="AG219" s="48"/>
      <c r="AH219" s="48">
        <v>1</v>
      </c>
      <c r="AI219" s="48">
        <v>1</v>
      </c>
      <c r="AJ219" s="48">
        <v>1</v>
      </c>
      <c r="AK219" s="48">
        <v>1</v>
      </c>
      <c r="AL219" s="48"/>
      <c r="AM219" s="48"/>
      <c r="AN219" s="49">
        <f t="shared" si="53"/>
        <v>2</v>
      </c>
      <c r="AO219" s="49">
        <f t="shared" si="54"/>
        <v>2</v>
      </c>
      <c r="AP219" s="50"/>
      <c r="AQ219" s="51"/>
      <c r="AR219" s="51"/>
      <c r="AS219" s="51"/>
      <c r="AT219" s="52"/>
      <c r="AU219" s="220"/>
    </row>
    <row r="220" spans="1:47" ht="15" customHeight="1">
      <c r="A220" s="115"/>
      <c r="B220" s="172" t="s">
        <v>107</v>
      </c>
      <c r="C220" s="118"/>
      <c r="D220" s="118" t="s">
        <v>87</v>
      </c>
      <c r="E220" s="118"/>
      <c r="F220" s="118"/>
      <c r="G220" s="118"/>
      <c r="H220" s="118"/>
      <c r="I220" s="118"/>
      <c r="J220" s="118"/>
      <c r="K220" s="118"/>
      <c r="L220" s="118"/>
      <c r="M220" s="118"/>
      <c r="N220" s="34">
        <f ca="1" t="shared" si="50"/>
        <v>-43811</v>
      </c>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8"/>
      <c r="AL220" s="118"/>
      <c r="AM220" s="118"/>
      <c r="AN220" s="49">
        <f t="shared" si="53"/>
        <v>0</v>
      </c>
      <c r="AO220" s="49">
        <f t="shared" si="54"/>
        <v>0</v>
      </c>
      <c r="AP220" s="60">
        <f>SUM(O221)</f>
        <v>1</v>
      </c>
      <c r="AQ220" s="61">
        <f>SUM(AO221)/SUM(AN221)</f>
        <v>1</v>
      </c>
      <c r="AR220" s="118"/>
      <c r="AS220" s="118"/>
      <c r="AT220" s="118"/>
      <c r="AU220" s="222"/>
    </row>
    <row r="221" spans="1:47" s="4" customFormat="1" ht="32.25" customHeight="1">
      <c r="A221" s="65"/>
      <c r="B221" s="66"/>
      <c r="C221" s="67"/>
      <c r="D221" s="69" t="s">
        <v>255</v>
      </c>
      <c r="E221" s="41" t="s">
        <v>83</v>
      </c>
      <c r="F221" s="41" t="s">
        <v>824</v>
      </c>
      <c r="G221" s="41" t="s">
        <v>246</v>
      </c>
      <c r="H221" s="41" t="s">
        <v>245</v>
      </c>
      <c r="I221" s="41"/>
      <c r="J221" s="42" t="s">
        <v>95</v>
      </c>
      <c r="K221" s="44">
        <v>43551</v>
      </c>
      <c r="L221" s="44">
        <v>43581</v>
      </c>
      <c r="M221" s="45">
        <f>AO221/AN221</f>
        <v>1</v>
      </c>
      <c r="N221" s="34" t="str">
        <f ca="1" t="shared" si="50"/>
        <v>DONE</v>
      </c>
      <c r="O221" s="18">
        <v>1</v>
      </c>
      <c r="P221" s="48"/>
      <c r="Q221" s="48"/>
      <c r="R221" s="48"/>
      <c r="S221" s="48"/>
      <c r="T221" s="48">
        <v>1</v>
      </c>
      <c r="U221" s="48">
        <v>1</v>
      </c>
      <c r="V221" s="48">
        <v>1</v>
      </c>
      <c r="W221" s="48">
        <v>1</v>
      </c>
      <c r="X221" s="48">
        <v>1</v>
      </c>
      <c r="Y221" s="48">
        <v>1</v>
      </c>
      <c r="Z221" s="48"/>
      <c r="AA221" s="48"/>
      <c r="AB221" s="48"/>
      <c r="AC221" s="48"/>
      <c r="AD221" s="48"/>
      <c r="AE221" s="48"/>
      <c r="AF221" s="48"/>
      <c r="AG221" s="48"/>
      <c r="AH221" s="48"/>
      <c r="AI221" s="48"/>
      <c r="AJ221" s="48"/>
      <c r="AK221" s="48"/>
      <c r="AL221" s="48"/>
      <c r="AM221" s="48"/>
      <c r="AN221" s="49">
        <f t="shared" si="53"/>
        <v>3</v>
      </c>
      <c r="AO221" s="49">
        <f t="shared" si="54"/>
        <v>3</v>
      </c>
      <c r="AP221" s="50"/>
      <c r="AQ221" s="51"/>
      <c r="AR221" s="51"/>
      <c r="AS221" s="51"/>
      <c r="AT221" s="52"/>
      <c r="AU221" s="220"/>
    </row>
    <row r="222" spans="1:43" ht="15" customHeight="1">
      <c r="A222" s="115"/>
      <c r="B222" s="172" t="s">
        <v>108</v>
      </c>
      <c r="C222" s="118"/>
      <c r="D222" s="118" t="s">
        <v>244</v>
      </c>
      <c r="E222" s="118"/>
      <c r="F222" s="118"/>
      <c r="G222" s="118"/>
      <c r="H222" s="118"/>
      <c r="I222" s="118"/>
      <c r="J222" s="118"/>
      <c r="K222" s="118"/>
      <c r="L222" s="118"/>
      <c r="M222" s="118"/>
      <c r="N222" s="34">
        <f ca="1" t="shared" si="50"/>
        <v>-43811</v>
      </c>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8"/>
      <c r="AL222" s="118"/>
      <c r="AM222" s="118"/>
      <c r="AN222" s="49">
        <f t="shared" si="53"/>
        <v>0</v>
      </c>
      <c r="AO222" s="49">
        <f t="shared" si="54"/>
        <v>0</v>
      </c>
      <c r="AP222" s="121">
        <f>SUM(O223:O224)</f>
        <v>2</v>
      </c>
      <c r="AQ222" s="3">
        <f>SUM(AO223:AO224)/SUM(AN223:AN224)</f>
        <v>1</v>
      </c>
    </row>
    <row r="223" spans="1:47" s="4" customFormat="1" ht="27" customHeight="1">
      <c r="A223" s="65"/>
      <c r="B223" s="66"/>
      <c r="C223" s="67"/>
      <c r="D223" s="69" t="s">
        <v>256</v>
      </c>
      <c r="E223" s="123" t="s">
        <v>94</v>
      </c>
      <c r="F223" s="41" t="s">
        <v>249</v>
      </c>
      <c r="G223" s="41" t="s">
        <v>250</v>
      </c>
      <c r="H223" s="41" t="s">
        <v>82</v>
      </c>
      <c r="I223" s="41"/>
      <c r="J223" s="42" t="s">
        <v>96</v>
      </c>
      <c r="K223" s="44">
        <v>43374</v>
      </c>
      <c r="L223" s="44">
        <v>43404</v>
      </c>
      <c r="M223" s="45">
        <f>AO223/AN223</f>
        <v>1</v>
      </c>
      <c r="N223" s="34" t="str">
        <f ca="1" t="shared" si="50"/>
        <v>DONE</v>
      </c>
      <c r="O223" s="18">
        <v>1</v>
      </c>
      <c r="P223" s="48"/>
      <c r="Q223" s="48"/>
      <c r="R223" s="48"/>
      <c r="S223" s="48"/>
      <c r="T223" s="48"/>
      <c r="U223" s="48"/>
      <c r="V223" s="48"/>
      <c r="W223" s="48"/>
      <c r="X223" s="48"/>
      <c r="Y223" s="48"/>
      <c r="Z223" s="48"/>
      <c r="AA223" s="48"/>
      <c r="AB223" s="48">
        <v>1</v>
      </c>
      <c r="AC223" s="48">
        <v>1</v>
      </c>
      <c r="AD223" s="48">
        <v>1</v>
      </c>
      <c r="AE223" s="48">
        <v>1</v>
      </c>
      <c r="AF223" s="48"/>
      <c r="AG223" s="48"/>
      <c r="AH223" s="48"/>
      <c r="AI223" s="48"/>
      <c r="AJ223" s="48"/>
      <c r="AK223" s="48"/>
      <c r="AL223" s="48"/>
      <c r="AM223" s="48"/>
      <c r="AN223" s="49">
        <f t="shared" si="53"/>
        <v>2</v>
      </c>
      <c r="AO223" s="49">
        <f t="shared" si="54"/>
        <v>2</v>
      </c>
      <c r="AP223" s="50"/>
      <c r="AQ223" s="51"/>
      <c r="AR223" s="51"/>
      <c r="AS223" s="51"/>
      <c r="AT223" s="52"/>
      <c r="AU223" s="220"/>
    </row>
    <row r="224" spans="1:47" s="4" customFormat="1" ht="27" customHeight="1">
      <c r="A224" s="65"/>
      <c r="B224" s="66"/>
      <c r="C224" s="67"/>
      <c r="D224" s="69" t="s">
        <v>257</v>
      </c>
      <c r="E224" s="41" t="s">
        <v>94</v>
      </c>
      <c r="F224" s="41"/>
      <c r="G224" s="41"/>
      <c r="H224" s="41" t="s">
        <v>82</v>
      </c>
      <c r="I224" s="41"/>
      <c r="J224" s="42" t="s">
        <v>96</v>
      </c>
      <c r="K224" s="44">
        <v>43405</v>
      </c>
      <c r="L224" s="44">
        <v>43434</v>
      </c>
      <c r="M224" s="45">
        <f>AO224/AN224</f>
        <v>1</v>
      </c>
      <c r="N224" s="34" t="str">
        <f ca="1" t="shared" si="50"/>
        <v>DONE</v>
      </c>
      <c r="O224" s="18">
        <v>1</v>
      </c>
      <c r="P224" s="48"/>
      <c r="Q224" s="48"/>
      <c r="R224" s="48"/>
      <c r="S224" s="48"/>
      <c r="T224" s="48"/>
      <c r="U224" s="48"/>
      <c r="V224" s="48"/>
      <c r="W224" s="48"/>
      <c r="X224" s="48"/>
      <c r="Y224" s="48"/>
      <c r="Z224" s="48"/>
      <c r="AA224" s="48"/>
      <c r="AB224" s="48"/>
      <c r="AC224" s="48"/>
      <c r="AD224" s="48"/>
      <c r="AE224" s="48"/>
      <c r="AF224" s="48">
        <v>1</v>
      </c>
      <c r="AG224" s="48">
        <v>1</v>
      </c>
      <c r="AH224" s="48">
        <v>1</v>
      </c>
      <c r="AI224" s="48">
        <v>1</v>
      </c>
      <c r="AJ224" s="48">
        <v>1</v>
      </c>
      <c r="AK224" s="48">
        <v>1</v>
      </c>
      <c r="AL224" s="48"/>
      <c r="AM224" s="48"/>
      <c r="AN224" s="49">
        <f t="shared" si="53"/>
        <v>3</v>
      </c>
      <c r="AO224" s="49">
        <f t="shared" si="54"/>
        <v>3</v>
      </c>
      <c r="AP224" s="50"/>
      <c r="AQ224" s="51"/>
      <c r="AR224" s="51"/>
      <c r="AS224" s="51"/>
      <c r="AT224" s="52"/>
      <c r="AU224" s="220"/>
    </row>
    <row r="225" spans="1:56" s="8" customFormat="1" ht="48" customHeight="1">
      <c r="A225" s="208" t="s">
        <v>368</v>
      </c>
      <c r="B225" s="209"/>
      <c r="C225" s="209"/>
      <c r="D225" s="210" t="s">
        <v>394</v>
      </c>
      <c r="E225" s="209"/>
      <c r="F225" s="209"/>
      <c r="G225" s="209"/>
      <c r="H225" s="209"/>
      <c r="I225" s="209"/>
      <c r="J225" s="209"/>
      <c r="K225" s="209"/>
      <c r="L225" s="209"/>
      <c r="M225" s="209"/>
      <c r="N225" s="34">
        <f ca="1" t="shared" si="50"/>
        <v>-43811</v>
      </c>
      <c r="O225" s="209"/>
      <c r="P225" s="209"/>
      <c r="Q225" s="209"/>
      <c r="R225" s="209"/>
      <c r="S225" s="209"/>
      <c r="T225" s="209"/>
      <c r="U225" s="209"/>
      <c r="V225" s="209"/>
      <c r="W225" s="209"/>
      <c r="X225" s="209"/>
      <c r="Y225" s="209"/>
      <c r="Z225" s="209"/>
      <c r="AA225" s="209"/>
      <c r="AB225" s="209"/>
      <c r="AC225" s="209"/>
      <c r="AD225" s="209"/>
      <c r="AE225" s="209"/>
      <c r="AF225" s="209"/>
      <c r="AG225" s="209"/>
      <c r="AH225" s="209"/>
      <c r="AI225" s="209"/>
      <c r="AJ225" s="209"/>
      <c r="AK225" s="209"/>
      <c r="AL225" s="209"/>
      <c r="AM225" s="209"/>
      <c r="AN225" s="49">
        <f t="shared" si="53"/>
        <v>0</v>
      </c>
      <c r="AO225" s="49">
        <f t="shared" si="54"/>
        <v>0</v>
      </c>
      <c r="AP225" s="209"/>
      <c r="AQ225" s="209"/>
      <c r="AR225" s="209"/>
      <c r="AS225" s="209"/>
      <c r="AT225" s="209"/>
      <c r="AU225" s="221">
        <f>AVERAGE(AQ226,AQ230,AQ233,AQ236)</f>
        <v>1</v>
      </c>
      <c r="AV225" s="7"/>
      <c r="AW225" s="7"/>
      <c r="AX225" s="7"/>
      <c r="AY225" s="7"/>
      <c r="AZ225" s="7"/>
      <c r="BA225" s="7"/>
      <c r="BB225" s="7"/>
      <c r="BC225" s="7"/>
      <c r="BD225" s="7"/>
    </row>
    <row r="226" spans="1:48" ht="15" customHeight="1">
      <c r="A226" s="115"/>
      <c r="B226" s="172" t="s">
        <v>117</v>
      </c>
      <c r="C226" s="175"/>
      <c r="D226" s="170" t="s">
        <v>89</v>
      </c>
      <c r="E226" s="175"/>
      <c r="F226" s="175"/>
      <c r="G226" s="175"/>
      <c r="H226" s="175"/>
      <c r="I226" s="175"/>
      <c r="J226" s="175"/>
      <c r="K226" s="175"/>
      <c r="L226" s="175"/>
      <c r="M226" s="175"/>
      <c r="N226" s="34">
        <f ca="1" t="shared" si="50"/>
        <v>-43811</v>
      </c>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49">
        <f t="shared" si="53"/>
        <v>0</v>
      </c>
      <c r="AO226" s="49">
        <f t="shared" si="54"/>
        <v>0</v>
      </c>
      <c r="AP226" s="121">
        <f>SUM(O227:O229)</f>
        <v>36</v>
      </c>
      <c r="AQ226" s="3">
        <f>SUM(AO227:AO229)/SUM(AN227:AN229)</f>
        <v>1</v>
      </c>
      <c r="AV226" s="4" t="e">
        <f>AVERAGE(AU424,AU433,AU450)</f>
        <v>#DIV/0!</v>
      </c>
    </row>
    <row r="227" spans="1:47" s="4" customFormat="1" ht="57.75" customHeight="1">
      <c r="A227" s="65"/>
      <c r="B227" s="66"/>
      <c r="C227" s="67"/>
      <c r="D227" s="69" t="s">
        <v>369</v>
      </c>
      <c r="E227" s="41" t="s">
        <v>101</v>
      </c>
      <c r="F227" s="123" t="s">
        <v>217</v>
      </c>
      <c r="G227" s="41" t="s">
        <v>218</v>
      </c>
      <c r="H227" s="41" t="s">
        <v>90</v>
      </c>
      <c r="I227" s="41"/>
      <c r="J227" s="42" t="s">
        <v>97</v>
      </c>
      <c r="K227" s="114">
        <v>43101</v>
      </c>
      <c r="L227" s="44">
        <v>43465</v>
      </c>
      <c r="M227" s="45">
        <f>AO227/AN227</f>
        <v>1</v>
      </c>
      <c r="N227" s="34" t="str">
        <f ca="1" t="shared" si="50"/>
        <v>DONE</v>
      </c>
      <c r="O227" s="47">
        <v>12</v>
      </c>
      <c r="P227" s="48">
        <v>1</v>
      </c>
      <c r="Q227" s="48">
        <v>1</v>
      </c>
      <c r="R227" s="48">
        <v>1</v>
      </c>
      <c r="S227" s="48">
        <v>1</v>
      </c>
      <c r="T227" s="48">
        <v>1</v>
      </c>
      <c r="U227" s="48">
        <v>1</v>
      </c>
      <c r="V227" s="48">
        <v>1</v>
      </c>
      <c r="W227" s="48">
        <v>1</v>
      </c>
      <c r="X227" s="48">
        <v>1</v>
      </c>
      <c r="Y227" s="48">
        <v>1</v>
      </c>
      <c r="Z227" s="48">
        <v>1</v>
      </c>
      <c r="AA227" s="48">
        <v>1</v>
      </c>
      <c r="AB227" s="48">
        <v>1</v>
      </c>
      <c r="AC227" s="48">
        <v>1</v>
      </c>
      <c r="AD227" s="48">
        <v>1</v>
      </c>
      <c r="AE227" s="48">
        <v>1</v>
      </c>
      <c r="AF227" s="48">
        <v>1</v>
      </c>
      <c r="AG227" s="48">
        <v>1</v>
      </c>
      <c r="AH227" s="48">
        <v>1</v>
      </c>
      <c r="AI227" s="48">
        <v>1</v>
      </c>
      <c r="AJ227" s="48">
        <v>1</v>
      </c>
      <c r="AK227" s="48">
        <v>1</v>
      </c>
      <c r="AL227" s="48">
        <v>1</v>
      </c>
      <c r="AM227" s="48">
        <v>1</v>
      </c>
      <c r="AN227" s="49">
        <f t="shared" si="53"/>
        <v>12</v>
      </c>
      <c r="AO227" s="49">
        <f t="shared" si="54"/>
        <v>12</v>
      </c>
      <c r="AP227" s="50"/>
      <c r="AQ227" s="51"/>
      <c r="AR227" s="51"/>
      <c r="AS227" s="51"/>
      <c r="AT227" s="52"/>
      <c r="AU227" s="220"/>
    </row>
    <row r="228" spans="1:47" s="4" customFormat="1" ht="36">
      <c r="A228" s="65"/>
      <c r="B228" s="66"/>
      <c r="C228" s="67"/>
      <c r="D228" s="69" t="s">
        <v>370</v>
      </c>
      <c r="E228" s="41" t="s">
        <v>101</v>
      </c>
      <c r="F228" s="123" t="s">
        <v>220</v>
      </c>
      <c r="G228" s="41" t="s">
        <v>219</v>
      </c>
      <c r="H228" s="41" t="s">
        <v>90</v>
      </c>
      <c r="I228" s="41"/>
      <c r="J228" s="42" t="s">
        <v>98</v>
      </c>
      <c r="K228" s="114">
        <v>43101</v>
      </c>
      <c r="L228" s="44">
        <v>43465</v>
      </c>
      <c r="M228" s="45">
        <f>AO228/AN228</f>
        <v>1</v>
      </c>
      <c r="N228" s="34" t="str">
        <f ca="1" t="shared" si="50"/>
        <v>DONE</v>
      </c>
      <c r="O228" s="47">
        <v>12</v>
      </c>
      <c r="P228" s="48">
        <v>1</v>
      </c>
      <c r="Q228" s="48">
        <v>1</v>
      </c>
      <c r="R228" s="48">
        <v>1</v>
      </c>
      <c r="S228" s="48">
        <v>1</v>
      </c>
      <c r="T228" s="48">
        <v>1</v>
      </c>
      <c r="U228" s="48">
        <v>1</v>
      </c>
      <c r="V228" s="48">
        <v>1</v>
      </c>
      <c r="W228" s="48">
        <v>1</v>
      </c>
      <c r="X228" s="48">
        <v>1</v>
      </c>
      <c r="Y228" s="48">
        <v>1</v>
      </c>
      <c r="Z228" s="48">
        <v>1</v>
      </c>
      <c r="AA228" s="48">
        <v>1</v>
      </c>
      <c r="AB228" s="48">
        <v>1</v>
      </c>
      <c r="AC228" s="48">
        <v>1</v>
      </c>
      <c r="AD228" s="48">
        <v>1</v>
      </c>
      <c r="AE228" s="48">
        <v>1</v>
      </c>
      <c r="AF228" s="48">
        <v>1</v>
      </c>
      <c r="AG228" s="48">
        <v>1</v>
      </c>
      <c r="AH228" s="48">
        <v>1</v>
      </c>
      <c r="AI228" s="48">
        <v>1</v>
      </c>
      <c r="AJ228" s="48">
        <v>1</v>
      </c>
      <c r="AK228" s="48">
        <v>1</v>
      </c>
      <c r="AL228" s="48">
        <v>1</v>
      </c>
      <c r="AM228" s="48">
        <v>1</v>
      </c>
      <c r="AN228" s="49">
        <f t="shared" si="53"/>
        <v>12</v>
      </c>
      <c r="AO228" s="49">
        <f t="shared" si="54"/>
        <v>12</v>
      </c>
      <c r="AP228" s="50"/>
      <c r="AQ228" s="51"/>
      <c r="AR228" s="51"/>
      <c r="AS228" s="51"/>
      <c r="AT228" s="52"/>
      <c r="AU228" s="220"/>
    </row>
    <row r="229" spans="1:47" s="117" customFormat="1" ht="44.25" customHeight="1">
      <c r="A229" s="65"/>
      <c r="B229" s="66"/>
      <c r="C229" s="67"/>
      <c r="D229" s="69" t="s">
        <v>221</v>
      </c>
      <c r="E229" s="41" t="s">
        <v>101</v>
      </c>
      <c r="F229" s="123" t="s">
        <v>222</v>
      </c>
      <c r="G229" s="41" t="s">
        <v>223</v>
      </c>
      <c r="H229" s="41" t="s">
        <v>90</v>
      </c>
      <c r="I229" s="41"/>
      <c r="J229" s="42" t="s">
        <v>98</v>
      </c>
      <c r="K229" s="114">
        <v>43101</v>
      </c>
      <c r="L229" s="44">
        <v>43465</v>
      </c>
      <c r="M229" s="45">
        <f>AO229/AN229</f>
        <v>1</v>
      </c>
      <c r="N229" s="34" t="str">
        <f ca="1" t="shared" si="50"/>
        <v>DONE</v>
      </c>
      <c r="O229" s="47">
        <v>12</v>
      </c>
      <c r="P229" s="48">
        <v>1</v>
      </c>
      <c r="Q229" s="48">
        <v>1</v>
      </c>
      <c r="R229" s="48">
        <v>1</v>
      </c>
      <c r="S229" s="48">
        <v>1</v>
      </c>
      <c r="T229" s="48">
        <v>1</v>
      </c>
      <c r="U229" s="48">
        <v>1</v>
      </c>
      <c r="V229" s="48">
        <v>1</v>
      </c>
      <c r="W229" s="48">
        <v>1</v>
      </c>
      <c r="X229" s="48">
        <v>1</v>
      </c>
      <c r="Y229" s="48">
        <v>1</v>
      </c>
      <c r="Z229" s="48">
        <v>1</v>
      </c>
      <c r="AA229" s="48">
        <v>1</v>
      </c>
      <c r="AB229" s="48">
        <v>1</v>
      </c>
      <c r="AC229" s="48">
        <v>1</v>
      </c>
      <c r="AD229" s="48">
        <v>1</v>
      </c>
      <c r="AE229" s="48">
        <v>1</v>
      </c>
      <c r="AF229" s="48">
        <v>1</v>
      </c>
      <c r="AG229" s="48">
        <v>1</v>
      </c>
      <c r="AH229" s="48">
        <v>1</v>
      </c>
      <c r="AI229" s="48">
        <v>1</v>
      </c>
      <c r="AJ229" s="48">
        <v>1</v>
      </c>
      <c r="AK229" s="48">
        <v>1</v>
      </c>
      <c r="AL229" s="48">
        <v>1</v>
      </c>
      <c r="AM229" s="48">
        <v>1</v>
      </c>
      <c r="AN229" s="49">
        <f t="shared" si="53"/>
        <v>12</v>
      </c>
      <c r="AO229" s="49">
        <f t="shared" si="54"/>
        <v>12</v>
      </c>
      <c r="AP229" s="50"/>
      <c r="AQ229" s="51"/>
      <c r="AR229" s="51"/>
      <c r="AS229" s="51"/>
      <c r="AT229" s="52"/>
      <c r="AU229" s="220"/>
    </row>
    <row r="230" spans="1:48" ht="15" customHeight="1">
      <c r="A230" s="115"/>
      <c r="B230" s="172" t="s">
        <v>120</v>
      </c>
      <c r="C230" s="118"/>
      <c r="D230" s="118" t="s">
        <v>93</v>
      </c>
      <c r="E230" s="118"/>
      <c r="F230" s="118"/>
      <c r="G230" s="118"/>
      <c r="H230" s="118"/>
      <c r="I230" s="118"/>
      <c r="J230" s="118"/>
      <c r="K230" s="118"/>
      <c r="L230" s="118"/>
      <c r="M230" s="118"/>
      <c r="N230" s="34">
        <f ca="1" t="shared" si="50"/>
        <v>-43811</v>
      </c>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8"/>
      <c r="AL230" s="118"/>
      <c r="AM230" s="118"/>
      <c r="AN230" s="49">
        <f t="shared" si="53"/>
        <v>0</v>
      </c>
      <c r="AO230" s="49">
        <f t="shared" si="54"/>
        <v>0</v>
      </c>
      <c r="AP230" s="121">
        <f>SUM(O231:O232)</f>
        <v>24</v>
      </c>
      <c r="AQ230" s="3">
        <f>SUM(AO231:AO232)/SUM(AN231:AN232)</f>
        <v>1</v>
      </c>
      <c r="AU230" s="220"/>
      <c r="AV230" s="4" t="e">
        <f>AVERAGE(AU431,AU447,AU459)</f>
        <v>#DIV/0!</v>
      </c>
    </row>
    <row r="231" spans="1:47" s="117" customFormat="1" ht="26.25" customHeight="1">
      <c r="A231" s="65"/>
      <c r="B231" s="66"/>
      <c r="C231" s="67"/>
      <c r="D231" s="69" t="s">
        <v>225</v>
      </c>
      <c r="E231" s="41"/>
      <c r="F231" s="41" t="s">
        <v>224</v>
      </c>
      <c r="G231" s="41" t="s">
        <v>226</v>
      </c>
      <c r="H231" s="41" t="s">
        <v>90</v>
      </c>
      <c r="I231" s="41"/>
      <c r="J231" s="42" t="s">
        <v>100</v>
      </c>
      <c r="K231" s="44">
        <v>43191</v>
      </c>
      <c r="L231" s="44">
        <v>43220</v>
      </c>
      <c r="M231" s="45">
        <f>AO231/AN231</f>
        <v>1</v>
      </c>
      <c r="N231" s="34" t="str">
        <f ca="1" t="shared" si="50"/>
        <v>DONE</v>
      </c>
      <c r="O231" s="47">
        <v>12</v>
      </c>
      <c r="P231" s="48">
        <v>1</v>
      </c>
      <c r="Q231" s="48">
        <v>1</v>
      </c>
      <c r="R231" s="48">
        <v>1</v>
      </c>
      <c r="S231" s="48">
        <v>1</v>
      </c>
      <c r="T231" s="48">
        <v>1</v>
      </c>
      <c r="U231" s="48">
        <v>1</v>
      </c>
      <c r="V231" s="48">
        <v>1</v>
      </c>
      <c r="W231" s="48">
        <v>1</v>
      </c>
      <c r="X231" s="48">
        <v>1</v>
      </c>
      <c r="Y231" s="48">
        <v>1</v>
      </c>
      <c r="Z231" s="48">
        <v>1</v>
      </c>
      <c r="AA231" s="48">
        <v>1</v>
      </c>
      <c r="AB231" s="48">
        <v>1</v>
      </c>
      <c r="AC231" s="48">
        <v>1</v>
      </c>
      <c r="AD231" s="48">
        <v>1</v>
      </c>
      <c r="AE231" s="48">
        <v>1</v>
      </c>
      <c r="AF231" s="48">
        <v>1</v>
      </c>
      <c r="AG231" s="48">
        <v>1</v>
      </c>
      <c r="AH231" s="48">
        <v>1</v>
      </c>
      <c r="AI231" s="48">
        <v>1</v>
      </c>
      <c r="AJ231" s="48">
        <v>1</v>
      </c>
      <c r="AK231" s="48">
        <v>1</v>
      </c>
      <c r="AL231" s="48">
        <v>1</v>
      </c>
      <c r="AM231" s="48">
        <v>1</v>
      </c>
      <c r="AN231" s="49">
        <f t="shared" si="53"/>
        <v>12</v>
      </c>
      <c r="AO231" s="49">
        <f t="shared" si="54"/>
        <v>12</v>
      </c>
      <c r="AP231" s="50"/>
      <c r="AQ231" s="51"/>
      <c r="AR231" s="51"/>
      <c r="AS231" s="51"/>
      <c r="AT231" s="52"/>
      <c r="AU231" s="220"/>
    </row>
    <row r="232" spans="1:47" s="117" customFormat="1" ht="30" customHeight="1">
      <c r="A232" s="65"/>
      <c r="B232" s="66"/>
      <c r="C232" s="67"/>
      <c r="D232" s="69" t="s">
        <v>227</v>
      </c>
      <c r="E232" s="41"/>
      <c r="F232" s="41" t="s">
        <v>228</v>
      </c>
      <c r="G232" s="41" t="s">
        <v>229</v>
      </c>
      <c r="H232" s="41" t="s">
        <v>90</v>
      </c>
      <c r="I232" s="41"/>
      <c r="J232" s="42" t="s">
        <v>100</v>
      </c>
      <c r="K232" s="44">
        <v>43191</v>
      </c>
      <c r="L232" s="44">
        <v>43220</v>
      </c>
      <c r="M232" s="45">
        <f>AO232/AN232</f>
        <v>1</v>
      </c>
      <c r="N232" s="34" t="str">
        <f ca="1" t="shared" si="50"/>
        <v>DONE</v>
      </c>
      <c r="O232" s="47">
        <v>12</v>
      </c>
      <c r="P232" s="48">
        <v>1</v>
      </c>
      <c r="Q232" s="48">
        <v>1</v>
      </c>
      <c r="R232" s="48">
        <v>1</v>
      </c>
      <c r="S232" s="48">
        <v>1</v>
      </c>
      <c r="T232" s="48">
        <v>1</v>
      </c>
      <c r="U232" s="48">
        <v>1</v>
      </c>
      <c r="V232" s="48">
        <v>1</v>
      </c>
      <c r="W232" s="48">
        <v>1</v>
      </c>
      <c r="X232" s="48">
        <v>1</v>
      </c>
      <c r="Y232" s="48">
        <v>1</v>
      </c>
      <c r="Z232" s="48">
        <v>1</v>
      </c>
      <c r="AA232" s="48">
        <v>1</v>
      </c>
      <c r="AB232" s="48">
        <v>1</v>
      </c>
      <c r="AC232" s="48">
        <v>1</v>
      </c>
      <c r="AD232" s="48">
        <v>1</v>
      </c>
      <c r="AE232" s="48">
        <v>1</v>
      </c>
      <c r="AF232" s="48">
        <v>1</v>
      </c>
      <c r="AG232" s="48">
        <v>1</v>
      </c>
      <c r="AH232" s="48">
        <v>1</v>
      </c>
      <c r="AI232" s="48">
        <v>1</v>
      </c>
      <c r="AJ232" s="48">
        <v>1</v>
      </c>
      <c r="AK232" s="48">
        <v>1</v>
      </c>
      <c r="AL232" s="48">
        <v>1</v>
      </c>
      <c r="AM232" s="48">
        <v>1</v>
      </c>
      <c r="AN232" s="49">
        <f t="shared" si="53"/>
        <v>12</v>
      </c>
      <c r="AO232" s="49">
        <f t="shared" si="54"/>
        <v>12</v>
      </c>
      <c r="AP232" s="50"/>
      <c r="AQ232" s="51"/>
      <c r="AR232" s="51"/>
      <c r="AS232" s="51"/>
      <c r="AT232" s="52"/>
      <c r="AU232" s="220"/>
    </row>
    <row r="233" spans="1:48" ht="15" customHeight="1">
      <c r="A233" s="115"/>
      <c r="B233" s="172" t="s">
        <v>123</v>
      </c>
      <c r="C233" s="118"/>
      <c r="D233" s="170" t="s">
        <v>91</v>
      </c>
      <c r="E233" s="118"/>
      <c r="F233" s="118"/>
      <c r="G233" s="118"/>
      <c r="H233" s="118"/>
      <c r="I233" s="118"/>
      <c r="J233" s="118"/>
      <c r="K233" s="118"/>
      <c r="L233" s="118"/>
      <c r="M233" s="118"/>
      <c r="N233" s="34">
        <f ca="1" t="shared" si="50"/>
        <v>-43811</v>
      </c>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c r="AJ233" s="118"/>
      <c r="AK233" s="118"/>
      <c r="AL233" s="118"/>
      <c r="AM233" s="118"/>
      <c r="AN233" s="49">
        <f t="shared" si="53"/>
        <v>0</v>
      </c>
      <c r="AO233" s="49">
        <f t="shared" si="54"/>
        <v>0</v>
      </c>
      <c r="AP233" s="121">
        <f>SUM(O234)</f>
        <v>12</v>
      </c>
      <c r="AQ233" s="3">
        <f>SUM(AO234)/SUM(AN234)</f>
        <v>1</v>
      </c>
      <c r="AU233" s="220"/>
      <c r="AV233" s="4" t="e">
        <f>AVERAGE(AU427,#REF!,AU455)</f>
        <v>#REF!</v>
      </c>
    </row>
    <row r="234" spans="1:47" s="4" customFormat="1" ht="24">
      <c r="A234" s="65"/>
      <c r="B234" s="66"/>
      <c r="C234" s="67"/>
      <c r="D234" s="69" t="s">
        <v>92</v>
      </c>
      <c r="E234" s="41" t="s">
        <v>101</v>
      </c>
      <c r="F234" s="41"/>
      <c r="G234" s="41"/>
      <c r="H234" s="41" t="s">
        <v>90</v>
      </c>
      <c r="I234" s="41"/>
      <c r="J234" s="42" t="s">
        <v>99</v>
      </c>
      <c r="K234" s="44">
        <v>43191</v>
      </c>
      <c r="L234" s="44">
        <v>43220</v>
      </c>
      <c r="M234" s="45">
        <f>AO234/AN234</f>
        <v>1</v>
      </c>
      <c r="N234" s="34" t="str">
        <f ca="1" t="shared" si="50"/>
        <v>DONE</v>
      </c>
      <c r="O234" s="47">
        <v>12</v>
      </c>
      <c r="P234" s="48">
        <v>1</v>
      </c>
      <c r="Q234" s="48">
        <v>1</v>
      </c>
      <c r="R234" s="48">
        <v>1</v>
      </c>
      <c r="S234" s="48">
        <v>1</v>
      </c>
      <c r="T234" s="48">
        <v>1</v>
      </c>
      <c r="U234" s="48">
        <v>1</v>
      </c>
      <c r="V234" s="48">
        <v>1</v>
      </c>
      <c r="W234" s="48">
        <v>1</v>
      </c>
      <c r="X234" s="48">
        <v>1</v>
      </c>
      <c r="Y234" s="48">
        <v>1</v>
      </c>
      <c r="Z234" s="48">
        <v>1</v>
      </c>
      <c r="AA234" s="48">
        <v>1</v>
      </c>
      <c r="AB234" s="48">
        <v>1</v>
      </c>
      <c r="AC234" s="48">
        <v>1</v>
      </c>
      <c r="AD234" s="48">
        <v>1</v>
      </c>
      <c r="AE234" s="48">
        <v>1</v>
      </c>
      <c r="AF234" s="48">
        <v>1</v>
      </c>
      <c r="AG234" s="48">
        <v>1</v>
      </c>
      <c r="AH234" s="48">
        <v>1</v>
      </c>
      <c r="AI234" s="48">
        <v>1</v>
      </c>
      <c r="AJ234" s="48">
        <v>1</v>
      </c>
      <c r="AK234" s="48">
        <v>1</v>
      </c>
      <c r="AL234" s="48">
        <v>1</v>
      </c>
      <c r="AM234" s="48">
        <v>1</v>
      </c>
      <c r="AN234" s="49">
        <f t="shared" si="53"/>
        <v>12</v>
      </c>
      <c r="AO234" s="49">
        <f t="shared" si="54"/>
        <v>12</v>
      </c>
      <c r="AP234" s="50"/>
      <c r="AQ234" s="51"/>
      <c r="AR234" s="51"/>
      <c r="AS234" s="51"/>
      <c r="AT234" s="52"/>
      <c r="AU234" s="220"/>
    </row>
    <row r="235" spans="1:47" s="4" customFormat="1" ht="48">
      <c r="A235" s="65"/>
      <c r="B235" s="66"/>
      <c r="C235" s="67"/>
      <c r="D235" s="69" t="s">
        <v>230</v>
      </c>
      <c r="E235" s="41" t="s">
        <v>101</v>
      </c>
      <c r="F235" s="41" t="s">
        <v>232</v>
      </c>
      <c r="G235" s="41" t="s">
        <v>233</v>
      </c>
      <c r="H235" s="41" t="s">
        <v>90</v>
      </c>
      <c r="I235" s="41"/>
      <c r="J235" s="42" t="s">
        <v>99</v>
      </c>
      <c r="K235" s="44">
        <v>43191</v>
      </c>
      <c r="L235" s="44">
        <v>43220</v>
      </c>
      <c r="M235" s="45">
        <f>AO235/AN235</f>
        <v>1</v>
      </c>
      <c r="N235" s="34" t="str">
        <f ca="1" t="shared" si="50"/>
        <v>DONE</v>
      </c>
      <c r="O235" s="47">
        <v>12</v>
      </c>
      <c r="P235" s="48">
        <v>1</v>
      </c>
      <c r="Q235" s="48">
        <v>1</v>
      </c>
      <c r="R235" s="48">
        <v>1</v>
      </c>
      <c r="S235" s="48">
        <v>1</v>
      </c>
      <c r="T235" s="48">
        <v>1</v>
      </c>
      <c r="U235" s="48">
        <v>1</v>
      </c>
      <c r="V235" s="48">
        <v>1</v>
      </c>
      <c r="W235" s="48">
        <v>1</v>
      </c>
      <c r="X235" s="48">
        <v>1</v>
      </c>
      <c r="Y235" s="48">
        <v>1</v>
      </c>
      <c r="Z235" s="48">
        <v>1</v>
      </c>
      <c r="AA235" s="48">
        <v>1</v>
      </c>
      <c r="AB235" s="48">
        <v>1</v>
      </c>
      <c r="AC235" s="48">
        <v>1</v>
      </c>
      <c r="AD235" s="48">
        <v>1</v>
      </c>
      <c r="AE235" s="48">
        <v>1</v>
      </c>
      <c r="AF235" s="48">
        <v>1</v>
      </c>
      <c r="AG235" s="48">
        <v>1</v>
      </c>
      <c r="AH235" s="48">
        <v>1</v>
      </c>
      <c r="AI235" s="48">
        <v>1</v>
      </c>
      <c r="AJ235" s="48">
        <v>1</v>
      </c>
      <c r="AK235" s="48">
        <v>1</v>
      </c>
      <c r="AL235" s="48">
        <v>1</v>
      </c>
      <c r="AM235" s="48">
        <v>1</v>
      </c>
      <c r="AN235" s="49">
        <f t="shared" si="53"/>
        <v>12</v>
      </c>
      <c r="AO235" s="49">
        <f t="shared" si="54"/>
        <v>12</v>
      </c>
      <c r="AP235" s="50"/>
      <c r="AQ235" s="51"/>
      <c r="AR235" s="51"/>
      <c r="AS235" s="51"/>
      <c r="AT235" s="52"/>
      <c r="AU235" s="220"/>
    </row>
    <row r="236" spans="1:48" ht="15" customHeight="1">
      <c r="A236" s="115"/>
      <c r="B236" s="172" t="s">
        <v>234</v>
      </c>
      <c r="C236" s="118"/>
      <c r="D236" s="170" t="s">
        <v>238</v>
      </c>
      <c r="E236" s="118"/>
      <c r="F236" s="118"/>
      <c r="G236" s="118"/>
      <c r="H236" s="118"/>
      <c r="I236" s="118"/>
      <c r="J236" s="118"/>
      <c r="K236" s="118"/>
      <c r="L236" s="118"/>
      <c r="M236" s="118"/>
      <c r="N236" s="34">
        <f ca="1" t="shared" si="50"/>
        <v>-43811</v>
      </c>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8"/>
      <c r="AL236" s="118"/>
      <c r="AM236" s="118"/>
      <c r="AN236" s="49">
        <f t="shared" si="53"/>
        <v>0</v>
      </c>
      <c r="AO236" s="49">
        <f t="shared" si="54"/>
        <v>0</v>
      </c>
      <c r="AP236" s="121">
        <f>SUM(O239)</f>
        <v>0</v>
      </c>
      <c r="AQ236" s="3">
        <f>SUM(AO237:AO238)/SUM(AN237:AN238)</f>
        <v>1</v>
      </c>
      <c r="AU236" s="220"/>
      <c r="AV236" s="4" t="e">
        <f>AVERAGE(#REF!,#REF!,#REF!)</f>
        <v>#REF!</v>
      </c>
    </row>
    <row r="237" spans="1:47" s="4" customFormat="1" ht="48">
      <c r="A237" s="65"/>
      <c r="B237" s="66"/>
      <c r="C237" s="67"/>
      <c r="D237" s="69" t="s">
        <v>235</v>
      </c>
      <c r="E237" s="41" t="s">
        <v>101</v>
      </c>
      <c r="F237" s="41" t="s">
        <v>236</v>
      </c>
      <c r="G237" s="41" t="s">
        <v>237</v>
      </c>
      <c r="H237" s="41" t="s">
        <v>90</v>
      </c>
      <c r="I237" s="41"/>
      <c r="J237" s="42" t="s">
        <v>99</v>
      </c>
      <c r="K237" s="44">
        <v>43191</v>
      </c>
      <c r="L237" s="44">
        <v>43220</v>
      </c>
      <c r="M237" s="45">
        <f>AO237/AN237</f>
        <v>1</v>
      </c>
      <c r="N237" s="34" t="str">
        <f ca="1" t="shared" si="50"/>
        <v>DONE</v>
      </c>
      <c r="O237" s="47">
        <v>12</v>
      </c>
      <c r="P237" s="48">
        <v>1</v>
      </c>
      <c r="Q237" s="48">
        <v>1</v>
      </c>
      <c r="R237" s="48">
        <v>1</v>
      </c>
      <c r="S237" s="48">
        <v>1</v>
      </c>
      <c r="T237" s="48">
        <v>1</v>
      </c>
      <c r="U237" s="48">
        <v>1</v>
      </c>
      <c r="V237" s="48">
        <v>1</v>
      </c>
      <c r="W237" s="48">
        <v>1</v>
      </c>
      <c r="X237" s="48">
        <v>1</v>
      </c>
      <c r="Y237" s="48">
        <v>1</v>
      </c>
      <c r="Z237" s="48">
        <v>1</v>
      </c>
      <c r="AA237" s="48">
        <v>1</v>
      </c>
      <c r="AB237" s="48">
        <v>1</v>
      </c>
      <c r="AC237" s="48">
        <v>1</v>
      </c>
      <c r="AD237" s="48">
        <v>1</v>
      </c>
      <c r="AE237" s="48">
        <v>1</v>
      </c>
      <c r="AF237" s="48">
        <v>1</v>
      </c>
      <c r="AG237" s="48">
        <v>1</v>
      </c>
      <c r="AH237" s="48">
        <v>1</v>
      </c>
      <c r="AI237" s="48">
        <v>1</v>
      </c>
      <c r="AJ237" s="48">
        <v>1</v>
      </c>
      <c r="AK237" s="48">
        <v>1</v>
      </c>
      <c r="AL237" s="48">
        <v>1</v>
      </c>
      <c r="AM237" s="48">
        <v>1</v>
      </c>
      <c r="AN237" s="49">
        <f t="shared" si="53"/>
        <v>12</v>
      </c>
      <c r="AO237" s="49">
        <f t="shared" si="54"/>
        <v>12</v>
      </c>
      <c r="AP237" s="50"/>
      <c r="AQ237" s="51"/>
      <c r="AR237" s="51"/>
      <c r="AS237" s="51"/>
      <c r="AT237" s="52"/>
      <c r="AU237" s="220"/>
    </row>
    <row r="238" spans="1:47" s="4" customFormat="1" ht="36">
      <c r="A238" s="65"/>
      <c r="B238" s="66"/>
      <c r="C238" s="67"/>
      <c r="D238" s="69" t="s">
        <v>239</v>
      </c>
      <c r="E238" s="41" t="s">
        <v>101</v>
      </c>
      <c r="F238" s="41" t="s">
        <v>240</v>
      </c>
      <c r="G238" s="41" t="s">
        <v>231</v>
      </c>
      <c r="H238" s="41" t="s">
        <v>90</v>
      </c>
      <c r="I238" s="41"/>
      <c r="J238" s="42" t="s">
        <v>99</v>
      </c>
      <c r="K238" s="44">
        <v>43191</v>
      </c>
      <c r="L238" s="44">
        <v>43220</v>
      </c>
      <c r="M238" s="45">
        <f>AO238/AN238</f>
        <v>1</v>
      </c>
      <c r="N238" s="34" t="str">
        <f ca="1" t="shared" si="50"/>
        <v>DONE</v>
      </c>
      <c r="O238" s="47">
        <v>12</v>
      </c>
      <c r="P238" s="48">
        <v>1</v>
      </c>
      <c r="Q238" s="48">
        <v>1</v>
      </c>
      <c r="R238" s="48">
        <v>1</v>
      </c>
      <c r="S238" s="48">
        <v>1</v>
      </c>
      <c r="T238" s="48">
        <v>1</v>
      </c>
      <c r="U238" s="48">
        <v>1</v>
      </c>
      <c r="V238" s="48">
        <v>1</v>
      </c>
      <c r="W238" s="48">
        <v>1</v>
      </c>
      <c r="X238" s="48">
        <v>1</v>
      </c>
      <c r="Y238" s="48">
        <v>1</v>
      </c>
      <c r="Z238" s="48">
        <v>1</v>
      </c>
      <c r="AA238" s="48">
        <v>1</v>
      </c>
      <c r="AB238" s="48">
        <v>1</v>
      </c>
      <c r="AC238" s="48">
        <v>1</v>
      </c>
      <c r="AD238" s="48">
        <v>1</v>
      </c>
      <c r="AE238" s="48">
        <v>1</v>
      </c>
      <c r="AF238" s="48">
        <v>1</v>
      </c>
      <c r="AG238" s="48">
        <v>1</v>
      </c>
      <c r="AH238" s="48">
        <v>1</v>
      </c>
      <c r="AI238" s="48">
        <v>1</v>
      </c>
      <c r="AJ238" s="48">
        <v>1</v>
      </c>
      <c r="AK238" s="48">
        <v>1</v>
      </c>
      <c r="AL238" s="48">
        <v>1</v>
      </c>
      <c r="AM238" s="48">
        <v>1</v>
      </c>
      <c r="AN238" s="49">
        <f t="shared" si="53"/>
        <v>12</v>
      </c>
      <c r="AO238" s="49">
        <f t="shared" si="54"/>
        <v>12</v>
      </c>
      <c r="AP238" s="50"/>
      <c r="AQ238" s="51"/>
      <c r="AR238" s="51"/>
      <c r="AS238" s="51"/>
      <c r="AT238" s="52"/>
      <c r="AU238" s="220"/>
    </row>
    <row r="239" spans="1:47" s="117" customFormat="1" ht="30" customHeight="1">
      <c r="A239" s="208" t="s">
        <v>371</v>
      </c>
      <c r="B239" s="209"/>
      <c r="C239" s="209"/>
      <c r="D239" s="209" t="s">
        <v>372</v>
      </c>
      <c r="E239" s="209"/>
      <c r="F239" s="209"/>
      <c r="G239" s="209"/>
      <c r="H239" s="209"/>
      <c r="I239" s="209"/>
      <c r="J239" s="209"/>
      <c r="K239" s="209"/>
      <c r="L239" s="209"/>
      <c r="M239" s="209"/>
      <c r="N239" s="34">
        <f ca="1" t="shared" si="50"/>
        <v>-43811</v>
      </c>
      <c r="O239" s="209"/>
      <c r="P239" s="209"/>
      <c r="Q239" s="209"/>
      <c r="R239" s="209"/>
      <c r="S239" s="209"/>
      <c r="T239" s="209"/>
      <c r="U239" s="209"/>
      <c r="V239" s="209"/>
      <c r="W239" s="209"/>
      <c r="X239" s="209"/>
      <c r="Y239" s="209"/>
      <c r="Z239" s="209"/>
      <c r="AA239" s="209"/>
      <c r="AB239" s="209"/>
      <c r="AC239" s="209"/>
      <c r="AD239" s="209"/>
      <c r="AE239" s="209"/>
      <c r="AF239" s="209"/>
      <c r="AG239" s="209"/>
      <c r="AH239" s="209"/>
      <c r="AI239" s="209"/>
      <c r="AJ239" s="209"/>
      <c r="AK239" s="209"/>
      <c r="AL239" s="209"/>
      <c r="AM239" s="209"/>
      <c r="AN239" s="49">
        <f t="shared" si="53"/>
        <v>0</v>
      </c>
      <c r="AO239" s="49">
        <f t="shared" si="54"/>
        <v>0</v>
      </c>
      <c r="AP239" s="209"/>
      <c r="AQ239" s="209"/>
      <c r="AR239" s="209"/>
      <c r="AS239" s="209"/>
      <c r="AT239" s="209"/>
      <c r="AU239" s="407">
        <f>AVERAGE(AQ240,AQ248,AQ249)</f>
        <v>1</v>
      </c>
    </row>
    <row r="240" spans="1:47" s="117" customFormat="1" ht="24">
      <c r="A240" s="12"/>
      <c r="B240" s="172" t="s">
        <v>373</v>
      </c>
      <c r="C240" s="13"/>
      <c r="D240" s="13" t="s">
        <v>374</v>
      </c>
      <c r="E240" s="14"/>
      <c r="F240" s="14"/>
      <c r="G240" s="14"/>
      <c r="H240" s="14" t="s">
        <v>24</v>
      </c>
      <c r="I240" s="14"/>
      <c r="J240" s="15"/>
      <c r="K240" s="16"/>
      <c r="L240" s="16"/>
      <c r="M240" s="17"/>
      <c r="N240" s="34">
        <f ca="1" t="shared" si="50"/>
        <v>-43811</v>
      </c>
      <c r="O240" s="18"/>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20"/>
      <c r="AN240" s="49">
        <f t="shared" si="53"/>
        <v>0</v>
      </c>
      <c r="AO240" s="49">
        <f t="shared" si="54"/>
        <v>0</v>
      </c>
      <c r="AP240" s="21"/>
      <c r="AQ240" s="22">
        <f>SUM(AO241:AO246)/SUM(AN241:AN246)</f>
        <v>1</v>
      </c>
      <c r="AR240" s="22"/>
      <c r="AS240" s="22"/>
      <c r="AT240" s="23"/>
      <c r="AU240" s="224"/>
    </row>
    <row r="241" spans="1:47" s="117" customFormat="1" ht="33.75">
      <c r="A241" s="25"/>
      <c r="B241" s="26"/>
      <c r="C241" s="187" t="s">
        <v>375</v>
      </c>
      <c r="D241" s="195" t="s">
        <v>264</v>
      </c>
      <c r="E241" s="193" t="s">
        <v>262</v>
      </c>
      <c r="F241" s="189"/>
      <c r="G241" s="189"/>
      <c r="H241" s="189" t="s">
        <v>933</v>
      </c>
      <c r="I241" s="189"/>
      <c r="J241" s="190" t="s">
        <v>103</v>
      </c>
      <c r="K241" s="191">
        <v>43208</v>
      </c>
      <c r="L241" s="192">
        <v>43465</v>
      </c>
      <c r="M241" s="33">
        <v>0.2</v>
      </c>
      <c r="N241" s="34">
        <f ca="1" t="shared" si="50"/>
        <v>-346</v>
      </c>
      <c r="O241" s="35"/>
      <c r="P241" s="205"/>
      <c r="Q241" s="205"/>
      <c r="R241" s="205"/>
      <c r="S241" s="205"/>
      <c r="T241" s="205"/>
      <c r="U241" s="205"/>
      <c r="V241" s="205"/>
      <c r="W241" s="205"/>
      <c r="X241" s="205"/>
      <c r="Y241" s="205"/>
      <c r="Z241" s="205"/>
      <c r="AA241" s="205"/>
      <c r="AB241" s="205"/>
      <c r="AC241" s="205"/>
      <c r="AD241" s="205"/>
      <c r="AE241" s="205"/>
      <c r="AF241" s="205"/>
      <c r="AG241" s="205"/>
      <c r="AH241" s="205"/>
      <c r="AI241" s="205"/>
      <c r="AJ241" s="205"/>
      <c r="AK241" s="205"/>
      <c r="AL241" s="205"/>
      <c r="AM241" s="205"/>
      <c r="AN241" s="49">
        <f t="shared" si="53"/>
        <v>0</v>
      </c>
      <c r="AO241" s="49">
        <f t="shared" si="54"/>
        <v>0</v>
      </c>
      <c r="AP241" s="37"/>
      <c r="AQ241" s="38"/>
      <c r="AR241" s="39"/>
      <c r="AS241" s="39"/>
      <c r="AT241" s="34"/>
      <c r="AU241" s="216"/>
    </row>
    <row r="242" spans="1:47" s="127" customFormat="1" ht="22.5" customHeight="1">
      <c r="A242" s="128"/>
      <c r="B242" s="129"/>
      <c r="C242" s="129"/>
      <c r="D242" s="84" t="s">
        <v>104</v>
      </c>
      <c r="E242" s="123"/>
      <c r="F242" s="123" t="s">
        <v>923</v>
      </c>
      <c r="G242" s="123" t="s">
        <v>924</v>
      </c>
      <c r="H242" s="41" t="s">
        <v>932</v>
      </c>
      <c r="I242" s="123"/>
      <c r="J242" s="130" t="s">
        <v>103</v>
      </c>
      <c r="K242" s="132">
        <v>43208</v>
      </c>
      <c r="L242" s="132">
        <v>43220</v>
      </c>
      <c r="M242" s="133">
        <f>AN242/AO242</f>
        <v>1</v>
      </c>
      <c r="N242" s="34" t="str">
        <f ca="1" t="shared" si="50"/>
        <v>DONE</v>
      </c>
      <c r="O242" s="35">
        <v>1</v>
      </c>
      <c r="P242" s="135"/>
      <c r="Q242" s="135"/>
      <c r="R242" s="48">
        <v>1</v>
      </c>
      <c r="S242" s="48">
        <v>1</v>
      </c>
      <c r="T242" s="48"/>
      <c r="U242" s="48"/>
      <c r="V242" s="48">
        <v>1</v>
      </c>
      <c r="W242" s="48">
        <v>1</v>
      </c>
      <c r="X242" s="48"/>
      <c r="Y242" s="48"/>
      <c r="Z242" s="48">
        <v>1</v>
      </c>
      <c r="AA242" s="48">
        <v>1</v>
      </c>
      <c r="AB242" s="135"/>
      <c r="AC242" s="135"/>
      <c r="AD242" s="135"/>
      <c r="AE242" s="135"/>
      <c r="AF242" s="135"/>
      <c r="AG242" s="135"/>
      <c r="AH242" s="135"/>
      <c r="AI242" s="135"/>
      <c r="AJ242" s="135"/>
      <c r="AK242" s="135"/>
      <c r="AL242" s="135"/>
      <c r="AM242" s="135"/>
      <c r="AN242" s="49">
        <f t="shared" si="53"/>
        <v>3</v>
      </c>
      <c r="AO242" s="49">
        <f t="shared" si="54"/>
        <v>3</v>
      </c>
      <c r="AP242" s="136"/>
      <c r="AQ242" s="137"/>
      <c r="AR242" s="137"/>
      <c r="AS242" s="137"/>
      <c r="AT242" s="138"/>
      <c r="AU242" s="225"/>
    </row>
    <row r="243" spans="1:47" s="127" customFormat="1" ht="41.25" customHeight="1">
      <c r="A243" s="128"/>
      <c r="B243" s="129"/>
      <c r="C243" s="129"/>
      <c r="D243" s="84" t="s">
        <v>263</v>
      </c>
      <c r="E243" s="123"/>
      <c r="F243" s="123" t="s">
        <v>925</v>
      </c>
      <c r="G243" s="123" t="s">
        <v>926</v>
      </c>
      <c r="H243" s="41" t="s">
        <v>932</v>
      </c>
      <c r="I243" s="123"/>
      <c r="J243" s="130" t="s">
        <v>103</v>
      </c>
      <c r="K243" s="132">
        <v>43208</v>
      </c>
      <c r="L243" s="132">
        <v>43220</v>
      </c>
      <c r="M243" s="133">
        <f>AN243/AO243</f>
        <v>1</v>
      </c>
      <c r="N243" s="34" t="str">
        <f ca="1" t="shared" si="50"/>
        <v>DONE</v>
      </c>
      <c r="O243" s="35">
        <v>1</v>
      </c>
      <c r="P243" s="135"/>
      <c r="Q243" s="135"/>
      <c r="R243" s="135"/>
      <c r="S243" s="135"/>
      <c r="T243" s="135"/>
      <c r="U243" s="135"/>
      <c r="V243" s="48">
        <v>1</v>
      </c>
      <c r="W243" s="48">
        <v>1</v>
      </c>
      <c r="X243" s="48"/>
      <c r="Y243" s="48"/>
      <c r="Z243" s="48">
        <v>1</v>
      </c>
      <c r="AA243" s="48">
        <v>1</v>
      </c>
      <c r="AB243" s="48"/>
      <c r="AC243" s="48"/>
      <c r="AD243" s="48">
        <v>1</v>
      </c>
      <c r="AE243" s="48">
        <v>1</v>
      </c>
      <c r="AF243" s="135"/>
      <c r="AG243" s="135"/>
      <c r="AH243" s="135"/>
      <c r="AI243" s="135"/>
      <c r="AJ243" s="135"/>
      <c r="AK243" s="135"/>
      <c r="AL243" s="135"/>
      <c r="AM243" s="135"/>
      <c r="AN243" s="49">
        <f t="shared" si="53"/>
        <v>3</v>
      </c>
      <c r="AO243" s="49">
        <f t="shared" si="54"/>
        <v>3</v>
      </c>
      <c r="AP243" s="136"/>
      <c r="AQ243" s="137"/>
      <c r="AR243" s="137"/>
      <c r="AS243" s="137"/>
      <c r="AT243" s="138"/>
      <c r="AU243" s="225"/>
    </row>
    <row r="244" spans="1:47" s="127" customFormat="1" ht="26.25" customHeight="1">
      <c r="A244" s="128"/>
      <c r="B244" s="129"/>
      <c r="C244" s="129"/>
      <c r="D244" s="84" t="s">
        <v>105</v>
      </c>
      <c r="E244" s="123"/>
      <c r="F244" s="123" t="s">
        <v>927</v>
      </c>
      <c r="G244" s="330" t="s">
        <v>928</v>
      </c>
      <c r="H244" s="41" t="s">
        <v>932</v>
      </c>
      <c r="I244" s="123"/>
      <c r="J244" s="130" t="s">
        <v>103</v>
      </c>
      <c r="K244" s="132">
        <v>43208</v>
      </c>
      <c r="L244" s="132">
        <v>43220</v>
      </c>
      <c r="M244" s="133">
        <f>AN244/AO244</f>
        <v>1</v>
      </c>
      <c r="N244" s="34" t="str">
        <f ca="1" t="shared" si="50"/>
        <v>DONE</v>
      </c>
      <c r="O244" s="35">
        <v>1</v>
      </c>
      <c r="P244" s="135"/>
      <c r="Q244" s="135"/>
      <c r="R244" s="135"/>
      <c r="S244" s="135"/>
      <c r="T244" s="135"/>
      <c r="U244" s="135"/>
      <c r="V244" s="48">
        <v>1</v>
      </c>
      <c r="W244" s="48">
        <v>1</v>
      </c>
      <c r="X244" s="48"/>
      <c r="Y244" s="48"/>
      <c r="Z244" s="48">
        <v>1</v>
      </c>
      <c r="AA244" s="48">
        <v>1</v>
      </c>
      <c r="AB244" s="48"/>
      <c r="AC244" s="48"/>
      <c r="AD244" s="48">
        <v>1</v>
      </c>
      <c r="AE244" s="48">
        <v>1</v>
      </c>
      <c r="AF244" s="135"/>
      <c r="AG244" s="135"/>
      <c r="AH244" s="135"/>
      <c r="AI244" s="135"/>
      <c r="AJ244" s="135"/>
      <c r="AK244" s="135"/>
      <c r="AL244" s="135"/>
      <c r="AM244" s="135"/>
      <c r="AN244" s="49">
        <f t="shared" si="53"/>
        <v>3</v>
      </c>
      <c r="AO244" s="49">
        <f t="shared" si="54"/>
        <v>3</v>
      </c>
      <c r="AP244" s="136"/>
      <c r="AQ244" s="137"/>
      <c r="AR244" s="137"/>
      <c r="AS244" s="137"/>
      <c r="AT244" s="138"/>
      <c r="AU244" s="225"/>
    </row>
    <row r="245" spans="1:47" s="127" customFormat="1" ht="41.25" customHeight="1">
      <c r="A245" s="128"/>
      <c r="B245" s="129"/>
      <c r="C245" s="129"/>
      <c r="D245" s="84" t="s">
        <v>106</v>
      </c>
      <c r="E245" s="123"/>
      <c r="F245" s="123" t="s">
        <v>929</v>
      </c>
      <c r="G245" s="330" t="s">
        <v>928</v>
      </c>
      <c r="H245" s="41" t="s">
        <v>932</v>
      </c>
      <c r="I245" s="123"/>
      <c r="J245" s="130" t="s">
        <v>103</v>
      </c>
      <c r="K245" s="132">
        <v>43208</v>
      </c>
      <c r="L245" s="132">
        <v>43404</v>
      </c>
      <c r="M245" s="133">
        <f>AN245/AO245</f>
        <v>1</v>
      </c>
      <c r="N245" s="34" t="str">
        <f ca="1" t="shared" si="50"/>
        <v>DONE</v>
      </c>
      <c r="O245" s="35">
        <v>1</v>
      </c>
      <c r="P245" s="135"/>
      <c r="Q245" s="135"/>
      <c r="R245" s="135"/>
      <c r="S245" s="135"/>
      <c r="T245" s="135"/>
      <c r="U245" s="135"/>
      <c r="V245" s="135"/>
      <c r="W245" s="135"/>
      <c r="X245" s="135"/>
      <c r="Y245" s="135"/>
      <c r="Z245" s="135"/>
      <c r="AA245" s="135"/>
      <c r="AB245" s="135"/>
      <c r="AC245" s="135"/>
      <c r="AD245" s="48">
        <v>1</v>
      </c>
      <c r="AE245" s="48">
        <v>1</v>
      </c>
      <c r="AF245" s="48"/>
      <c r="AG245" s="48"/>
      <c r="AH245" s="48">
        <v>1</v>
      </c>
      <c r="AI245" s="48">
        <v>1</v>
      </c>
      <c r="AJ245" s="135"/>
      <c r="AK245" s="135"/>
      <c r="AL245" s="135"/>
      <c r="AM245" s="135"/>
      <c r="AN245" s="49">
        <f t="shared" si="53"/>
        <v>2</v>
      </c>
      <c r="AO245" s="49">
        <f t="shared" si="54"/>
        <v>2</v>
      </c>
      <c r="AP245" s="136"/>
      <c r="AQ245" s="137"/>
      <c r="AR245" s="137"/>
      <c r="AS245" s="137"/>
      <c r="AT245" s="138"/>
      <c r="AU245" s="225"/>
    </row>
    <row r="246" spans="1:47" s="127" customFormat="1" ht="48" customHeight="1">
      <c r="A246" s="128"/>
      <c r="B246" s="129"/>
      <c r="C246" s="129"/>
      <c r="D246" s="84" t="s">
        <v>241</v>
      </c>
      <c r="E246" s="123"/>
      <c r="F246" s="123" t="s">
        <v>930</v>
      </c>
      <c r="G246" s="123" t="s">
        <v>931</v>
      </c>
      <c r="H246" s="41" t="s">
        <v>932</v>
      </c>
      <c r="I246" s="123"/>
      <c r="J246" s="130" t="s">
        <v>103</v>
      </c>
      <c r="K246" s="132">
        <v>43208</v>
      </c>
      <c r="L246" s="132">
        <v>43404</v>
      </c>
      <c r="M246" s="133">
        <f>AN246/AO246</f>
        <v>1</v>
      </c>
      <c r="N246" s="34" t="str">
        <f ca="1" t="shared" si="50"/>
        <v>DONE</v>
      </c>
      <c r="O246" s="35">
        <v>1</v>
      </c>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48">
        <v>1</v>
      </c>
      <c r="AK246" s="48">
        <v>1</v>
      </c>
      <c r="AL246" s="48"/>
      <c r="AM246" s="48"/>
      <c r="AN246" s="49">
        <f t="shared" si="53"/>
        <v>1</v>
      </c>
      <c r="AO246" s="49">
        <f t="shared" si="54"/>
        <v>1</v>
      </c>
      <c r="AP246" s="136"/>
      <c r="AQ246" s="137"/>
      <c r="AR246" s="137"/>
      <c r="AS246" s="137"/>
      <c r="AT246" s="138"/>
      <c r="AU246" s="225"/>
    </row>
    <row r="247" spans="1:47" s="117" customFormat="1" ht="12">
      <c r="A247" s="12"/>
      <c r="B247" s="172" t="s">
        <v>88</v>
      </c>
      <c r="C247" s="13"/>
      <c r="D247" s="13" t="s">
        <v>242</v>
      </c>
      <c r="E247" s="14"/>
      <c r="F247" s="14"/>
      <c r="G247" s="14"/>
      <c r="H247" s="14"/>
      <c r="I247" s="14"/>
      <c r="J247" s="15" t="s">
        <v>103</v>
      </c>
      <c r="K247" s="16"/>
      <c r="L247" s="16"/>
      <c r="M247" s="17"/>
      <c r="N247" s="34">
        <f ca="1" t="shared" si="50"/>
        <v>-43811</v>
      </c>
      <c r="O247" s="18"/>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20"/>
      <c r="AN247" s="49">
        <f t="shared" si="53"/>
        <v>0</v>
      </c>
      <c r="AO247" s="49">
        <f t="shared" si="54"/>
        <v>0</v>
      </c>
      <c r="AP247" s="21"/>
      <c r="AQ247" s="21"/>
      <c r="AR247" s="21"/>
      <c r="AS247" s="21"/>
      <c r="AT247" s="21"/>
      <c r="AU247" s="226"/>
    </row>
    <row r="248" spans="1:47" s="127" customFormat="1" ht="24.75" customHeight="1">
      <c r="A248" s="140"/>
      <c r="B248" s="141"/>
      <c r="C248" s="77"/>
      <c r="D248" s="68" t="s">
        <v>937</v>
      </c>
      <c r="E248" s="123"/>
      <c r="F248" s="123" t="s">
        <v>934</v>
      </c>
      <c r="G248" s="123" t="s">
        <v>935</v>
      </c>
      <c r="H248" s="123" t="s">
        <v>258</v>
      </c>
      <c r="I248" s="123" t="s">
        <v>936</v>
      </c>
      <c r="J248" s="130" t="s">
        <v>103</v>
      </c>
      <c r="K248" s="132">
        <v>43490</v>
      </c>
      <c r="L248" s="132">
        <v>43661</v>
      </c>
      <c r="M248" s="133">
        <v>1</v>
      </c>
      <c r="N248" s="34" t="str">
        <f ca="1" t="shared" si="50"/>
        <v>DONE</v>
      </c>
      <c r="O248" s="139">
        <v>1</v>
      </c>
      <c r="P248" s="135">
        <v>1</v>
      </c>
      <c r="Q248" s="135"/>
      <c r="R248" s="135"/>
      <c r="S248" s="135"/>
      <c r="T248" s="135"/>
      <c r="U248" s="135"/>
      <c r="V248" s="48"/>
      <c r="W248" s="48"/>
      <c r="X248" s="48"/>
      <c r="Y248" s="48"/>
      <c r="Z248" s="48"/>
      <c r="AA248" s="48"/>
      <c r="AB248" s="48"/>
      <c r="AC248" s="48">
        <v>1</v>
      </c>
      <c r="AD248" s="48"/>
      <c r="AE248" s="48"/>
      <c r="AF248" s="48"/>
      <c r="AG248" s="48"/>
      <c r="AH248" s="135"/>
      <c r="AI248" s="135"/>
      <c r="AJ248" s="135"/>
      <c r="AK248" s="135"/>
      <c r="AL248" s="135"/>
      <c r="AM248" s="135"/>
      <c r="AN248" s="49">
        <f t="shared" si="53"/>
        <v>1</v>
      </c>
      <c r="AO248" s="49">
        <f t="shared" si="54"/>
        <v>1</v>
      </c>
      <c r="AP248" s="136"/>
      <c r="AQ248" s="137">
        <v>1</v>
      </c>
      <c r="AR248" s="137"/>
      <c r="AS248" s="137"/>
      <c r="AT248" s="138"/>
      <c r="AU248" s="225">
        <v>1</v>
      </c>
    </row>
    <row r="249" spans="1:47" s="127" customFormat="1" ht="28.5" customHeight="1">
      <c r="A249" s="140"/>
      <c r="B249" s="141"/>
      <c r="C249" s="77"/>
      <c r="D249" s="68" t="s">
        <v>938</v>
      </c>
      <c r="E249" s="123"/>
      <c r="F249" s="123" t="s">
        <v>939</v>
      </c>
      <c r="G249" s="123" t="s">
        <v>940</v>
      </c>
      <c r="H249" s="123" t="s">
        <v>261</v>
      </c>
      <c r="I249" s="123">
        <v>0</v>
      </c>
      <c r="J249" s="130" t="s">
        <v>103</v>
      </c>
      <c r="K249" s="132">
        <v>43726</v>
      </c>
      <c r="L249" s="132">
        <v>43769</v>
      </c>
      <c r="M249" s="133">
        <v>1</v>
      </c>
      <c r="N249" s="34" t="str">
        <f ca="1" t="shared" si="50"/>
        <v>DONE</v>
      </c>
      <c r="O249" s="139">
        <v>1</v>
      </c>
      <c r="P249" s="135"/>
      <c r="Q249" s="135"/>
      <c r="R249" s="135"/>
      <c r="S249" s="135"/>
      <c r="T249" s="135"/>
      <c r="U249" s="135"/>
      <c r="V249" s="135"/>
      <c r="W249" s="135"/>
      <c r="X249" s="135"/>
      <c r="Y249" s="135"/>
      <c r="Z249" s="135"/>
      <c r="AA249" s="135"/>
      <c r="AB249" s="135"/>
      <c r="AC249" s="135"/>
      <c r="AD249" s="48"/>
      <c r="AE249" s="48"/>
      <c r="AF249" s="48">
        <v>1</v>
      </c>
      <c r="AG249" s="48"/>
      <c r="AH249" s="48"/>
      <c r="AI249" s="48">
        <v>1</v>
      </c>
      <c r="AJ249" s="48"/>
      <c r="AK249" s="48"/>
      <c r="AL249" s="48"/>
      <c r="AM249" s="48"/>
      <c r="AN249" s="49">
        <f t="shared" si="53"/>
        <v>1</v>
      </c>
      <c r="AO249" s="49">
        <f t="shared" si="54"/>
        <v>1</v>
      </c>
      <c r="AP249" s="136"/>
      <c r="AQ249" s="137">
        <v>1</v>
      </c>
      <c r="AR249" s="137"/>
      <c r="AS249" s="137"/>
      <c r="AT249" s="138"/>
      <c r="AU249" s="225">
        <v>1</v>
      </c>
    </row>
    <row r="250" spans="1:47" s="117" customFormat="1" ht="32.25" customHeight="1">
      <c r="A250" s="12"/>
      <c r="B250" s="172" t="s">
        <v>41</v>
      </c>
      <c r="C250" s="13"/>
      <c r="D250" s="160" t="s">
        <v>265</v>
      </c>
      <c r="E250" s="14"/>
      <c r="F250" s="176" t="s">
        <v>259</v>
      </c>
      <c r="G250" s="176" t="s">
        <v>260</v>
      </c>
      <c r="H250" s="176" t="s">
        <v>261</v>
      </c>
      <c r="I250" s="176">
        <v>0</v>
      </c>
      <c r="J250" s="331" t="s">
        <v>103</v>
      </c>
      <c r="K250" s="16"/>
      <c r="L250" s="16"/>
      <c r="M250" s="133">
        <v>1</v>
      </c>
      <c r="N250" s="34" t="str">
        <f ca="1" t="shared" si="50"/>
        <v>DONE</v>
      </c>
      <c r="O250" s="18">
        <v>1</v>
      </c>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20"/>
      <c r="AN250" s="49">
        <f t="shared" si="53"/>
        <v>0</v>
      </c>
      <c r="AO250" s="49">
        <f t="shared" si="54"/>
        <v>0</v>
      </c>
      <c r="AP250" s="21"/>
      <c r="AQ250" s="21"/>
      <c r="AR250" s="21"/>
      <c r="AS250" s="21"/>
      <c r="AT250" s="21"/>
      <c r="AU250" s="226"/>
    </row>
    <row r="251" spans="1:47" s="127" customFormat="1" ht="36">
      <c r="A251" s="140"/>
      <c r="B251" s="141"/>
      <c r="C251" s="77"/>
      <c r="D251" s="68" t="s">
        <v>270</v>
      </c>
      <c r="E251" s="123"/>
      <c r="F251" s="123" t="s">
        <v>271</v>
      </c>
      <c r="G251" s="123" t="s">
        <v>272</v>
      </c>
      <c r="H251" s="41" t="s">
        <v>932</v>
      </c>
      <c r="I251" s="123"/>
      <c r="J251" s="130" t="s">
        <v>103</v>
      </c>
      <c r="K251" s="132">
        <v>43480</v>
      </c>
      <c r="L251" s="132">
        <v>43830</v>
      </c>
      <c r="M251" s="133">
        <f>AN251/AO251</f>
        <v>1</v>
      </c>
      <c r="N251" s="34" t="str">
        <f ca="1" t="shared" si="50"/>
        <v>DONE</v>
      </c>
      <c r="O251" s="139">
        <v>1</v>
      </c>
      <c r="P251" s="135"/>
      <c r="Q251" s="135"/>
      <c r="R251" s="135"/>
      <c r="S251" s="135"/>
      <c r="T251" s="135"/>
      <c r="U251" s="135"/>
      <c r="V251" s="135"/>
      <c r="W251" s="135"/>
      <c r="X251" s="135"/>
      <c r="Y251" s="48">
        <v>1</v>
      </c>
      <c r="Z251" s="48">
        <v>1</v>
      </c>
      <c r="AA251" s="48"/>
      <c r="AB251" s="48"/>
      <c r="AC251" s="48"/>
      <c r="AD251" s="48"/>
      <c r="AE251" s="48"/>
      <c r="AF251" s="48"/>
      <c r="AG251" s="48"/>
      <c r="AH251" s="48"/>
      <c r="AI251" s="48">
        <v>1</v>
      </c>
      <c r="AJ251" s="48">
        <v>1</v>
      </c>
      <c r="AK251" s="135"/>
      <c r="AL251" s="135"/>
      <c r="AM251" s="135"/>
      <c r="AN251" s="49">
        <f t="shared" si="53"/>
        <v>2</v>
      </c>
      <c r="AO251" s="49">
        <f t="shared" si="54"/>
        <v>2</v>
      </c>
      <c r="AP251" s="136"/>
      <c r="AQ251" s="137"/>
      <c r="AR251" s="137"/>
      <c r="AS251" s="137"/>
      <c r="AT251" s="138"/>
      <c r="AU251" s="225"/>
    </row>
    <row r="252" spans="1:47" s="127" customFormat="1" ht="18">
      <c r="A252" s="140"/>
      <c r="B252" s="141"/>
      <c r="C252" s="77"/>
      <c r="D252" s="68" t="s">
        <v>266</v>
      </c>
      <c r="E252" s="123"/>
      <c r="F252" s="123" t="s">
        <v>268</v>
      </c>
      <c r="G252" s="123" t="s">
        <v>269</v>
      </c>
      <c r="H252" s="41" t="s">
        <v>932</v>
      </c>
      <c r="I252" s="123"/>
      <c r="J252" s="130" t="s">
        <v>103</v>
      </c>
      <c r="K252" s="132">
        <v>43518</v>
      </c>
      <c r="L252" s="132">
        <v>43585</v>
      </c>
      <c r="M252" s="133">
        <f>AN252/AO252</f>
        <v>1</v>
      </c>
      <c r="N252" s="34" t="str">
        <f ca="1" t="shared" si="50"/>
        <v>DONE</v>
      </c>
      <c r="O252" s="139">
        <v>1</v>
      </c>
      <c r="P252" s="135"/>
      <c r="Q252" s="135"/>
      <c r="R252" s="135"/>
      <c r="S252" s="135"/>
      <c r="T252" s="135"/>
      <c r="U252" s="135"/>
      <c r="V252" s="135"/>
      <c r="W252" s="135"/>
      <c r="X252" s="135"/>
      <c r="Y252" s="48">
        <v>1</v>
      </c>
      <c r="Z252" s="48">
        <v>1</v>
      </c>
      <c r="AA252" s="48"/>
      <c r="AB252" s="48"/>
      <c r="AC252" s="48"/>
      <c r="AD252" s="48"/>
      <c r="AE252" s="48"/>
      <c r="AF252" s="48"/>
      <c r="AG252" s="48"/>
      <c r="AH252" s="48"/>
      <c r="AI252" s="48">
        <v>1</v>
      </c>
      <c r="AJ252" s="48">
        <v>1</v>
      </c>
      <c r="AK252" s="135"/>
      <c r="AL252" s="135"/>
      <c r="AM252" s="135"/>
      <c r="AN252" s="49">
        <f t="shared" si="53"/>
        <v>2</v>
      </c>
      <c r="AO252" s="49">
        <f t="shared" si="54"/>
        <v>2</v>
      </c>
      <c r="AP252" s="136"/>
      <c r="AQ252" s="137"/>
      <c r="AR252" s="137"/>
      <c r="AS252" s="137"/>
      <c r="AT252" s="138"/>
      <c r="AU252" s="225"/>
    </row>
    <row r="253" spans="1:47" s="127" customFormat="1" ht="18">
      <c r="A253" s="140"/>
      <c r="B253" s="141"/>
      <c r="C253" s="77"/>
      <c r="D253" s="68" t="s">
        <v>267</v>
      </c>
      <c r="E253" s="123"/>
      <c r="F253" s="123" t="s">
        <v>268</v>
      </c>
      <c r="G253" s="123" t="s">
        <v>269</v>
      </c>
      <c r="H253" s="41" t="s">
        <v>932</v>
      </c>
      <c r="I253" s="123"/>
      <c r="J253" s="130" t="s">
        <v>103</v>
      </c>
      <c r="K253" s="132">
        <v>43518</v>
      </c>
      <c r="L253" s="132">
        <v>43585</v>
      </c>
      <c r="M253" s="133">
        <f>AN253/AO253</f>
        <v>1</v>
      </c>
      <c r="N253" s="34" t="str">
        <f ca="1" t="shared" si="50"/>
        <v>DONE</v>
      </c>
      <c r="O253" s="139">
        <v>1</v>
      </c>
      <c r="P253" s="135"/>
      <c r="Q253" s="135"/>
      <c r="R253" s="135"/>
      <c r="S253" s="135"/>
      <c r="T253" s="135"/>
      <c r="U253" s="135"/>
      <c r="V253" s="135"/>
      <c r="W253" s="135"/>
      <c r="X253" s="135"/>
      <c r="Y253" s="48">
        <v>1</v>
      </c>
      <c r="Z253" s="48">
        <v>1</v>
      </c>
      <c r="AA253" s="48"/>
      <c r="AB253" s="48"/>
      <c r="AC253" s="48"/>
      <c r="AD253" s="48"/>
      <c r="AE253" s="48"/>
      <c r="AF253" s="48"/>
      <c r="AG253" s="48"/>
      <c r="AH253" s="48"/>
      <c r="AI253" s="48">
        <v>1</v>
      </c>
      <c r="AJ253" s="48">
        <v>1</v>
      </c>
      <c r="AK253" s="135"/>
      <c r="AL253" s="135"/>
      <c r="AM253" s="135"/>
      <c r="AN253" s="49">
        <f t="shared" si="53"/>
        <v>2</v>
      </c>
      <c r="AO253" s="49">
        <f t="shared" si="54"/>
        <v>2</v>
      </c>
      <c r="AP253" s="136"/>
      <c r="AQ253" s="137"/>
      <c r="AR253" s="137"/>
      <c r="AS253" s="137"/>
      <c r="AT253" s="138"/>
      <c r="AU253" s="225"/>
    </row>
    <row r="254" spans="1:47" s="117" customFormat="1" ht="42" customHeight="1">
      <c r="A254" s="206" t="s">
        <v>376</v>
      </c>
      <c r="B254" s="207"/>
      <c r="C254" s="207"/>
      <c r="D254" s="207" t="s">
        <v>377</v>
      </c>
      <c r="E254" s="207"/>
      <c r="F254" s="207"/>
      <c r="G254" s="207"/>
      <c r="H254" s="207"/>
      <c r="I254" s="207"/>
      <c r="J254" s="207"/>
      <c r="K254" s="207"/>
      <c r="L254" s="207"/>
      <c r="M254" s="207"/>
      <c r="N254" s="34">
        <f ca="1" t="shared" si="50"/>
        <v>-43811</v>
      </c>
      <c r="O254" s="207"/>
      <c r="P254" s="207"/>
      <c r="Q254" s="207"/>
      <c r="R254" s="207"/>
      <c r="S254" s="207"/>
      <c r="T254" s="207"/>
      <c r="U254" s="207"/>
      <c r="V254" s="207"/>
      <c r="W254" s="207"/>
      <c r="X254" s="207"/>
      <c r="Y254" s="207"/>
      <c r="Z254" s="207"/>
      <c r="AA254" s="207"/>
      <c r="AB254" s="207"/>
      <c r="AC254" s="207"/>
      <c r="AD254" s="207"/>
      <c r="AE254" s="207"/>
      <c r="AF254" s="207"/>
      <c r="AG254" s="207"/>
      <c r="AH254" s="207"/>
      <c r="AI254" s="207"/>
      <c r="AJ254" s="207"/>
      <c r="AK254" s="207"/>
      <c r="AL254" s="207"/>
      <c r="AM254" s="207"/>
      <c r="AN254" s="49">
        <f t="shared" si="53"/>
        <v>0</v>
      </c>
      <c r="AO254" s="49">
        <f t="shared" si="54"/>
        <v>0</v>
      </c>
      <c r="AP254" s="207"/>
      <c r="AQ254" s="207"/>
      <c r="AR254" s="207"/>
      <c r="AS254" s="207"/>
      <c r="AT254" s="207"/>
      <c r="AU254" s="227"/>
    </row>
    <row r="255" spans="1:47" s="117" customFormat="1" ht="24">
      <c r="A255" s="12"/>
      <c r="B255" s="172" t="s">
        <v>168</v>
      </c>
      <c r="C255" s="13"/>
      <c r="D255" s="13" t="s">
        <v>113</v>
      </c>
      <c r="E255" s="14" t="s">
        <v>114</v>
      </c>
      <c r="F255" s="14"/>
      <c r="G255" s="14"/>
      <c r="H255" s="14" t="s">
        <v>115</v>
      </c>
      <c r="I255" s="14"/>
      <c r="J255" s="59" t="s">
        <v>116</v>
      </c>
      <c r="K255" s="16"/>
      <c r="L255" s="16"/>
      <c r="M255" s="17"/>
      <c r="N255" s="34">
        <f ca="1" t="shared" si="50"/>
        <v>-43811</v>
      </c>
      <c r="O255" s="18">
        <v>1</v>
      </c>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20"/>
      <c r="AN255" s="49">
        <f t="shared" si="53"/>
        <v>0</v>
      </c>
      <c r="AO255" s="49">
        <f t="shared" si="54"/>
        <v>0</v>
      </c>
      <c r="AP255" s="21">
        <f>SUM(O256:O261)</f>
        <v>0</v>
      </c>
      <c r="AQ255" s="22">
        <f>SUM(AO256:AO261)/SUM(AN256:AN261)</f>
        <v>0.75</v>
      </c>
      <c r="AR255" s="22"/>
      <c r="AS255" s="22"/>
      <c r="AT255" s="23"/>
      <c r="AU255" s="224"/>
    </row>
    <row r="256" spans="1:47" s="117" customFormat="1" ht="48">
      <c r="A256" s="25"/>
      <c r="B256" s="26"/>
      <c r="C256" s="187" t="s">
        <v>169</v>
      </c>
      <c r="D256" s="188" t="s">
        <v>378</v>
      </c>
      <c r="E256" s="193" t="s">
        <v>118</v>
      </c>
      <c r="F256" s="189"/>
      <c r="G256" s="189"/>
      <c r="H256" s="189" t="s">
        <v>27</v>
      </c>
      <c r="I256" s="189"/>
      <c r="J256" s="190" t="s">
        <v>116</v>
      </c>
      <c r="K256" s="191">
        <v>43282</v>
      </c>
      <c r="L256" s="191">
        <v>43344</v>
      </c>
      <c r="M256" s="33">
        <v>1</v>
      </c>
      <c r="N256" s="34" t="str">
        <f ca="1" t="shared" si="50"/>
        <v>DONE</v>
      </c>
      <c r="O256" s="35"/>
      <c r="P256" s="205">
        <v>0</v>
      </c>
      <c r="Q256" s="205">
        <v>0</v>
      </c>
      <c r="R256" s="205">
        <v>0</v>
      </c>
      <c r="S256" s="205">
        <v>0</v>
      </c>
      <c r="T256" s="205">
        <v>0</v>
      </c>
      <c r="U256" s="205">
        <v>0</v>
      </c>
      <c r="V256" s="205">
        <v>0</v>
      </c>
      <c r="W256" s="205">
        <v>0</v>
      </c>
      <c r="X256" s="205">
        <v>0</v>
      </c>
      <c r="Y256" s="205">
        <v>0</v>
      </c>
      <c r="Z256" s="205">
        <v>0</v>
      </c>
      <c r="AA256" s="205">
        <v>0</v>
      </c>
      <c r="AB256" s="205">
        <v>0</v>
      </c>
      <c r="AC256" s="205">
        <v>0</v>
      </c>
      <c r="AD256" s="205">
        <v>2</v>
      </c>
      <c r="AE256" s="205">
        <v>2</v>
      </c>
      <c r="AF256" s="205">
        <v>2</v>
      </c>
      <c r="AG256" s="205">
        <v>2</v>
      </c>
      <c r="AH256" s="205">
        <v>0</v>
      </c>
      <c r="AI256" s="205">
        <v>0</v>
      </c>
      <c r="AJ256" s="205">
        <v>0</v>
      </c>
      <c r="AK256" s="205">
        <v>0</v>
      </c>
      <c r="AL256" s="205">
        <v>0</v>
      </c>
      <c r="AM256" s="205">
        <v>0</v>
      </c>
      <c r="AN256" s="49">
        <f t="shared" si="53"/>
        <v>4</v>
      </c>
      <c r="AO256" s="49">
        <f t="shared" si="54"/>
        <v>4</v>
      </c>
      <c r="AP256" s="37"/>
      <c r="AQ256" s="38"/>
      <c r="AR256" s="39"/>
      <c r="AS256" s="39"/>
      <c r="AT256" s="34"/>
      <c r="AU256" s="216"/>
    </row>
    <row r="257" spans="1:47" s="117" customFormat="1" ht="33.75" customHeight="1">
      <c r="A257" s="25"/>
      <c r="B257" s="40"/>
      <c r="C257" s="142"/>
      <c r="D257" s="53" t="s">
        <v>119</v>
      </c>
      <c r="E257" s="41" t="s">
        <v>114</v>
      </c>
      <c r="F257" s="143" t="s">
        <v>273</v>
      </c>
      <c r="G257" s="41" t="s">
        <v>243</v>
      </c>
      <c r="H257" s="87" t="s">
        <v>274</v>
      </c>
      <c r="I257" s="144" t="s">
        <v>275</v>
      </c>
      <c r="J257" s="42" t="s">
        <v>116</v>
      </c>
      <c r="K257" s="44">
        <v>43282</v>
      </c>
      <c r="L257" s="44">
        <v>43344</v>
      </c>
      <c r="M257" s="33">
        <f>AN257/AO257</f>
        <v>1</v>
      </c>
      <c r="N257" s="34" t="str">
        <f ca="1" t="shared" si="50"/>
        <v>DONE</v>
      </c>
      <c r="O257" s="47"/>
      <c r="P257" s="48"/>
      <c r="Q257" s="48"/>
      <c r="R257" s="48"/>
      <c r="S257" s="48"/>
      <c r="T257" s="48"/>
      <c r="U257" s="48"/>
      <c r="V257" s="48"/>
      <c r="W257" s="48"/>
      <c r="X257" s="48"/>
      <c r="Y257" s="48"/>
      <c r="Z257" s="48"/>
      <c r="AA257" s="48"/>
      <c r="AB257" s="48"/>
      <c r="AC257" s="48"/>
      <c r="AD257" s="48">
        <v>1</v>
      </c>
      <c r="AE257" s="48">
        <v>1</v>
      </c>
      <c r="AF257" s="48">
        <v>1</v>
      </c>
      <c r="AG257" s="48">
        <v>1</v>
      </c>
      <c r="AH257" s="48"/>
      <c r="AI257" s="48"/>
      <c r="AJ257" s="48"/>
      <c r="AK257" s="48"/>
      <c r="AL257" s="48"/>
      <c r="AM257" s="48"/>
      <c r="AN257" s="49">
        <f aca="true" t="shared" si="55" ref="AN257:AN320">+T257+V257+X257+Z257+AB257+AD257+AF257+AH257+AJ257+AL257+R257+P257</f>
        <v>2</v>
      </c>
      <c r="AO257" s="49">
        <f aca="true" t="shared" si="56" ref="AO257:AO320">+S257+Q257+U257+W257+Y257+AA257+AC257+AE257+AG257+AI257+AK257+AM257</f>
        <v>2</v>
      </c>
      <c r="AP257" s="50"/>
      <c r="AQ257" s="51"/>
      <c r="AR257" s="51"/>
      <c r="AS257" s="51"/>
      <c r="AT257" s="52"/>
      <c r="AU257" s="220"/>
    </row>
    <row r="258" spans="1:47" s="117" customFormat="1" ht="60">
      <c r="A258" s="25"/>
      <c r="B258" s="54"/>
      <c r="C258" s="187" t="s">
        <v>170</v>
      </c>
      <c r="D258" s="196" t="s">
        <v>379</v>
      </c>
      <c r="E258" s="193" t="s">
        <v>118</v>
      </c>
      <c r="F258" s="189"/>
      <c r="G258" s="189"/>
      <c r="H258" s="189"/>
      <c r="I258" s="189"/>
      <c r="J258" s="190" t="s">
        <v>116</v>
      </c>
      <c r="K258" s="191">
        <v>43282</v>
      </c>
      <c r="L258" s="192">
        <v>43344</v>
      </c>
      <c r="M258" s="33">
        <v>1</v>
      </c>
      <c r="N258" s="34" t="str">
        <f ca="1" t="shared" si="50"/>
        <v>DONE</v>
      </c>
      <c r="O258" s="55"/>
      <c r="P258" s="205">
        <v>0</v>
      </c>
      <c r="Q258" s="205">
        <v>0</v>
      </c>
      <c r="R258" s="205">
        <v>0</v>
      </c>
      <c r="S258" s="205">
        <v>0</v>
      </c>
      <c r="T258" s="205">
        <v>0</v>
      </c>
      <c r="U258" s="205">
        <v>0</v>
      </c>
      <c r="V258" s="205">
        <v>0</v>
      </c>
      <c r="W258" s="205">
        <v>0</v>
      </c>
      <c r="X258" s="205">
        <v>0</v>
      </c>
      <c r="Y258" s="205">
        <v>0</v>
      </c>
      <c r="Z258" s="205">
        <v>0</v>
      </c>
      <c r="AA258" s="205">
        <v>0</v>
      </c>
      <c r="AB258" s="205">
        <v>0</v>
      </c>
      <c r="AC258" s="205">
        <v>0</v>
      </c>
      <c r="AD258" s="205">
        <v>2</v>
      </c>
      <c r="AE258" s="205">
        <v>2</v>
      </c>
      <c r="AF258" s="205">
        <v>2</v>
      </c>
      <c r="AG258" s="205">
        <v>2</v>
      </c>
      <c r="AH258" s="205">
        <v>0</v>
      </c>
      <c r="AI258" s="205">
        <v>0</v>
      </c>
      <c r="AJ258" s="205">
        <v>0</v>
      </c>
      <c r="AK258" s="205">
        <v>0</v>
      </c>
      <c r="AL258" s="205">
        <v>0</v>
      </c>
      <c r="AM258" s="205">
        <v>0</v>
      </c>
      <c r="AN258" s="49">
        <f t="shared" si="55"/>
        <v>4</v>
      </c>
      <c r="AO258" s="49">
        <f t="shared" si="56"/>
        <v>4</v>
      </c>
      <c r="AP258" s="37"/>
      <c r="AQ258" s="38"/>
      <c r="AR258" s="39"/>
      <c r="AS258" s="39"/>
      <c r="AT258" s="34"/>
      <c r="AU258" s="216"/>
    </row>
    <row r="259" spans="1:47" s="117" customFormat="1" ht="39.75" customHeight="1">
      <c r="A259" s="25"/>
      <c r="B259" s="40"/>
      <c r="C259" s="145"/>
      <c r="D259" s="53" t="s">
        <v>122</v>
      </c>
      <c r="E259" s="41" t="s">
        <v>114</v>
      </c>
      <c r="F259" s="143" t="s">
        <v>273</v>
      </c>
      <c r="G259" s="41" t="s">
        <v>243</v>
      </c>
      <c r="H259" s="87" t="s">
        <v>274</v>
      </c>
      <c r="I259" s="144" t="s">
        <v>275</v>
      </c>
      <c r="J259" s="42" t="s">
        <v>116</v>
      </c>
      <c r="K259" s="44">
        <v>43282</v>
      </c>
      <c r="L259" s="44">
        <v>1</v>
      </c>
      <c r="M259" s="45">
        <f>AO259/AN259</f>
        <v>1</v>
      </c>
      <c r="N259" s="34" t="str">
        <f ca="1" t="shared" si="50"/>
        <v>DONE</v>
      </c>
      <c r="O259" s="18"/>
      <c r="P259" s="48"/>
      <c r="Q259" s="48"/>
      <c r="R259" s="48"/>
      <c r="S259" s="48"/>
      <c r="T259" s="48"/>
      <c r="U259" s="48"/>
      <c r="V259" s="48"/>
      <c r="W259" s="48"/>
      <c r="X259" s="48"/>
      <c r="Y259" s="48"/>
      <c r="Z259" s="48"/>
      <c r="AA259" s="48"/>
      <c r="AB259" s="48"/>
      <c r="AC259" s="48"/>
      <c r="AD259" s="48">
        <v>1</v>
      </c>
      <c r="AE259" s="48">
        <v>1</v>
      </c>
      <c r="AF259" s="48">
        <v>1</v>
      </c>
      <c r="AG259" s="48">
        <v>1</v>
      </c>
      <c r="AH259" s="48"/>
      <c r="AI259" s="48"/>
      <c r="AJ259" s="48"/>
      <c r="AK259" s="48"/>
      <c r="AL259" s="48"/>
      <c r="AM259" s="48"/>
      <c r="AN259" s="49">
        <f t="shared" si="55"/>
        <v>2</v>
      </c>
      <c r="AO259" s="49">
        <f t="shared" si="56"/>
        <v>2</v>
      </c>
      <c r="AP259" s="50"/>
      <c r="AQ259" s="51"/>
      <c r="AR259" s="51"/>
      <c r="AS259" s="51"/>
      <c r="AT259" s="52"/>
      <c r="AU259" s="220"/>
    </row>
    <row r="260" spans="1:47" s="117" customFormat="1" ht="72">
      <c r="A260" s="25"/>
      <c r="B260" s="54"/>
      <c r="C260" s="187" t="s">
        <v>171</v>
      </c>
      <c r="D260" s="284" t="s">
        <v>380</v>
      </c>
      <c r="E260" s="58" t="s">
        <v>55</v>
      </c>
      <c r="F260" s="29"/>
      <c r="G260" s="29"/>
      <c r="H260" s="29"/>
      <c r="I260" s="29"/>
      <c r="J260" s="58" t="s">
        <v>116</v>
      </c>
      <c r="K260" s="31">
        <v>43374</v>
      </c>
      <c r="L260" s="32">
        <v>43465</v>
      </c>
      <c r="M260" s="33">
        <v>0</v>
      </c>
      <c r="N260" s="34">
        <f ca="1" t="shared" si="50"/>
        <v>-346</v>
      </c>
      <c r="O260" s="55"/>
      <c r="P260" s="205">
        <v>0</v>
      </c>
      <c r="Q260" s="205">
        <v>0</v>
      </c>
      <c r="R260" s="205">
        <v>0</v>
      </c>
      <c r="S260" s="205">
        <v>0</v>
      </c>
      <c r="T260" s="205">
        <v>0</v>
      </c>
      <c r="U260" s="205">
        <v>0</v>
      </c>
      <c r="V260" s="205">
        <v>0</v>
      </c>
      <c r="W260" s="205">
        <v>0</v>
      </c>
      <c r="X260" s="205">
        <v>0</v>
      </c>
      <c r="Y260" s="205">
        <v>0</v>
      </c>
      <c r="Z260" s="205">
        <v>0</v>
      </c>
      <c r="AA260" s="205">
        <v>0</v>
      </c>
      <c r="AB260" s="205">
        <v>0</v>
      </c>
      <c r="AC260" s="205">
        <v>0</v>
      </c>
      <c r="AD260" s="205">
        <v>1</v>
      </c>
      <c r="AE260" s="205">
        <v>0</v>
      </c>
      <c r="AF260" s="205">
        <v>1</v>
      </c>
      <c r="AG260" s="205">
        <v>0</v>
      </c>
      <c r="AH260" s="205">
        <v>0</v>
      </c>
      <c r="AI260" s="205">
        <v>0</v>
      </c>
      <c r="AJ260" s="205">
        <v>0</v>
      </c>
      <c r="AK260" s="205">
        <v>0</v>
      </c>
      <c r="AL260" s="205">
        <v>0</v>
      </c>
      <c r="AM260" s="205">
        <v>0</v>
      </c>
      <c r="AN260" s="49">
        <f t="shared" si="55"/>
        <v>2</v>
      </c>
      <c r="AO260" s="49">
        <f>+S260+Q260+U260+W260+Y260+AA260+AC260+AE260+AG260+AI260+AK260+AM260</f>
        <v>0</v>
      </c>
      <c r="AP260" s="37"/>
      <c r="AQ260" s="38"/>
      <c r="AR260" s="39"/>
      <c r="AS260" s="39"/>
      <c r="AT260" s="34"/>
      <c r="AU260" s="216"/>
    </row>
    <row r="261" spans="1:47" s="117" customFormat="1" ht="42.75" customHeight="1">
      <c r="A261" s="25"/>
      <c r="B261" s="40"/>
      <c r="C261" s="142"/>
      <c r="D261" s="69" t="s">
        <v>124</v>
      </c>
      <c r="E261" s="41" t="s">
        <v>114</v>
      </c>
      <c r="F261" s="41" t="s">
        <v>276</v>
      </c>
      <c r="G261" s="41"/>
      <c r="H261" s="41"/>
      <c r="I261" s="41"/>
      <c r="J261" s="42" t="s">
        <v>116</v>
      </c>
      <c r="K261" s="44">
        <v>43313</v>
      </c>
      <c r="L261" s="44">
        <v>43404</v>
      </c>
      <c r="M261" s="45">
        <v>0</v>
      </c>
      <c r="N261" s="34">
        <f ca="1" t="shared" si="50"/>
        <v>-407</v>
      </c>
      <c r="O261" s="18"/>
      <c r="P261" s="48"/>
      <c r="Q261" s="48"/>
      <c r="R261" s="48"/>
      <c r="S261" s="48"/>
      <c r="T261" s="48"/>
      <c r="U261" s="48"/>
      <c r="V261" s="48"/>
      <c r="W261" s="48"/>
      <c r="X261" s="48"/>
      <c r="Y261" s="48"/>
      <c r="Z261" s="48"/>
      <c r="AA261" s="48"/>
      <c r="AB261" s="48"/>
      <c r="AC261" s="48"/>
      <c r="AD261" s="48">
        <v>1</v>
      </c>
      <c r="AE261" s="48">
        <v>0</v>
      </c>
      <c r="AF261" s="48">
        <v>1</v>
      </c>
      <c r="AG261" s="48">
        <v>0</v>
      </c>
      <c r="AH261" s="48"/>
      <c r="AI261" s="48"/>
      <c r="AJ261" s="48"/>
      <c r="AK261" s="48"/>
      <c r="AL261" s="48"/>
      <c r="AM261" s="48"/>
      <c r="AN261" s="49">
        <f t="shared" si="55"/>
        <v>2</v>
      </c>
      <c r="AO261" s="49">
        <f t="shared" si="56"/>
        <v>0</v>
      </c>
      <c r="AP261" s="50"/>
      <c r="AQ261" s="51"/>
      <c r="AR261" s="51"/>
      <c r="AS261" s="51"/>
      <c r="AT261" s="52"/>
      <c r="AU261" s="220"/>
    </row>
    <row r="262" spans="1:47" s="117" customFormat="1" ht="72">
      <c r="A262" s="62"/>
      <c r="B262" s="63"/>
      <c r="C262" s="187" t="s">
        <v>172</v>
      </c>
      <c r="D262" s="188" t="s">
        <v>381</v>
      </c>
      <c r="E262" s="193" t="s">
        <v>55</v>
      </c>
      <c r="F262" s="189"/>
      <c r="G262" s="189"/>
      <c r="H262" s="189" t="s">
        <v>32</v>
      </c>
      <c r="I262" s="189"/>
      <c r="J262" s="190" t="s">
        <v>116</v>
      </c>
      <c r="K262" s="191">
        <v>43313</v>
      </c>
      <c r="L262" s="192">
        <v>43373</v>
      </c>
      <c r="M262" s="33">
        <v>1</v>
      </c>
      <c r="N262" s="34" t="str">
        <f ca="1" t="shared" si="50"/>
        <v>DONE</v>
      </c>
      <c r="O262" s="55"/>
      <c r="P262" s="205">
        <v>0</v>
      </c>
      <c r="Q262" s="205">
        <v>0</v>
      </c>
      <c r="R262" s="205">
        <v>0</v>
      </c>
      <c r="S262" s="205">
        <v>0</v>
      </c>
      <c r="T262" s="205">
        <v>0</v>
      </c>
      <c r="U262" s="205">
        <v>0</v>
      </c>
      <c r="V262" s="205">
        <v>0</v>
      </c>
      <c r="W262" s="205">
        <v>0</v>
      </c>
      <c r="X262" s="205">
        <v>0</v>
      </c>
      <c r="Y262" s="205">
        <v>0</v>
      </c>
      <c r="Z262" s="205">
        <v>0</v>
      </c>
      <c r="AA262" s="205">
        <v>0</v>
      </c>
      <c r="AB262" s="205">
        <v>0</v>
      </c>
      <c r="AC262" s="205">
        <v>0</v>
      </c>
      <c r="AD262" s="205">
        <v>2</v>
      </c>
      <c r="AE262" s="205">
        <v>2</v>
      </c>
      <c r="AF262" s="205">
        <v>2</v>
      </c>
      <c r="AG262" s="205">
        <v>2</v>
      </c>
      <c r="AH262" s="205">
        <v>0</v>
      </c>
      <c r="AI262" s="205">
        <v>0</v>
      </c>
      <c r="AJ262" s="205">
        <v>0</v>
      </c>
      <c r="AK262" s="205">
        <v>0</v>
      </c>
      <c r="AL262" s="205">
        <v>0</v>
      </c>
      <c r="AM262" s="205">
        <v>0</v>
      </c>
      <c r="AN262" s="49">
        <f t="shared" si="55"/>
        <v>4</v>
      </c>
      <c r="AO262" s="49">
        <f t="shared" si="56"/>
        <v>4</v>
      </c>
      <c r="AP262" s="37"/>
      <c r="AQ262" s="38"/>
      <c r="AR262" s="39"/>
      <c r="AS262" s="39"/>
      <c r="AT262" s="34"/>
      <c r="AU262" s="216"/>
    </row>
    <row r="263" spans="1:47" s="117" customFormat="1" ht="51" customHeight="1">
      <c r="A263" s="65"/>
      <c r="B263" s="66"/>
      <c r="C263" s="69"/>
      <c r="D263" s="69" t="s">
        <v>125</v>
      </c>
      <c r="E263" s="41" t="s">
        <v>114</v>
      </c>
      <c r="F263" s="143" t="s">
        <v>273</v>
      </c>
      <c r="G263" s="41" t="s">
        <v>243</v>
      </c>
      <c r="H263" s="87" t="s">
        <v>274</v>
      </c>
      <c r="I263" s="144" t="s">
        <v>275</v>
      </c>
      <c r="J263" s="42" t="s">
        <v>116</v>
      </c>
      <c r="K263" s="44">
        <v>43313</v>
      </c>
      <c r="L263" s="44">
        <v>43373</v>
      </c>
      <c r="M263" s="45">
        <f>AO263/AN263</f>
        <v>1</v>
      </c>
      <c r="N263" s="34" t="str">
        <f ca="1" t="shared" si="50"/>
        <v>DONE</v>
      </c>
      <c r="O263" s="18"/>
      <c r="P263" s="48"/>
      <c r="Q263" s="48"/>
      <c r="R263" s="48"/>
      <c r="S263" s="48"/>
      <c r="T263" s="48"/>
      <c r="U263" s="48"/>
      <c r="V263" s="48"/>
      <c r="W263" s="48"/>
      <c r="X263" s="48"/>
      <c r="Y263" s="48"/>
      <c r="Z263" s="48"/>
      <c r="AA263" s="48"/>
      <c r="AB263" s="48"/>
      <c r="AC263" s="48"/>
      <c r="AD263" s="48">
        <v>1</v>
      </c>
      <c r="AE263" s="48">
        <v>1</v>
      </c>
      <c r="AF263" s="48">
        <v>1</v>
      </c>
      <c r="AG263" s="48">
        <v>1</v>
      </c>
      <c r="AH263" s="48"/>
      <c r="AI263" s="48"/>
      <c r="AJ263" s="48"/>
      <c r="AK263" s="48"/>
      <c r="AL263" s="48"/>
      <c r="AM263" s="48"/>
      <c r="AN263" s="49">
        <f t="shared" si="55"/>
        <v>2</v>
      </c>
      <c r="AO263" s="49">
        <f t="shared" si="56"/>
        <v>2</v>
      </c>
      <c r="AP263" s="50"/>
      <c r="AQ263" s="51"/>
      <c r="AR263" s="51"/>
      <c r="AS263" s="51"/>
      <c r="AT263" s="52"/>
      <c r="AU263" s="220"/>
    </row>
    <row r="264" spans="1:47" s="117" customFormat="1" ht="48">
      <c r="A264" s="70"/>
      <c r="B264" s="71"/>
      <c r="C264" s="187" t="s">
        <v>173</v>
      </c>
      <c r="D264" s="196" t="s">
        <v>382</v>
      </c>
      <c r="E264" s="193" t="s">
        <v>55</v>
      </c>
      <c r="F264" s="189"/>
      <c r="G264" s="189"/>
      <c r="H264" s="189" t="s">
        <v>32</v>
      </c>
      <c r="I264" s="189"/>
      <c r="J264" s="190" t="s">
        <v>116</v>
      </c>
      <c r="K264" s="191">
        <v>43313</v>
      </c>
      <c r="L264" s="192">
        <v>43343</v>
      </c>
      <c r="M264" s="33">
        <v>1</v>
      </c>
      <c r="N264" s="34" t="str">
        <f ca="1" t="shared" si="50"/>
        <v>DONE</v>
      </c>
      <c r="O264" s="55"/>
      <c r="P264" s="205">
        <v>0</v>
      </c>
      <c r="Q264" s="205">
        <v>0</v>
      </c>
      <c r="R264" s="205">
        <v>0</v>
      </c>
      <c r="S264" s="205">
        <v>0</v>
      </c>
      <c r="T264" s="205">
        <v>0</v>
      </c>
      <c r="U264" s="205">
        <v>0</v>
      </c>
      <c r="V264" s="205">
        <v>0</v>
      </c>
      <c r="W264" s="205">
        <v>0</v>
      </c>
      <c r="X264" s="205">
        <v>0</v>
      </c>
      <c r="Y264" s="205">
        <v>0</v>
      </c>
      <c r="Z264" s="205">
        <v>0</v>
      </c>
      <c r="AA264" s="205">
        <v>0</v>
      </c>
      <c r="AB264" s="205">
        <v>0</v>
      </c>
      <c r="AC264" s="205">
        <v>0</v>
      </c>
      <c r="AD264" s="205">
        <v>1</v>
      </c>
      <c r="AE264" s="205">
        <v>1</v>
      </c>
      <c r="AF264" s="205">
        <v>1</v>
      </c>
      <c r="AG264" s="205">
        <v>1</v>
      </c>
      <c r="AH264" s="205">
        <v>0</v>
      </c>
      <c r="AI264" s="205">
        <v>0</v>
      </c>
      <c r="AJ264" s="205">
        <v>0</v>
      </c>
      <c r="AK264" s="205">
        <v>0</v>
      </c>
      <c r="AL264" s="205">
        <v>0</v>
      </c>
      <c r="AM264" s="205">
        <v>0</v>
      </c>
      <c r="AN264" s="49">
        <f t="shared" si="55"/>
        <v>2</v>
      </c>
      <c r="AO264" s="49">
        <f t="shared" si="56"/>
        <v>2</v>
      </c>
      <c r="AP264" s="37"/>
      <c r="AQ264" s="38"/>
      <c r="AR264" s="39"/>
      <c r="AS264" s="39"/>
      <c r="AT264" s="34"/>
      <c r="AU264" s="216"/>
    </row>
    <row r="265" spans="1:47" s="117" customFormat="1" ht="54.75" customHeight="1">
      <c r="A265" s="65"/>
      <c r="B265" s="66"/>
      <c r="C265" s="69"/>
      <c r="D265" s="69" t="s">
        <v>127</v>
      </c>
      <c r="E265" s="41" t="s">
        <v>114</v>
      </c>
      <c r="F265" s="143" t="s">
        <v>273</v>
      </c>
      <c r="G265" s="41" t="s">
        <v>243</v>
      </c>
      <c r="H265" s="87" t="s">
        <v>274</v>
      </c>
      <c r="I265" s="144" t="s">
        <v>275</v>
      </c>
      <c r="J265" s="42" t="s">
        <v>116</v>
      </c>
      <c r="K265" s="44">
        <v>43313</v>
      </c>
      <c r="L265" s="44">
        <v>43343</v>
      </c>
      <c r="M265" s="45">
        <f>AO265/AN265</f>
        <v>1</v>
      </c>
      <c r="N265" s="34" t="str">
        <f aca="true" ca="1" t="shared" si="57" ref="N265:N323">IF(M265=100%,"DONE",(L265-TODAY()))</f>
        <v>DONE</v>
      </c>
      <c r="O265" s="18"/>
      <c r="P265" s="48"/>
      <c r="Q265" s="48"/>
      <c r="R265" s="48"/>
      <c r="S265" s="48"/>
      <c r="T265" s="48"/>
      <c r="U265" s="48"/>
      <c r="V265" s="48"/>
      <c r="W265" s="48"/>
      <c r="X265" s="48"/>
      <c r="Y265" s="48"/>
      <c r="Z265" s="48"/>
      <c r="AA265" s="48"/>
      <c r="AB265" s="48"/>
      <c r="AC265" s="48"/>
      <c r="AD265" s="48">
        <v>1</v>
      </c>
      <c r="AE265" s="48">
        <v>1</v>
      </c>
      <c r="AF265" s="48">
        <v>1</v>
      </c>
      <c r="AG265" s="48">
        <v>1</v>
      </c>
      <c r="AH265" s="48"/>
      <c r="AI265" s="48"/>
      <c r="AJ265" s="48"/>
      <c r="AK265" s="48"/>
      <c r="AL265" s="48"/>
      <c r="AM265" s="48"/>
      <c r="AN265" s="49">
        <f t="shared" si="55"/>
        <v>2</v>
      </c>
      <c r="AO265" s="49">
        <f t="shared" si="56"/>
        <v>2</v>
      </c>
      <c r="AP265" s="50"/>
      <c r="AQ265" s="51"/>
      <c r="AR265" s="51"/>
      <c r="AS265" s="51"/>
      <c r="AT265" s="52"/>
      <c r="AU265" s="220"/>
    </row>
    <row r="266" spans="1:47" s="117" customFormat="1" ht="36">
      <c r="A266" s="70"/>
      <c r="B266" s="71"/>
      <c r="C266" s="285" t="s">
        <v>174</v>
      </c>
      <c r="D266" s="286" t="s">
        <v>383</v>
      </c>
      <c r="E266" s="58" t="s">
        <v>55</v>
      </c>
      <c r="F266" s="29"/>
      <c r="G266" s="29"/>
      <c r="H266" s="29" t="s">
        <v>32</v>
      </c>
      <c r="I266" s="29"/>
      <c r="J266" s="30" t="s">
        <v>116</v>
      </c>
      <c r="K266" s="31">
        <v>43405</v>
      </c>
      <c r="L266" s="32">
        <v>43434</v>
      </c>
      <c r="M266" s="33" t="e">
        <f>AS266/AR266</f>
        <v>#DIV/0!</v>
      </c>
      <c r="N266" s="34" t="e">
        <f ca="1" t="shared" si="57"/>
        <v>#DIV/0!</v>
      </c>
      <c r="O266" s="89"/>
      <c r="P266" s="205">
        <v>0</v>
      </c>
      <c r="Q266" s="205">
        <v>0</v>
      </c>
      <c r="R266" s="205">
        <v>0</v>
      </c>
      <c r="S266" s="205">
        <v>0</v>
      </c>
      <c r="T266" s="205">
        <v>0</v>
      </c>
      <c r="U266" s="205">
        <v>0</v>
      </c>
      <c r="V266" s="205">
        <v>0</v>
      </c>
      <c r="W266" s="205">
        <v>0</v>
      </c>
      <c r="X266" s="205">
        <v>0</v>
      </c>
      <c r="Y266" s="205">
        <v>0</v>
      </c>
      <c r="Z266" s="205">
        <v>0</v>
      </c>
      <c r="AA266" s="205">
        <v>0</v>
      </c>
      <c r="AB266" s="205">
        <v>0</v>
      </c>
      <c r="AC266" s="205">
        <v>0</v>
      </c>
      <c r="AD266" s="205">
        <v>0</v>
      </c>
      <c r="AE266" s="205">
        <v>0</v>
      </c>
      <c r="AF266" s="205">
        <v>0</v>
      </c>
      <c r="AG266" s="205">
        <v>0</v>
      </c>
      <c r="AH266" s="205">
        <v>0</v>
      </c>
      <c r="AI266" s="205">
        <v>0</v>
      </c>
      <c r="AJ266" s="205">
        <v>2</v>
      </c>
      <c r="AK266" s="205">
        <v>0</v>
      </c>
      <c r="AL266" s="205">
        <v>0</v>
      </c>
      <c r="AM266" s="205">
        <v>0</v>
      </c>
      <c r="AN266" s="49">
        <f t="shared" si="55"/>
        <v>2</v>
      </c>
      <c r="AO266" s="49">
        <f t="shared" si="56"/>
        <v>0</v>
      </c>
      <c r="AP266" s="148"/>
      <c r="AQ266" s="149"/>
      <c r="AR266" s="150"/>
      <c r="AS266" s="150"/>
      <c r="AT266" s="89"/>
      <c r="AU266" s="228"/>
    </row>
    <row r="267" spans="1:47" s="117" customFormat="1" ht="62.25" customHeight="1">
      <c r="A267" s="65"/>
      <c r="B267" s="66"/>
      <c r="C267" s="285"/>
      <c r="D267" s="286" t="s">
        <v>128</v>
      </c>
      <c r="E267" s="41" t="s">
        <v>114</v>
      </c>
      <c r="F267" s="41" t="s">
        <v>276</v>
      </c>
      <c r="G267" s="41"/>
      <c r="H267" s="41" t="s">
        <v>32</v>
      </c>
      <c r="I267" s="41"/>
      <c r="J267" s="42" t="s">
        <v>116</v>
      </c>
      <c r="K267" s="44">
        <v>43405</v>
      </c>
      <c r="L267" s="44">
        <v>43434</v>
      </c>
      <c r="M267" s="45">
        <f>AO267/AN267</f>
        <v>0</v>
      </c>
      <c r="N267" s="34">
        <f ca="1" t="shared" si="57"/>
        <v>-377</v>
      </c>
      <c r="O267" s="46"/>
      <c r="P267" s="48"/>
      <c r="Q267" s="48"/>
      <c r="R267" s="48"/>
      <c r="S267" s="48"/>
      <c r="T267" s="48"/>
      <c r="U267" s="48"/>
      <c r="V267" s="48"/>
      <c r="W267" s="48"/>
      <c r="X267" s="48"/>
      <c r="Y267" s="48"/>
      <c r="Z267" s="48"/>
      <c r="AA267" s="48"/>
      <c r="AB267" s="48"/>
      <c r="AC267" s="48"/>
      <c r="AD267" s="48"/>
      <c r="AE267" s="48"/>
      <c r="AF267" s="48"/>
      <c r="AG267" s="48"/>
      <c r="AH267" s="48"/>
      <c r="AI267" s="48"/>
      <c r="AJ267" s="48">
        <v>2</v>
      </c>
      <c r="AK267" s="48"/>
      <c r="AL267" s="48"/>
      <c r="AM267" s="48"/>
      <c r="AN267" s="49">
        <f t="shared" si="55"/>
        <v>2</v>
      </c>
      <c r="AO267" s="49">
        <f t="shared" si="56"/>
        <v>0</v>
      </c>
      <c r="AP267" s="151"/>
      <c r="AQ267" s="120"/>
      <c r="AR267" s="120"/>
      <c r="AS267" s="120"/>
      <c r="AT267" s="43"/>
      <c r="AU267" s="229"/>
    </row>
    <row r="268" spans="1:47" s="117" customFormat="1" ht="24">
      <c r="A268" s="70"/>
      <c r="B268" s="71"/>
      <c r="C268" s="187" t="s">
        <v>175</v>
      </c>
      <c r="D268" s="188" t="s">
        <v>129</v>
      </c>
      <c r="E268" s="193" t="s">
        <v>55</v>
      </c>
      <c r="F268" s="189"/>
      <c r="G268" s="189"/>
      <c r="H268" s="189" t="s">
        <v>32</v>
      </c>
      <c r="I268" s="189"/>
      <c r="J268" s="190" t="s">
        <v>116</v>
      </c>
      <c r="K268" s="191">
        <v>43282</v>
      </c>
      <c r="L268" s="192">
        <v>43343</v>
      </c>
      <c r="M268" s="33">
        <v>1</v>
      </c>
      <c r="N268" s="34" t="str">
        <f ca="1" t="shared" si="57"/>
        <v>DONE</v>
      </c>
      <c r="O268" s="89"/>
      <c r="P268" s="205">
        <v>0</v>
      </c>
      <c r="Q268" s="205">
        <v>0</v>
      </c>
      <c r="R268" s="205">
        <v>0</v>
      </c>
      <c r="S268" s="205">
        <v>0</v>
      </c>
      <c r="T268" s="205">
        <v>0</v>
      </c>
      <c r="U268" s="205">
        <v>0</v>
      </c>
      <c r="V268" s="205">
        <v>0</v>
      </c>
      <c r="W268" s="205">
        <v>0</v>
      </c>
      <c r="X268" s="205">
        <v>0</v>
      </c>
      <c r="Y268" s="205">
        <v>0</v>
      </c>
      <c r="Z268" s="205">
        <v>0</v>
      </c>
      <c r="AA268" s="205">
        <v>0</v>
      </c>
      <c r="AB268" s="205">
        <v>2</v>
      </c>
      <c r="AC268" s="205">
        <v>0</v>
      </c>
      <c r="AD268" s="205">
        <v>2</v>
      </c>
      <c r="AE268" s="205">
        <v>0</v>
      </c>
      <c r="AF268" s="205">
        <v>0</v>
      </c>
      <c r="AG268" s="205">
        <v>2</v>
      </c>
      <c r="AH268" s="205">
        <v>0</v>
      </c>
      <c r="AI268" s="205">
        <v>2</v>
      </c>
      <c r="AJ268" s="205">
        <v>0</v>
      </c>
      <c r="AK268" s="205">
        <v>0</v>
      </c>
      <c r="AL268" s="205">
        <v>0</v>
      </c>
      <c r="AM268" s="205">
        <v>0</v>
      </c>
      <c r="AN268" s="49">
        <f t="shared" si="55"/>
        <v>4</v>
      </c>
      <c r="AO268" s="49">
        <f t="shared" si="56"/>
        <v>4</v>
      </c>
      <c r="AP268" s="148"/>
      <c r="AQ268" s="149"/>
      <c r="AR268" s="150"/>
      <c r="AS268" s="150"/>
      <c r="AT268" s="89"/>
      <c r="AU268" s="228"/>
    </row>
    <row r="269" spans="1:47" s="117" customFormat="1" ht="48">
      <c r="A269" s="65"/>
      <c r="B269" s="66"/>
      <c r="C269" s="158"/>
      <c r="D269" s="159" t="s">
        <v>121</v>
      </c>
      <c r="E269" s="41" t="s">
        <v>114</v>
      </c>
      <c r="F269" s="41"/>
      <c r="G269" s="41"/>
      <c r="H269" s="41" t="s">
        <v>32</v>
      </c>
      <c r="I269" s="41"/>
      <c r="J269" s="42" t="s">
        <v>116</v>
      </c>
      <c r="K269" s="44">
        <v>43282</v>
      </c>
      <c r="L269" s="44">
        <v>43343</v>
      </c>
      <c r="M269" s="45">
        <f>AO269/AN269</f>
        <v>1</v>
      </c>
      <c r="N269" s="34" t="str">
        <f ca="1" t="shared" si="57"/>
        <v>DONE</v>
      </c>
      <c r="O269" s="46"/>
      <c r="P269" s="48"/>
      <c r="Q269" s="48"/>
      <c r="R269" s="48"/>
      <c r="S269" s="48"/>
      <c r="T269" s="48"/>
      <c r="U269" s="48"/>
      <c r="V269" s="48"/>
      <c r="W269" s="48"/>
      <c r="X269" s="48"/>
      <c r="Y269" s="48"/>
      <c r="Z269" s="48"/>
      <c r="AA269" s="48"/>
      <c r="AB269" s="48">
        <v>1</v>
      </c>
      <c r="AC269" s="48"/>
      <c r="AD269" s="48">
        <v>1</v>
      </c>
      <c r="AE269" s="48"/>
      <c r="AF269" s="48"/>
      <c r="AG269" s="48">
        <v>1</v>
      </c>
      <c r="AH269" s="48"/>
      <c r="AI269" s="48">
        <v>1</v>
      </c>
      <c r="AJ269" s="48"/>
      <c r="AK269" s="48"/>
      <c r="AL269" s="48"/>
      <c r="AM269" s="48"/>
      <c r="AN269" s="49">
        <f t="shared" si="55"/>
        <v>2</v>
      </c>
      <c r="AO269" s="49">
        <f t="shared" si="56"/>
        <v>2</v>
      </c>
      <c r="AP269" s="151"/>
      <c r="AQ269" s="120"/>
      <c r="AR269" s="120"/>
      <c r="AS269" s="120"/>
      <c r="AT269" s="43"/>
      <c r="AU269" s="229"/>
    </row>
    <row r="270" spans="1:47" s="117" customFormat="1" ht="42" customHeight="1">
      <c r="A270" s="65"/>
      <c r="B270" s="66"/>
      <c r="C270" s="158"/>
      <c r="D270" s="158" t="s">
        <v>130</v>
      </c>
      <c r="E270" s="41" t="s">
        <v>114</v>
      </c>
      <c r="F270" s="143" t="s">
        <v>273</v>
      </c>
      <c r="G270" s="41" t="s">
        <v>243</v>
      </c>
      <c r="H270" s="87" t="s">
        <v>274</v>
      </c>
      <c r="I270" s="144" t="s">
        <v>275</v>
      </c>
      <c r="J270" s="42" t="s">
        <v>116</v>
      </c>
      <c r="K270" s="44">
        <v>43282</v>
      </c>
      <c r="L270" s="44">
        <v>43343</v>
      </c>
      <c r="M270" s="45">
        <f>AO270/AN270</f>
        <v>1</v>
      </c>
      <c r="N270" s="34" t="str">
        <f ca="1" t="shared" si="57"/>
        <v>DONE</v>
      </c>
      <c r="O270" s="46"/>
      <c r="P270" s="48"/>
      <c r="Q270" s="48"/>
      <c r="R270" s="48"/>
      <c r="S270" s="48"/>
      <c r="T270" s="48"/>
      <c r="U270" s="48"/>
      <c r="V270" s="48"/>
      <c r="W270" s="48"/>
      <c r="X270" s="48"/>
      <c r="Y270" s="48"/>
      <c r="Z270" s="48"/>
      <c r="AA270" s="48"/>
      <c r="AB270" s="48">
        <v>1</v>
      </c>
      <c r="AC270" s="48"/>
      <c r="AD270" s="48">
        <v>1</v>
      </c>
      <c r="AE270" s="48"/>
      <c r="AF270" s="48"/>
      <c r="AG270" s="48">
        <v>1</v>
      </c>
      <c r="AH270" s="48"/>
      <c r="AI270" s="48">
        <v>1</v>
      </c>
      <c r="AJ270" s="48"/>
      <c r="AK270" s="48"/>
      <c r="AL270" s="48"/>
      <c r="AM270" s="48"/>
      <c r="AN270" s="49">
        <f t="shared" si="55"/>
        <v>2</v>
      </c>
      <c r="AO270" s="49">
        <f t="shared" si="56"/>
        <v>2</v>
      </c>
      <c r="AP270" s="151"/>
      <c r="AQ270" s="120"/>
      <c r="AR270" s="120"/>
      <c r="AS270" s="120"/>
      <c r="AT270" s="43"/>
      <c r="AU270" s="229"/>
    </row>
    <row r="271" spans="1:47" s="117" customFormat="1" ht="18">
      <c r="A271" s="70"/>
      <c r="B271" s="71"/>
      <c r="C271" s="171" t="s">
        <v>176</v>
      </c>
      <c r="D271" s="286" t="s">
        <v>131</v>
      </c>
      <c r="E271" s="58" t="s">
        <v>55</v>
      </c>
      <c r="F271" s="29"/>
      <c r="G271" s="29"/>
      <c r="H271" s="29" t="s">
        <v>32</v>
      </c>
      <c r="I271" s="29"/>
      <c r="J271" s="58" t="s">
        <v>116</v>
      </c>
      <c r="K271" s="31">
        <v>43313</v>
      </c>
      <c r="L271" s="32">
        <v>43343</v>
      </c>
      <c r="M271" s="33" t="e">
        <f>AS271/AR271</f>
        <v>#DIV/0!</v>
      </c>
      <c r="N271" s="34" t="e">
        <f ca="1" t="shared" si="57"/>
        <v>#DIV/0!</v>
      </c>
      <c r="O271" s="89"/>
      <c r="P271" s="205">
        <v>0</v>
      </c>
      <c r="Q271" s="205">
        <v>0</v>
      </c>
      <c r="R271" s="205">
        <v>0</v>
      </c>
      <c r="S271" s="205">
        <v>0</v>
      </c>
      <c r="T271" s="205">
        <v>0</v>
      </c>
      <c r="U271" s="205">
        <v>0</v>
      </c>
      <c r="V271" s="205">
        <v>0</v>
      </c>
      <c r="W271" s="205">
        <v>0</v>
      </c>
      <c r="X271" s="205">
        <v>0</v>
      </c>
      <c r="Y271" s="205">
        <v>0</v>
      </c>
      <c r="Z271" s="205">
        <v>0</v>
      </c>
      <c r="AA271" s="205">
        <v>0</v>
      </c>
      <c r="AB271" s="205">
        <v>0</v>
      </c>
      <c r="AC271" s="205">
        <v>0</v>
      </c>
      <c r="AD271" s="205">
        <v>2</v>
      </c>
      <c r="AE271" s="205">
        <v>0</v>
      </c>
      <c r="AF271" s="205">
        <v>0</v>
      </c>
      <c r="AG271" s="205">
        <v>0</v>
      </c>
      <c r="AH271" s="205">
        <v>0</v>
      </c>
      <c r="AI271" s="205">
        <v>0</v>
      </c>
      <c r="AJ271" s="205">
        <v>0</v>
      </c>
      <c r="AK271" s="205">
        <v>0</v>
      </c>
      <c r="AL271" s="205">
        <v>0</v>
      </c>
      <c r="AM271" s="205">
        <v>0</v>
      </c>
      <c r="AN271" s="49">
        <f t="shared" si="55"/>
        <v>2</v>
      </c>
      <c r="AO271" s="49">
        <f t="shared" si="56"/>
        <v>0</v>
      </c>
      <c r="AP271" s="148"/>
      <c r="AQ271" s="149"/>
      <c r="AR271" s="150"/>
      <c r="AS271" s="150"/>
      <c r="AT271" s="89"/>
      <c r="AU271" s="228"/>
    </row>
    <row r="272" spans="1:47" s="117" customFormat="1" ht="48">
      <c r="A272" s="65"/>
      <c r="B272" s="66"/>
      <c r="C272" s="125"/>
      <c r="D272" s="159" t="s">
        <v>121</v>
      </c>
      <c r="E272" s="41" t="s">
        <v>114</v>
      </c>
      <c r="F272" s="41"/>
      <c r="G272" s="41"/>
      <c r="H272" s="41" t="s">
        <v>32</v>
      </c>
      <c r="I272" s="41"/>
      <c r="J272" s="42" t="s">
        <v>116</v>
      </c>
      <c r="K272" s="44">
        <v>43313</v>
      </c>
      <c r="L272" s="44">
        <v>43343</v>
      </c>
      <c r="M272" s="45">
        <f>AO272/AN272</f>
        <v>0</v>
      </c>
      <c r="N272" s="34">
        <f ca="1" t="shared" si="57"/>
        <v>-468</v>
      </c>
      <c r="O272" s="46"/>
      <c r="P272" s="48"/>
      <c r="Q272" s="48"/>
      <c r="R272" s="48"/>
      <c r="S272" s="48"/>
      <c r="T272" s="48"/>
      <c r="U272" s="48"/>
      <c r="V272" s="48"/>
      <c r="W272" s="48"/>
      <c r="X272" s="48"/>
      <c r="Y272" s="48"/>
      <c r="Z272" s="48"/>
      <c r="AA272" s="48"/>
      <c r="AB272" s="48"/>
      <c r="AC272" s="48"/>
      <c r="AD272" s="48">
        <v>1</v>
      </c>
      <c r="AE272" s="48"/>
      <c r="AF272" s="48"/>
      <c r="AG272" s="48"/>
      <c r="AH272" s="48"/>
      <c r="AI272" s="48"/>
      <c r="AJ272" s="48"/>
      <c r="AK272" s="48"/>
      <c r="AL272" s="48"/>
      <c r="AM272" s="48"/>
      <c r="AN272" s="49">
        <f t="shared" si="55"/>
        <v>1</v>
      </c>
      <c r="AO272" s="49">
        <f t="shared" si="56"/>
        <v>0</v>
      </c>
      <c r="AP272" s="151"/>
      <c r="AQ272" s="120"/>
      <c r="AR272" s="120"/>
      <c r="AS272" s="120"/>
      <c r="AT272" s="43"/>
      <c r="AU272" s="229"/>
    </row>
    <row r="273" spans="1:47" s="117" customFormat="1" ht="42.75" customHeight="1">
      <c r="A273" s="65"/>
      <c r="B273" s="66"/>
      <c r="C273" s="69"/>
      <c r="D273" s="158" t="s">
        <v>132</v>
      </c>
      <c r="E273" s="41" t="s">
        <v>114</v>
      </c>
      <c r="F273" s="41" t="s">
        <v>276</v>
      </c>
      <c r="G273" s="41"/>
      <c r="H273" s="41" t="s">
        <v>32</v>
      </c>
      <c r="I273" s="41"/>
      <c r="J273" s="42" t="s">
        <v>116</v>
      </c>
      <c r="K273" s="44">
        <v>43313</v>
      </c>
      <c r="L273" s="44">
        <v>43343</v>
      </c>
      <c r="M273" s="45">
        <f>AO273/AN273</f>
        <v>0</v>
      </c>
      <c r="N273" s="34">
        <f ca="1" t="shared" si="57"/>
        <v>-468</v>
      </c>
      <c r="O273" s="46"/>
      <c r="P273" s="48"/>
      <c r="Q273" s="48"/>
      <c r="R273" s="48"/>
      <c r="S273" s="48"/>
      <c r="T273" s="48"/>
      <c r="U273" s="48"/>
      <c r="V273" s="48"/>
      <c r="W273" s="48"/>
      <c r="X273" s="48"/>
      <c r="Y273" s="48"/>
      <c r="Z273" s="48"/>
      <c r="AA273" s="48"/>
      <c r="AB273" s="48"/>
      <c r="AC273" s="48"/>
      <c r="AD273" s="48">
        <v>1</v>
      </c>
      <c r="AE273" s="48"/>
      <c r="AF273" s="48"/>
      <c r="AG273" s="48"/>
      <c r="AH273" s="48"/>
      <c r="AI273" s="48"/>
      <c r="AJ273" s="48"/>
      <c r="AK273" s="48"/>
      <c r="AL273" s="48"/>
      <c r="AM273" s="48"/>
      <c r="AN273" s="49">
        <f t="shared" si="55"/>
        <v>1</v>
      </c>
      <c r="AO273" s="49">
        <f t="shared" si="56"/>
        <v>0</v>
      </c>
      <c r="AP273" s="151"/>
      <c r="AQ273" s="120"/>
      <c r="AR273" s="120"/>
      <c r="AS273" s="120"/>
      <c r="AT273" s="43"/>
      <c r="AU273" s="229"/>
    </row>
    <row r="274" spans="1:47" s="117" customFormat="1" ht="60">
      <c r="A274" s="70"/>
      <c r="B274" s="71"/>
      <c r="C274" s="171" t="s">
        <v>177</v>
      </c>
      <c r="D274" s="286" t="s">
        <v>825</v>
      </c>
      <c r="E274" s="58" t="s">
        <v>55</v>
      </c>
      <c r="F274" s="29"/>
      <c r="G274" s="29"/>
      <c r="H274" s="29" t="s">
        <v>32</v>
      </c>
      <c r="I274" s="29"/>
      <c r="J274" s="58" t="s">
        <v>116</v>
      </c>
      <c r="K274" s="31">
        <v>43313</v>
      </c>
      <c r="L274" s="32">
        <v>43343</v>
      </c>
      <c r="M274" s="33" t="e">
        <f>AS274/AR274</f>
        <v>#DIV/0!</v>
      </c>
      <c r="N274" s="34" t="e">
        <f ca="1" t="shared" si="57"/>
        <v>#DIV/0!</v>
      </c>
      <c r="O274" s="89"/>
      <c r="P274" s="205" t="e">
        <v>#REF!</v>
      </c>
      <c r="Q274" s="205" t="e">
        <v>#REF!</v>
      </c>
      <c r="R274" s="205" t="e">
        <v>#REF!</v>
      </c>
      <c r="S274" s="205" t="e">
        <v>#REF!</v>
      </c>
      <c r="T274" s="205" t="e">
        <v>#REF!</v>
      </c>
      <c r="U274" s="205" t="e">
        <v>#REF!</v>
      </c>
      <c r="V274" s="205" t="e">
        <v>#REF!</v>
      </c>
      <c r="W274" s="205" t="e">
        <v>#REF!</v>
      </c>
      <c r="X274" s="205" t="e">
        <v>#REF!</v>
      </c>
      <c r="Y274" s="205" t="e">
        <v>#REF!</v>
      </c>
      <c r="Z274" s="205" t="e">
        <v>#REF!</v>
      </c>
      <c r="AA274" s="205" t="e">
        <v>#REF!</v>
      </c>
      <c r="AB274" s="205" t="e">
        <v>#REF!</v>
      </c>
      <c r="AC274" s="205" t="e">
        <v>#REF!</v>
      </c>
      <c r="AD274" s="205">
        <v>2</v>
      </c>
      <c r="AE274" s="205" t="e">
        <v>#REF!</v>
      </c>
      <c r="AF274" s="205" t="e">
        <v>#REF!</v>
      </c>
      <c r="AG274" s="205" t="e">
        <v>#REF!</v>
      </c>
      <c r="AH274" s="205" t="e">
        <v>#REF!</v>
      </c>
      <c r="AI274" s="205" t="e">
        <v>#REF!</v>
      </c>
      <c r="AJ274" s="205" t="e">
        <v>#REF!</v>
      </c>
      <c r="AK274" s="205" t="e">
        <v>#REF!</v>
      </c>
      <c r="AL274" s="205" t="e">
        <v>#REF!</v>
      </c>
      <c r="AM274" s="205" t="e">
        <v>#REF!</v>
      </c>
      <c r="AN274" s="49" t="e">
        <f t="shared" si="55"/>
        <v>#REF!</v>
      </c>
      <c r="AO274" s="49" t="e">
        <f t="shared" si="56"/>
        <v>#REF!</v>
      </c>
      <c r="AP274" s="148"/>
      <c r="AQ274" s="149"/>
      <c r="AR274" s="150"/>
      <c r="AS274" s="150"/>
      <c r="AT274" s="89"/>
      <c r="AU274" s="228"/>
    </row>
    <row r="275" spans="1:47" s="117" customFormat="1" ht="30" customHeight="1">
      <c r="A275" s="65"/>
      <c r="B275" s="66"/>
      <c r="C275" s="125"/>
      <c r="D275" s="158" t="s">
        <v>133</v>
      </c>
      <c r="E275" s="41" t="s">
        <v>114</v>
      </c>
      <c r="F275" s="41" t="s">
        <v>276</v>
      </c>
      <c r="G275" s="41"/>
      <c r="H275" s="41" t="s">
        <v>32</v>
      </c>
      <c r="I275" s="41"/>
      <c r="J275" s="42" t="s">
        <v>116</v>
      </c>
      <c r="K275" s="44">
        <v>43313</v>
      </c>
      <c r="L275" s="44">
        <v>43343</v>
      </c>
      <c r="M275" s="45">
        <f>AO275/AN275</f>
        <v>0</v>
      </c>
      <c r="N275" s="34">
        <f ca="1" t="shared" si="57"/>
        <v>-468</v>
      </c>
      <c r="O275" s="46"/>
      <c r="P275" s="48"/>
      <c r="Q275" s="48"/>
      <c r="R275" s="48"/>
      <c r="S275" s="48"/>
      <c r="T275" s="48"/>
      <c r="U275" s="48"/>
      <c r="V275" s="48"/>
      <c r="W275" s="48"/>
      <c r="X275" s="48"/>
      <c r="Y275" s="48"/>
      <c r="Z275" s="48"/>
      <c r="AA275" s="48"/>
      <c r="AB275" s="48"/>
      <c r="AC275" s="48"/>
      <c r="AD275" s="48">
        <v>1</v>
      </c>
      <c r="AE275" s="48"/>
      <c r="AF275" s="48"/>
      <c r="AG275" s="48"/>
      <c r="AH275" s="48"/>
      <c r="AI275" s="48"/>
      <c r="AJ275" s="48"/>
      <c r="AK275" s="48"/>
      <c r="AL275" s="48"/>
      <c r="AM275" s="48"/>
      <c r="AN275" s="49">
        <f t="shared" si="55"/>
        <v>1</v>
      </c>
      <c r="AO275" s="49">
        <f t="shared" si="56"/>
        <v>0</v>
      </c>
      <c r="AP275" s="151"/>
      <c r="AQ275" s="120"/>
      <c r="AR275" s="120"/>
      <c r="AS275" s="120"/>
      <c r="AT275" s="43"/>
      <c r="AU275" s="229"/>
    </row>
    <row r="276" spans="1:47" s="117" customFormat="1" ht="72">
      <c r="A276" s="70"/>
      <c r="B276" s="71"/>
      <c r="C276" s="187" t="s">
        <v>178</v>
      </c>
      <c r="D276" s="188" t="s">
        <v>392</v>
      </c>
      <c r="E276" s="193" t="s">
        <v>55</v>
      </c>
      <c r="F276" s="189"/>
      <c r="G276" s="189"/>
      <c r="H276" s="189" t="s">
        <v>32</v>
      </c>
      <c r="I276" s="189"/>
      <c r="J276" s="193" t="s">
        <v>116</v>
      </c>
      <c r="K276" s="191">
        <v>43405</v>
      </c>
      <c r="L276" s="192">
        <v>43434</v>
      </c>
      <c r="M276" s="88">
        <v>1</v>
      </c>
      <c r="N276" s="34" t="str">
        <f ca="1" t="shared" si="57"/>
        <v>DONE</v>
      </c>
      <c r="O276" s="89"/>
      <c r="P276" s="205">
        <v>0</v>
      </c>
      <c r="Q276" s="205">
        <v>0</v>
      </c>
      <c r="R276" s="205">
        <v>0</v>
      </c>
      <c r="S276" s="205">
        <v>0</v>
      </c>
      <c r="T276" s="205">
        <v>0</v>
      </c>
      <c r="U276" s="205">
        <v>0</v>
      </c>
      <c r="V276" s="205">
        <v>0</v>
      </c>
      <c r="W276" s="205">
        <v>0</v>
      </c>
      <c r="X276" s="205">
        <v>0</v>
      </c>
      <c r="Y276" s="205">
        <v>0</v>
      </c>
      <c r="Z276" s="205">
        <v>0</v>
      </c>
      <c r="AA276" s="205">
        <v>0</v>
      </c>
      <c r="AB276" s="205">
        <v>0</v>
      </c>
      <c r="AC276" s="205">
        <v>0</v>
      </c>
      <c r="AD276" s="205">
        <v>0</v>
      </c>
      <c r="AE276" s="205">
        <v>0</v>
      </c>
      <c r="AF276" s="205">
        <v>0</v>
      </c>
      <c r="AG276" s="205">
        <v>0</v>
      </c>
      <c r="AH276" s="205">
        <v>0</v>
      </c>
      <c r="AI276" s="205">
        <v>2</v>
      </c>
      <c r="AJ276" s="205">
        <v>2</v>
      </c>
      <c r="AK276" s="205">
        <v>0</v>
      </c>
      <c r="AL276" s="205">
        <v>0</v>
      </c>
      <c r="AM276" s="205">
        <v>0</v>
      </c>
      <c r="AN276" s="49">
        <f t="shared" si="55"/>
        <v>2</v>
      </c>
      <c r="AO276" s="49">
        <f t="shared" si="56"/>
        <v>2</v>
      </c>
      <c r="AP276" s="148"/>
      <c r="AQ276" s="149"/>
      <c r="AR276" s="150"/>
      <c r="AS276" s="150"/>
      <c r="AT276" s="89"/>
      <c r="AU276" s="228"/>
    </row>
    <row r="277" spans="1:47" s="117" customFormat="1" ht="40.5" customHeight="1">
      <c r="A277" s="65"/>
      <c r="B277" s="66"/>
      <c r="C277" s="67"/>
      <c r="D277" s="177" t="s">
        <v>134</v>
      </c>
      <c r="E277" s="41" t="s">
        <v>114</v>
      </c>
      <c r="F277" s="41" t="s">
        <v>273</v>
      </c>
      <c r="G277" s="41" t="s">
        <v>243</v>
      </c>
      <c r="H277" s="41" t="s">
        <v>274</v>
      </c>
      <c r="I277" s="41" t="s">
        <v>275</v>
      </c>
      <c r="J277" s="42" t="s">
        <v>116</v>
      </c>
      <c r="K277" s="44">
        <v>43405</v>
      </c>
      <c r="L277" s="44">
        <v>43434</v>
      </c>
      <c r="M277" s="45">
        <v>1</v>
      </c>
      <c r="N277" s="34" t="str">
        <f ca="1" t="shared" si="57"/>
        <v>DONE</v>
      </c>
      <c r="O277" s="46"/>
      <c r="P277" s="48"/>
      <c r="Q277" s="48"/>
      <c r="R277" s="48"/>
      <c r="S277" s="48"/>
      <c r="T277" s="48"/>
      <c r="U277" s="48"/>
      <c r="V277" s="48"/>
      <c r="W277" s="48"/>
      <c r="X277" s="48"/>
      <c r="Y277" s="48"/>
      <c r="Z277" s="48"/>
      <c r="AA277" s="48"/>
      <c r="AB277" s="48"/>
      <c r="AC277" s="48"/>
      <c r="AD277" s="48"/>
      <c r="AE277" s="48"/>
      <c r="AF277" s="48"/>
      <c r="AG277" s="48"/>
      <c r="AH277" s="48"/>
      <c r="AI277" s="48">
        <v>1</v>
      </c>
      <c r="AJ277" s="48">
        <v>1</v>
      </c>
      <c r="AK277" s="48"/>
      <c r="AL277" s="48"/>
      <c r="AM277" s="48"/>
      <c r="AN277" s="49">
        <f t="shared" si="55"/>
        <v>1</v>
      </c>
      <c r="AO277" s="49">
        <f t="shared" si="56"/>
        <v>1</v>
      </c>
      <c r="AP277" s="151"/>
      <c r="AQ277" s="120"/>
      <c r="AR277" s="120"/>
      <c r="AS277" s="120"/>
      <c r="AT277" s="43"/>
      <c r="AU277" s="229"/>
    </row>
    <row r="278" spans="1:47" s="117" customFormat="1" ht="60">
      <c r="A278" s="70"/>
      <c r="B278" s="71"/>
      <c r="C278" s="187" t="s">
        <v>179</v>
      </c>
      <c r="D278" s="188" t="s">
        <v>391</v>
      </c>
      <c r="E278" s="193" t="s">
        <v>55</v>
      </c>
      <c r="F278" s="189"/>
      <c r="G278" s="189"/>
      <c r="H278" s="189" t="s">
        <v>32</v>
      </c>
      <c r="I278" s="189"/>
      <c r="J278" s="193" t="s">
        <v>116</v>
      </c>
      <c r="K278" s="191">
        <v>43405</v>
      </c>
      <c r="L278" s="192">
        <v>43434</v>
      </c>
      <c r="M278" s="88">
        <v>1</v>
      </c>
      <c r="N278" s="34" t="str">
        <f ca="1" t="shared" si="57"/>
        <v>DONE</v>
      </c>
      <c r="O278" s="89"/>
      <c r="P278" s="205">
        <v>0</v>
      </c>
      <c r="Q278" s="205">
        <v>0</v>
      </c>
      <c r="R278" s="205">
        <v>0</v>
      </c>
      <c r="S278" s="205">
        <v>0</v>
      </c>
      <c r="T278" s="205">
        <v>0</v>
      </c>
      <c r="U278" s="205">
        <v>0</v>
      </c>
      <c r="V278" s="205">
        <v>0</v>
      </c>
      <c r="W278" s="205">
        <v>0</v>
      </c>
      <c r="X278" s="205">
        <v>0</v>
      </c>
      <c r="Y278" s="205">
        <v>0</v>
      </c>
      <c r="Z278" s="205">
        <v>0</v>
      </c>
      <c r="AA278" s="205">
        <v>0</v>
      </c>
      <c r="AB278" s="205">
        <v>0</v>
      </c>
      <c r="AC278" s="205">
        <v>0</v>
      </c>
      <c r="AD278" s="205">
        <v>0</v>
      </c>
      <c r="AE278" s="205">
        <v>0</v>
      </c>
      <c r="AF278" s="205">
        <v>0</v>
      </c>
      <c r="AG278" s="205">
        <v>0</v>
      </c>
      <c r="AH278" s="205">
        <v>0</v>
      </c>
      <c r="AI278" s="205">
        <v>2</v>
      </c>
      <c r="AJ278" s="205">
        <v>2</v>
      </c>
      <c r="AK278" s="205">
        <v>0</v>
      </c>
      <c r="AL278" s="205">
        <v>0</v>
      </c>
      <c r="AM278" s="205">
        <v>0</v>
      </c>
      <c r="AN278" s="49">
        <f t="shared" si="55"/>
        <v>2</v>
      </c>
      <c r="AO278" s="49">
        <f t="shared" si="56"/>
        <v>2</v>
      </c>
      <c r="AP278" s="148"/>
      <c r="AQ278" s="149"/>
      <c r="AR278" s="150"/>
      <c r="AS278" s="150"/>
      <c r="AT278" s="89"/>
      <c r="AU278" s="228"/>
    </row>
    <row r="279" spans="1:47" s="117" customFormat="1" ht="28.5" customHeight="1">
      <c r="A279" s="65"/>
      <c r="B279" s="66"/>
      <c r="C279" s="67"/>
      <c r="D279" s="68" t="s">
        <v>135</v>
      </c>
      <c r="E279" s="41" t="s">
        <v>114</v>
      </c>
      <c r="F279" s="41" t="s">
        <v>273</v>
      </c>
      <c r="G279" s="41" t="s">
        <v>243</v>
      </c>
      <c r="H279" s="41" t="s">
        <v>274</v>
      </c>
      <c r="I279" s="41" t="s">
        <v>275</v>
      </c>
      <c r="J279" s="42" t="s">
        <v>116</v>
      </c>
      <c r="K279" s="44">
        <v>43405</v>
      </c>
      <c r="L279" s="44">
        <v>43434</v>
      </c>
      <c r="M279" s="45">
        <v>1</v>
      </c>
      <c r="N279" s="34" t="str">
        <f ca="1" t="shared" si="57"/>
        <v>DONE</v>
      </c>
      <c r="O279" s="46"/>
      <c r="P279" s="48"/>
      <c r="Q279" s="48"/>
      <c r="R279" s="48"/>
      <c r="S279" s="48"/>
      <c r="T279" s="48"/>
      <c r="U279" s="48"/>
      <c r="V279" s="48"/>
      <c r="W279" s="48"/>
      <c r="X279" s="48"/>
      <c r="Y279" s="48"/>
      <c r="Z279" s="48"/>
      <c r="AA279" s="48"/>
      <c r="AB279" s="48"/>
      <c r="AC279" s="48"/>
      <c r="AD279" s="48"/>
      <c r="AE279" s="48"/>
      <c r="AF279" s="48"/>
      <c r="AG279" s="48"/>
      <c r="AH279" s="48"/>
      <c r="AI279" s="48">
        <v>1</v>
      </c>
      <c r="AJ279" s="48">
        <v>1</v>
      </c>
      <c r="AK279" s="48"/>
      <c r="AL279" s="48"/>
      <c r="AM279" s="48"/>
      <c r="AN279" s="49">
        <f t="shared" si="55"/>
        <v>1</v>
      </c>
      <c r="AO279" s="49">
        <f t="shared" si="56"/>
        <v>1</v>
      </c>
      <c r="AP279" s="151"/>
      <c r="AQ279" s="120"/>
      <c r="AR279" s="120"/>
      <c r="AS279" s="120"/>
      <c r="AT279" s="43"/>
      <c r="AU279" s="229"/>
    </row>
    <row r="280" spans="1:47" s="117" customFormat="1" ht="60">
      <c r="A280" s="62"/>
      <c r="B280" s="63"/>
      <c r="C280" s="178" t="s">
        <v>180</v>
      </c>
      <c r="D280" s="179" t="s">
        <v>384</v>
      </c>
      <c r="E280" s="42" t="s">
        <v>55</v>
      </c>
      <c r="F280" s="146"/>
      <c r="G280" s="146"/>
      <c r="H280" s="146" t="s">
        <v>32</v>
      </c>
      <c r="I280" s="146"/>
      <c r="J280" s="42" t="s">
        <v>116</v>
      </c>
      <c r="K280" s="44">
        <v>43405</v>
      </c>
      <c r="L280" s="147">
        <v>43434</v>
      </c>
      <c r="M280" s="88">
        <v>0</v>
      </c>
      <c r="N280" s="34">
        <f ca="1" t="shared" si="57"/>
        <v>-377</v>
      </c>
      <c r="O280" s="89"/>
      <c r="P280" s="205">
        <v>0</v>
      </c>
      <c r="Q280" s="205">
        <v>0</v>
      </c>
      <c r="R280" s="205">
        <v>0</v>
      </c>
      <c r="S280" s="205">
        <v>0</v>
      </c>
      <c r="T280" s="205">
        <v>0</v>
      </c>
      <c r="U280" s="205">
        <v>0</v>
      </c>
      <c r="V280" s="205">
        <v>0</v>
      </c>
      <c r="W280" s="205">
        <v>0</v>
      </c>
      <c r="X280" s="205">
        <v>0</v>
      </c>
      <c r="Y280" s="205">
        <v>0</v>
      </c>
      <c r="Z280" s="205">
        <v>0</v>
      </c>
      <c r="AA280" s="205">
        <v>0</v>
      </c>
      <c r="AB280" s="205">
        <v>0</v>
      </c>
      <c r="AC280" s="205">
        <v>0</v>
      </c>
      <c r="AD280" s="205">
        <v>0</v>
      </c>
      <c r="AE280" s="205">
        <v>0</v>
      </c>
      <c r="AF280" s="205">
        <v>0</v>
      </c>
      <c r="AG280" s="205">
        <v>0</v>
      </c>
      <c r="AH280" s="205">
        <v>0</v>
      </c>
      <c r="AI280" s="205">
        <v>0</v>
      </c>
      <c r="AJ280" s="205">
        <v>2</v>
      </c>
      <c r="AK280" s="205">
        <v>0</v>
      </c>
      <c r="AL280" s="205">
        <v>0</v>
      </c>
      <c r="AM280" s="205">
        <v>0</v>
      </c>
      <c r="AN280" s="49">
        <f t="shared" si="55"/>
        <v>2</v>
      </c>
      <c r="AO280" s="49">
        <f t="shared" si="56"/>
        <v>0</v>
      </c>
      <c r="AP280" s="148"/>
      <c r="AQ280" s="149"/>
      <c r="AR280" s="150"/>
      <c r="AS280" s="150"/>
      <c r="AT280" s="89"/>
      <c r="AU280" s="228"/>
    </row>
    <row r="281" spans="1:47" s="117" customFormat="1" ht="32.25" customHeight="1">
      <c r="A281" s="65"/>
      <c r="B281" s="66"/>
      <c r="C281" s="154"/>
      <c r="D281" s="180" t="s">
        <v>136</v>
      </c>
      <c r="E281" s="41" t="s">
        <v>114</v>
      </c>
      <c r="F281" s="41" t="s">
        <v>276</v>
      </c>
      <c r="G281" s="41"/>
      <c r="H281" s="41" t="s">
        <v>32</v>
      </c>
      <c r="I281" s="41"/>
      <c r="J281" s="42" t="s">
        <v>116</v>
      </c>
      <c r="K281" s="44">
        <v>43405</v>
      </c>
      <c r="L281" s="44">
        <v>43434</v>
      </c>
      <c r="M281" s="45">
        <v>0</v>
      </c>
      <c r="N281" s="34">
        <f ca="1" t="shared" si="57"/>
        <v>-377</v>
      </c>
      <c r="O281" s="46"/>
      <c r="P281" s="48"/>
      <c r="Q281" s="48"/>
      <c r="R281" s="48"/>
      <c r="S281" s="48"/>
      <c r="T281" s="48"/>
      <c r="U281" s="48"/>
      <c r="V281" s="48"/>
      <c r="W281" s="48"/>
      <c r="X281" s="48"/>
      <c r="Y281" s="48"/>
      <c r="Z281" s="48"/>
      <c r="AA281" s="48"/>
      <c r="AB281" s="48"/>
      <c r="AC281" s="48"/>
      <c r="AD281" s="48"/>
      <c r="AE281" s="48"/>
      <c r="AF281" s="48"/>
      <c r="AG281" s="48"/>
      <c r="AH281" s="48"/>
      <c r="AI281" s="48"/>
      <c r="AJ281" s="48">
        <v>1</v>
      </c>
      <c r="AK281" s="48"/>
      <c r="AL281" s="48"/>
      <c r="AM281" s="48"/>
      <c r="AN281" s="49">
        <f t="shared" si="55"/>
        <v>1</v>
      </c>
      <c r="AO281" s="49">
        <f t="shared" si="56"/>
        <v>0</v>
      </c>
      <c r="AP281" s="151"/>
      <c r="AQ281" s="120"/>
      <c r="AR281" s="120"/>
      <c r="AS281" s="120"/>
      <c r="AT281" s="43"/>
      <c r="AU281" s="229"/>
    </row>
    <row r="282" spans="1:47" s="117" customFormat="1" ht="48">
      <c r="A282" s="62"/>
      <c r="B282" s="63"/>
      <c r="C282" s="187" t="s">
        <v>181</v>
      </c>
      <c r="D282" s="188" t="s">
        <v>385</v>
      </c>
      <c r="E282" s="193" t="s">
        <v>55</v>
      </c>
      <c r="F282" s="189"/>
      <c r="G282" s="189"/>
      <c r="H282" s="189" t="s">
        <v>32</v>
      </c>
      <c r="I282" s="189"/>
      <c r="J282" s="193" t="s">
        <v>116</v>
      </c>
      <c r="K282" s="191">
        <v>43344</v>
      </c>
      <c r="L282" s="192">
        <v>43373</v>
      </c>
      <c r="M282" s="88">
        <v>1</v>
      </c>
      <c r="N282" s="34" t="str">
        <f ca="1" t="shared" si="57"/>
        <v>DONE</v>
      </c>
      <c r="O282" s="89"/>
      <c r="P282" s="205">
        <v>0</v>
      </c>
      <c r="Q282" s="205">
        <v>0</v>
      </c>
      <c r="R282" s="205">
        <v>0</v>
      </c>
      <c r="S282" s="205">
        <v>0</v>
      </c>
      <c r="T282" s="205">
        <v>0</v>
      </c>
      <c r="U282" s="205">
        <v>0</v>
      </c>
      <c r="V282" s="205">
        <v>0</v>
      </c>
      <c r="W282" s="205">
        <v>0</v>
      </c>
      <c r="X282" s="205">
        <v>0</v>
      </c>
      <c r="Y282" s="205">
        <v>0</v>
      </c>
      <c r="Z282" s="205">
        <v>0</v>
      </c>
      <c r="AA282" s="205">
        <v>0</v>
      </c>
      <c r="AB282" s="205">
        <v>0</v>
      </c>
      <c r="AC282" s="205">
        <v>0</v>
      </c>
      <c r="AD282" s="205">
        <v>0</v>
      </c>
      <c r="AE282" s="205">
        <v>0</v>
      </c>
      <c r="AF282" s="205">
        <v>1</v>
      </c>
      <c r="AG282" s="205">
        <v>1</v>
      </c>
      <c r="AH282" s="205">
        <v>0</v>
      </c>
      <c r="AI282" s="205">
        <v>0</v>
      </c>
      <c r="AJ282" s="205">
        <v>0</v>
      </c>
      <c r="AK282" s="205">
        <v>0</v>
      </c>
      <c r="AL282" s="205">
        <v>0</v>
      </c>
      <c r="AM282" s="205">
        <v>0</v>
      </c>
      <c r="AN282" s="49">
        <f t="shared" si="55"/>
        <v>1</v>
      </c>
      <c r="AO282" s="49">
        <f t="shared" si="56"/>
        <v>1</v>
      </c>
      <c r="AP282" s="148"/>
      <c r="AQ282" s="149"/>
      <c r="AR282" s="150"/>
      <c r="AS282" s="150"/>
      <c r="AT282" s="89"/>
      <c r="AU282" s="228"/>
    </row>
    <row r="283" spans="1:47" s="117" customFormat="1" ht="27.75" customHeight="1">
      <c r="A283" s="65"/>
      <c r="B283" s="66"/>
      <c r="C283" s="76"/>
      <c r="D283" s="68" t="s">
        <v>137</v>
      </c>
      <c r="E283" s="41" t="s">
        <v>114</v>
      </c>
      <c r="F283" s="41" t="s">
        <v>273</v>
      </c>
      <c r="G283" s="41" t="s">
        <v>243</v>
      </c>
      <c r="H283" s="41" t="s">
        <v>274</v>
      </c>
      <c r="I283" s="41" t="s">
        <v>275</v>
      </c>
      <c r="J283" s="42" t="s">
        <v>116</v>
      </c>
      <c r="K283" s="44">
        <v>43344</v>
      </c>
      <c r="L283" s="44">
        <v>43373</v>
      </c>
      <c r="M283" s="45">
        <v>1</v>
      </c>
      <c r="N283" s="34" t="str">
        <f ca="1" t="shared" si="57"/>
        <v>DONE</v>
      </c>
      <c r="O283" s="46"/>
      <c r="P283" s="48"/>
      <c r="Q283" s="48"/>
      <c r="R283" s="48"/>
      <c r="S283" s="48"/>
      <c r="T283" s="48"/>
      <c r="U283" s="48"/>
      <c r="V283" s="48"/>
      <c r="W283" s="48"/>
      <c r="X283" s="48"/>
      <c r="Y283" s="48"/>
      <c r="Z283" s="48"/>
      <c r="AA283" s="48"/>
      <c r="AB283" s="48"/>
      <c r="AC283" s="48"/>
      <c r="AD283" s="48"/>
      <c r="AE283" s="48"/>
      <c r="AF283" s="48">
        <v>1</v>
      </c>
      <c r="AG283" s="48">
        <v>1</v>
      </c>
      <c r="AH283" s="48"/>
      <c r="AI283" s="48"/>
      <c r="AJ283" s="48"/>
      <c r="AK283" s="48"/>
      <c r="AL283" s="48"/>
      <c r="AM283" s="48"/>
      <c r="AN283" s="49">
        <f t="shared" si="55"/>
        <v>1</v>
      </c>
      <c r="AO283" s="49">
        <f t="shared" si="56"/>
        <v>1</v>
      </c>
      <c r="AP283" s="151"/>
      <c r="AQ283" s="120"/>
      <c r="AR283" s="120"/>
      <c r="AS283" s="120"/>
      <c r="AT283" s="43"/>
      <c r="AU283" s="229"/>
    </row>
    <row r="284" spans="1:47" s="117" customFormat="1" ht="48">
      <c r="A284" s="62"/>
      <c r="B284" s="63"/>
      <c r="C284" s="187" t="s">
        <v>182</v>
      </c>
      <c r="D284" s="188" t="s">
        <v>386</v>
      </c>
      <c r="E284" s="193" t="s">
        <v>55</v>
      </c>
      <c r="F284" s="189"/>
      <c r="G284" s="189"/>
      <c r="H284" s="189" t="s">
        <v>32</v>
      </c>
      <c r="I284" s="189"/>
      <c r="J284" s="193" t="s">
        <v>116</v>
      </c>
      <c r="K284" s="191">
        <v>43374</v>
      </c>
      <c r="L284" s="192">
        <v>43404</v>
      </c>
      <c r="M284" s="88">
        <v>1</v>
      </c>
      <c r="N284" s="34" t="str">
        <f ca="1" t="shared" si="57"/>
        <v>DONE</v>
      </c>
      <c r="O284" s="89"/>
      <c r="P284" s="205">
        <v>0</v>
      </c>
      <c r="Q284" s="205">
        <v>0</v>
      </c>
      <c r="R284" s="205">
        <v>0</v>
      </c>
      <c r="S284" s="205">
        <v>0</v>
      </c>
      <c r="T284" s="205">
        <v>0</v>
      </c>
      <c r="U284" s="205">
        <v>0</v>
      </c>
      <c r="V284" s="205">
        <v>0</v>
      </c>
      <c r="W284" s="205">
        <v>0</v>
      </c>
      <c r="X284" s="205">
        <v>0</v>
      </c>
      <c r="Y284" s="205">
        <v>0</v>
      </c>
      <c r="Z284" s="205">
        <v>0</v>
      </c>
      <c r="AA284" s="205">
        <v>0</v>
      </c>
      <c r="AB284" s="205">
        <v>0</v>
      </c>
      <c r="AC284" s="205">
        <v>0</v>
      </c>
      <c r="AD284" s="205">
        <v>0</v>
      </c>
      <c r="AE284" s="205">
        <v>0</v>
      </c>
      <c r="AF284" s="205">
        <v>0</v>
      </c>
      <c r="AG284" s="205">
        <v>0</v>
      </c>
      <c r="AH284" s="205">
        <v>1</v>
      </c>
      <c r="AI284" s="205">
        <v>1</v>
      </c>
      <c r="AJ284" s="205">
        <v>0</v>
      </c>
      <c r="AK284" s="205">
        <v>0</v>
      </c>
      <c r="AL284" s="205">
        <v>0</v>
      </c>
      <c r="AM284" s="205">
        <v>0</v>
      </c>
      <c r="AN284" s="49">
        <f t="shared" si="55"/>
        <v>1</v>
      </c>
      <c r="AO284" s="49">
        <f t="shared" si="56"/>
        <v>1</v>
      </c>
      <c r="AP284" s="148"/>
      <c r="AQ284" s="149"/>
      <c r="AR284" s="150"/>
      <c r="AS284" s="150"/>
      <c r="AT284" s="89"/>
      <c r="AU284" s="228"/>
    </row>
    <row r="285" spans="1:47" s="127" customFormat="1" ht="27.75" customHeight="1">
      <c r="A285" s="140"/>
      <c r="B285" s="141"/>
      <c r="C285" s="77"/>
      <c r="D285" s="68" t="s">
        <v>138</v>
      </c>
      <c r="E285" s="123" t="s">
        <v>114</v>
      </c>
      <c r="F285" s="123" t="s">
        <v>273</v>
      </c>
      <c r="G285" s="123" t="s">
        <v>243</v>
      </c>
      <c r="H285" s="123" t="s">
        <v>274</v>
      </c>
      <c r="I285" s="123" t="s">
        <v>275</v>
      </c>
      <c r="J285" s="130" t="s">
        <v>116</v>
      </c>
      <c r="K285" s="132">
        <v>43374</v>
      </c>
      <c r="L285" s="132">
        <v>43404</v>
      </c>
      <c r="M285" s="133">
        <v>1</v>
      </c>
      <c r="N285" s="34" t="str">
        <f ca="1" t="shared" si="57"/>
        <v>DONE</v>
      </c>
      <c r="O285" s="134"/>
      <c r="P285" s="135"/>
      <c r="Q285" s="135"/>
      <c r="R285" s="135"/>
      <c r="S285" s="135"/>
      <c r="T285" s="135"/>
      <c r="U285" s="135"/>
      <c r="V285" s="135"/>
      <c r="W285" s="135"/>
      <c r="X285" s="135"/>
      <c r="Y285" s="135"/>
      <c r="Z285" s="135"/>
      <c r="AA285" s="135"/>
      <c r="AB285" s="135"/>
      <c r="AC285" s="135"/>
      <c r="AD285" s="135"/>
      <c r="AE285" s="135"/>
      <c r="AF285" s="135"/>
      <c r="AG285" s="135"/>
      <c r="AH285" s="186">
        <v>1</v>
      </c>
      <c r="AI285" s="135">
        <v>1</v>
      </c>
      <c r="AJ285" s="135"/>
      <c r="AK285" s="135"/>
      <c r="AL285" s="135"/>
      <c r="AM285" s="135"/>
      <c r="AN285" s="49">
        <f t="shared" si="55"/>
        <v>1</v>
      </c>
      <c r="AO285" s="49">
        <f t="shared" si="56"/>
        <v>1</v>
      </c>
      <c r="AP285" s="181"/>
      <c r="AQ285" s="182"/>
      <c r="AR285" s="182"/>
      <c r="AS285" s="182"/>
      <c r="AT285" s="131"/>
      <c r="AU285" s="230"/>
    </row>
    <row r="286" spans="1:47" s="117" customFormat="1" ht="42" customHeight="1">
      <c r="A286" s="70"/>
      <c r="B286" s="71"/>
      <c r="C286" s="187" t="s">
        <v>183</v>
      </c>
      <c r="D286" s="188" t="s">
        <v>387</v>
      </c>
      <c r="E286" s="193" t="s">
        <v>55</v>
      </c>
      <c r="F286" s="189"/>
      <c r="G286" s="189"/>
      <c r="H286" s="189" t="s">
        <v>32</v>
      </c>
      <c r="I286" s="189"/>
      <c r="J286" s="193" t="s">
        <v>116</v>
      </c>
      <c r="K286" s="191">
        <v>43282</v>
      </c>
      <c r="L286" s="192">
        <v>43343</v>
      </c>
      <c r="M286" s="88">
        <v>1</v>
      </c>
      <c r="N286" s="34" t="str">
        <f ca="1" t="shared" si="57"/>
        <v>DONE</v>
      </c>
      <c r="O286" s="89"/>
      <c r="P286" s="205">
        <v>0</v>
      </c>
      <c r="Q286" s="205">
        <v>0</v>
      </c>
      <c r="R286" s="205">
        <v>0</v>
      </c>
      <c r="S286" s="205">
        <v>0</v>
      </c>
      <c r="T286" s="205">
        <v>0</v>
      </c>
      <c r="U286" s="205">
        <v>0</v>
      </c>
      <c r="V286" s="205">
        <v>0</v>
      </c>
      <c r="W286" s="205">
        <v>0</v>
      </c>
      <c r="X286" s="205">
        <v>0</v>
      </c>
      <c r="Y286" s="205">
        <v>0</v>
      </c>
      <c r="Z286" s="205">
        <v>0</v>
      </c>
      <c r="AA286" s="205">
        <v>0</v>
      </c>
      <c r="AB286" s="205">
        <v>1</v>
      </c>
      <c r="AC286" s="205">
        <v>1</v>
      </c>
      <c r="AD286" s="205">
        <v>1</v>
      </c>
      <c r="AE286" s="205">
        <v>1</v>
      </c>
      <c r="AF286" s="205">
        <v>0</v>
      </c>
      <c r="AG286" s="205">
        <v>1</v>
      </c>
      <c r="AH286" s="205">
        <v>1</v>
      </c>
      <c r="AI286" s="205">
        <v>0</v>
      </c>
      <c r="AJ286" s="205">
        <v>0</v>
      </c>
      <c r="AK286" s="205">
        <v>0</v>
      </c>
      <c r="AL286" s="205">
        <v>0</v>
      </c>
      <c r="AM286" s="205">
        <v>0</v>
      </c>
      <c r="AN286" s="49">
        <f t="shared" si="55"/>
        <v>3</v>
      </c>
      <c r="AO286" s="49">
        <f t="shared" si="56"/>
        <v>3</v>
      </c>
      <c r="AP286" s="148"/>
      <c r="AQ286" s="149"/>
      <c r="AR286" s="150"/>
      <c r="AS286" s="150"/>
      <c r="AT286" s="89"/>
      <c r="AU286" s="228"/>
    </row>
    <row r="287" spans="1:47" s="117" customFormat="1" ht="31.5" customHeight="1">
      <c r="A287" s="65"/>
      <c r="B287" s="66"/>
      <c r="C287" s="67"/>
      <c r="D287" s="68" t="s">
        <v>139</v>
      </c>
      <c r="E287" s="41" t="s">
        <v>114</v>
      </c>
      <c r="F287" s="41" t="s">
        <v>273</v>
      </c>
      <c r="G287" s="41" t="s">
        <v>243</v>
      </c>
      <c r="H287" s="41" t="s">
        <v>274</v>
      </c>
      <c r="I287" s="41" t="s">
        <v>275</v>
      </c>
      <c r="J287" s="42" t="s">
        <v>116</v>
      </c>
      <c r="K287" s="44">
        <v>43282</v>
      </c>
      <c r="L287" s="44">
        <v>43343</v>
      </c>
      <c r="M287" s="45">
        <v>1</v>
      </c>
      <c r="N287" s="34" t="str">
        <f ca="1" t="shared" si="57"/>
        <v>DONE</v>
      </c>
      <c r="O287" s="46"/>
      <c r="P287" s="48"/>
      <c r="Q287" s="48"/>
      <c r="R287" s="48"/>
      <c r="S287" s="48"/>
      <c r="T287" s="48"/>
      <c r="U287" s="48"/>
      <c r="V287" s="48"/>
      <c r="W287" s="48"/>
      <c r="X287" s="48"/>
      <c r="Y287" s="48"/>
      <c r="Z287" s="48"/>
      <c r="AA287" s="48"/>
      <c r="AB287" s="48">
        <v>1</v>
      </c>
      <c r="AC287" s="48">
        <v>1</v>
      </c>
      <c r="AD287" s="48">
        <v>1</v>
      </c>
      <c r="AE287" s="48">
        <v>1</v>
      </c>
      <c r="AF287" s="48"/>
      <c r="AG287" s="48">
        <v>1</v>
      </c>
      <c r="AH287" s="48">
        <v>1</v>
      </c>
      <c r="AI287" s="48"/>
      <c r="AJ287" s="48"/>
      <c r="AK287" s="48"/>
      <c r="AL287" s="48"/>
      <c r="AM287" s="48"/>
      <c r="AN287" s="49">
        <f t="shared" si="55"/>
        <v>3</v>
      </c>
      <c r="AO287" s="49">
        <f t="shared" si="56"/>
        <v>3</v>
      </c>
      <c r="AP287" s="151"/>
      <c r="AQ287" s="120"/>
      <c r="AR287" s="120"/>
      <c r="AS287" s="120"/>
      <c r="AT287" s="43"/>
      <c r="AU287" s="229"/>
    </row>
    <row r="288" spans="1:47" s="117" customFormat="1" ht="36">
      <c r="A288" s="70"/>
      <c r="B288" s="71"/>
      <c r="C288" s="187" t="s">
        <v>184</v>
      </c>
      <c r="D288" s="188" t="s">
        <v>388</v>
      </c>
      <c r="E288" s="193" t="s">
        <v>55</v>
      </c>
      <c r="F288" s="189"/>
      <c r="G288" s="189"/>
      <c r="H288" s="189" t="s">
        <v>32</v>
      </c>
      <c r="I288" s="189"/>
      <c r="J288" s="193" t="s">
        <v>116</v>
      </c>
      <c r="K288" s="191">
        <v>43313</v>
      </c>
      <c r="L288" s="192">
        <v>43343</v>
      </c>
      <c r="M288" s="88">
        <v>1</v>
      </c>
      <c r="N288" s="34" t="str">
        <f ca="1" t="shared" si="57"/>
        <v>DONE</v>
      </c>
      <c r="O288" s="89"/>
      <c r="P288" s="205">
        <v>0</v>
      </c>
      <c r="Q288" s="205">
        <v>0</v>
      </c>
      <c r="R288" s="205">
        <v>0</v>
      </c>
      <c r="S288" s="205">
        <v>0</v>
      </c>
      <c r="T288" s="205">
        <v>0</v>
      </c>
      <c r="U288" s="205">
        <v>0</v>
      </c>
      <c r="V288" s="205">
        <v>0</v>
      </c>
      <c r="W288" s="205">
        <v>0</v>
      </c>
      <c r="X288" s="205">
        <v>0</v>
      </c>
      <c r="Y288" s="205">
        <v>0</v>
      </c>
      <c r="Z288" s="205">
        <v>0</v>
      </c>
      <c r="AA288" s="205">
        <v>0</v>
      </c>
      <c r="AB288" s="205">
        <v>0</v>
      </c>
      <c r="AC288" s="205">
        <v>0</v>
      </c>
      <c r="AD288" s="205">
        <v>1</v>
      </c>
      <c r="AE288" s="205">
        <v>1</v>
      </c>
      <c r="AF288" s="205">
        <v>0</v>
      </c>
      <c r="AG288" s="205">
        <v>0</v>
      </c>
      <c r="AH288" s="205">
        <v>0</v>
      </c>
      <c r="AI288" s="205">
        <v>1</v>
      </c>
      <c r="AJ288" s="205">
        <v>1</v>
      </c>
      <c r="AK288" s="205">
        <v>0</v>
      </c>
      <c r="AL288" s="205">
        <v>0</v>
      </c>
      <c r="AM288" s="205">
        <v>0</v>
      </c>
      <c r="AN288" s="49">
        <f t="shared" si="55"/>
        <v>2</v>
      </c>
      <c r="AO288" s="49">
        <f t="shared" si="56"/>
        <v>2</v>
      </c>
      <c r="AP288" s="148"/>
      <c r="AQ288" s="149"/>
      <c r="AR288" s="150"/>
      <c r="AS288" s="150"/>
      <c r="AT288" s="89"/>
      <c r="AU288" s="228"/>
    </row>
    <row r="289" spans="1:47" s="117" customFormat="1" ht="27.75" customHeight="1">
      <c r="A289" s="65"/>
      <c r="B289" s="66"/>
      <c r="C289" s="67"/>
      <c r="D289" s="69" t="s">
        <v>140</v>
      </c>
      <c r="E289" s="41" t="s">
        <v>114</v>
      </c>
      <c r="F289" s="41" t="s">
        <v>273</v>
      </c>
      <c r="G289" s="41" t="s">
        <v>243</v>
      </c>
      <c r="H289" s="41" t="s">
        <v>274</v>
      </c>
      <c r="I289" s="41" t="s">
        <v>275</v>
      </c>
      <c r="J289" s="42" t="s">
        <v>116</v>
      </c>
      <c r="K289" s="44">
        <v>43313</v>
      </c>
      <c r="L289" s="44">
        <v>43343</v>
      </c>
      <c r="M289" s="45">
        <v>1</v>
      </c>
      <c r="N289" s="34" t="str">
        <f ca="1" t="shared" si="57"/>
        <v>DONE</v>
      </c>
      <c r="O289" s="46"/>
      <c r="P289" s="48"/>
      <c r="Q289" s="48"/>
      <c r="R289" s="48"/>
      <c r="S289" s="48"/>
      <c r="T289" s="48"/>
      <c r="U289" s="48"/>
      <c r="V289" s="48"/>
      <c r="W289" s="48"/>
      <c r="X289" s="48"/>
      <c r="Y289" s="48"/>
      <c r="Z289" s="48"/>
      <c r="AA289" s="48"/>
      <c r="AB289" s="48"/>
      <c r="AC289" s="48"/>
      <c r="AD289" s="48">
        <v>1</v>
      </c>
      <c r="AE289" s="48">
        <v>1</v>
      </c>
      <c r="AF289" s="48"/>
      <c r="AG289" s="48"/>
      <c r="AH289" s="48"/>
      <c r="AI289" s="48">
        <v>1</v>
      </c>
      <c r="AJ289" s="48">
        <v>1</v>
      </c>
      <c r="AK289" s="48"/>
      <c r="AL289" s="48"/>
      <c r="AM289" s="48"/>
      <c r="AN289" s="49">
        <f t="shared" si="55"/>
        <v>2</v>
      </c>
      <c r="AO289" s="49">
        <f t="shared" si="56"/>
        <v>2</v>
      </c>
      <c r="AP289" s="151"/>
      <c r="AQ289" s="120"/>
      <c r="AR289" s="120"/>
      <c r="AS289" s="120"/>
      <c r="AT289" s="43"/>
      <c r="AU289" s="229"/>
    </row>
    <row r="290" spans="1:47" s="117" customFormat="1" ht="18">
      <c r="A290" s="70"/>
      <c r="B290" s="71"/>
      <c r="C290" s="187" t="s">
        <v>185</v>
      </c>
      <c r="D290" s="188" t="s">
        <v>141</v>
      </c>
      <c r="E290" s="193" t="s">
        <v>55</v>
      </c>
      <c r="F290" s="189"/>
      <c r="G290" s="189"/>
      <c r="H290" s="189" t="s">
        <v>32</v>
      </c>
      <c r="I290" s="189"/>
      <c r="J290" s="193" t="s">
        <v>116</v>
      </c>
      <c r="K290" s="191">
        <v>43374</v>
      </c>
      <c r="L290" s="192">
        <v>43404</v>
      </c>
      <c r="M290" s="88">
        <v>1</v>
      </c>
      <c r="N290" s="34" t="str">
        <f ca="1" t="shared" si="57"/>
        <v>DONE</v>
      </c>
      <c r="O290" s="89"/>
      <c r="P290" s="205">
        <v>0</v>
      </c>
      <c r="Q290" s="205">
        <v>0</v>
      </c>
      <c r="R290" s="205">
        <v>0</v>
      </c>
      <c r="S290" s="205">
        <v>0</v>
      </c>
      <c r="T290" s="205">
        <v>0</v>
      </c>
      <c r="U290" s="205">
        <v>0</v>
      </c>
      <c r="V290" s="205">
        <v>0</v>
      </c>
      <c r="W290" s="205">
        <v>0</v>
      </c>
      <c r="X290" s="205">
        <v>0</v>
      </c>
      <c r="Y290" s="205">
        <v>0</v>
      </c>
      <c r="Z290" s="205">
        <v>0</v>
      </c>
      <c r="AA290" s="205">
        <v>0</v>
      </c>
      <c r="AB290" s="205">
        <v>0</v>
      </c>
      <c r="AC290" s="205">
        <v>0</v>
      </c>
      <c r="AD290" s="205">
        <v>0</v>
      </c>
      <c r="AE290" s="205">
        <v>0</v>
      </c>
      <c r="AF290" s="205">
        <v>0</v>
      </c>
      <c r="AG290" s="205">
        <v>0</v>
      </c>
      <c r="AH290" s="205">
        <v>1</v>
      </c>
      <c r="AI290" s="205">
        <v>1</v>
      </c>
      <c r="AJ290" s="205">
        <v>0</v>
      </c>
      <c r="AK290" s="205">
        <v>0</v>
      </c>
      <c r="AL290" s="205">
        <v>0</v>
      </c>
      <c r="AM290" s="205">
        <v>0</v>
      </c>
      <c r="AN290" s="49">
        <f t="shared" si="55"/>
        <v>1</v>
      </c>
      <c r="AO290" s="49">
        <f t="shared" si="56"/>
        <v>1</v>
      </c>
      <c r="AP290" s="148"/>
      <c r="AQ290" s="149"/>
      <c r="AR290" s="150"/>
      <c r="AS290" s="150"/>
      <c r="AT290" s="89"/>
      <c r="AU290" s="228"/>
    </row>
    <row r="291" spans="1:47" s="117" customFormat="1" ht="33" customHeight="1">
      <c r="A291" s="65"/>
      <c r="B291" s="66"/>
      <c r="C291" s="67"/>
      <c r="D291" s="67"/>
      <c r="E291" s="41" t="s">
        <v>114</v>
      </c>
      <c r="F291" s="41" t="s">
        <v>273</v>
      </c>
      <c r="G291" s="41" t="s">
        <v>243</v>
      </c>
      <c r="H291" s="41" t="s">
        <v>274</v>
      </c>
      <c r="I291" s="41" t="s">
        <v>275</v>
      </c>
      <c r="J291" s="42" t="s">
        <v>116</v>
      </c>
      <c r="K291" s="44">
        <v>43374</v>
      </c>
      <c r="L291" s="44">
        <v>43404</v>
      </c>
      <c r="M291" s="45">
        <v>1</v>
      </c>
      <c r="N291" s="34" t="str">
        <f ca="1" t="shared" si="57"/>
        <v>DONE</v>
      </c>
      <c r="O291" s="46"/>
      <c r="P291" s="48"/>
      <c r="Q291" s="48"/>
      <c r="R291" s="48"/>
      <c r="S291" s="48"/>
      <c r="T291" s="48"/>
      <c r="U291" s="48"/>
      <c r="V291" s="48"/>
      <c r="W291" s="48"/>
      <c r="X291" s="48"/>
      <c r="Y291" s="48"/>
      <c r="Z291" s="48"/>
      <c r="AA291" s="48"/>
      <c r="AB291" s="48"/>
      <c r="AC291" s="48"/>
      <c r="AD291" s="48"/>
      <c r="AE291" s="48"/>
      <c r="AF291" s="48"/>
      <c r="AG291" s="48"/>
      <c r="AH291" s="48">
        <v>1</v>
      </c>
      <c r="AI291" s="48">
        <v>1</v>
      </c>
      <c r="AJ291" s="48"/>
      <c r="AK291" s="48"/>
      <c r="AL291" s="48"/>
      <c r="AM291" s="48"/>
      <c r="AN291" s="49">
        <f t="shared" si="55"/>
        <v>1</v>
      </c>
      <c r="AO291" s="49">
        <f t="shared" si="56"/>
        <v>1</v>
      </c>
      <c r="AP291" s="151"/>
      <c r="AQ291" s="120"/>
      <c r="AR291" s="120"/>
      <c r="AS291" s="120"/>
      <c r="AT291" s="43"/>
      <c r="AU291" s="229"/>
    </row>
    <row r="292" spans="1:47" s="117" customFormat="1" ht="18">
      <c r="A292" s="65"/>
      <c r="B292" s="66"/>
      <c r="C292" s="187" t="s">
        <v>186</v>
      </c>
      <c r="D292" s="188" t="s">
        <v>142</v>
      </c>
      <c r="E292" s="193" t="s">
        <v>55</v>
      </c>
      <c r="F292" s="197"/>
      <c r="G292" s="197"/>
      <c r="H292" s="197" t="s">
        <v>32</v>
      </c>
      <c r="I292" s="197"/>
      <c r="J292" s="193" t="s">
        <v>116</v>
      </c>
      <c r="K292" s="191">
        <v>43101</v>
      </c>
      <c r="L292" s="191">
        <v>43281</v>
      </c>
      <c r="M292" s="45">
        <v>1</v>
      </c>
      <c r="N292" s="34" t="str">
        <f ca="1" t="shared" si="57"/>
        <v>DONE</v>
      </c>
      <c r="O292" s="46"/>
      <c r="P292" s="205">
        <v>2</v>
      </c>
      <c r="Q292" s="205">
        <v>2</v>
      </c>
      <c r="R292" s="205">
        <v>0</v>
      </c>
      <c r="S292" s="205">
        <v>0</v>
      </c>
      <c r="T292" s="205">
        <v>2</v>
      </c>
      <c r="U292" s="205">
        <v>2</v>
      </c>
      <c r="V292" s="205">
        <v>0</v>
      </c>
      <c r="W292" s="205">
        <v>0</v>
      </c>
      <c r="X292" s="205">
        <v>0</v>
      </c>
      <c r="Y292" s="205">
        <v>0</v>
      </c>
      <c r="Z292" s="205">
        <v>2</v>
      </c>
      <c r="AA292" s="205">
        <v>2</v>
      </c>
      <c r="AB292" s="205">
        <v>2</v>
      </c>
      <c r="AC292" s="205">
        <v>2</v>
      </c>
      <c r="AD292" s="205">
        <v>0</v>
      </c>
      <c r="AE292" s="205">
        <v>0</v>
      </c>
      <c r="AF292" s="205">
        <v>0</v>
      </c>
      <c r="AG292" s="205">
        <v>0</v>
      </c>
      <c r="AH292" s="205">
        <v>0</v>
      </c>
      <c r="AI292" s="205">
        <v>0</v>
      </c>
      <c r="AJ292" s="205">
        <v>0</v>
      </c>
      <c r="AK292" s="205">
        <v>0</v>
      </c>
      <c r="AL292" s="205">
        <v>0</v>
      </c>
      <c r="AM292" s="205">
        <v>0</v>
      </c>
      <c r="AN292" s="49">
        <f t="shared" si="55"/>
        <v>8</v>
      </c>
      <c r="AO292" s="49">
        <f t="shared" si="56"/>
        <v>8</v>
      </c>
      <c r="AP292" s="151"/>
      <c r="AQ292" s="120"/>
      <c r="AR292" s="120"/>
      <c r="AS292" s="120"/>
      <c r="AT292" s="43"/>
      <c r="AU292" s="229"/>
    </row>
    <row r="293" spans="1:47" s="117" customFormat="1" ht="36">
      <c r="A293" s="80"/>
      <c r="B293" s="81"/>
      <c r="C293" s="187" t="s">
        <v>187</v>
      </c>
      <c r="D293" s="188" t="s">
        <v>385</v>
      </c>
      <c r="E293" s="193" t="s">
        <v>55</v>
      </c>
      <c r="F293" s="197"/>
      <c r="G293" s="197"/>
      <c r="H293" s="197" t="s">
        <v>32</v>
      </c>
      <c r="I293" s="197"/>
      <c r="J293" s="193" t="s">
        <v>116</v>
      </c>
      <c r="K293" s="191">
        <v>43101</v>
      </c>
      <c r="L293" s="191">
        <v>43257</v>
      </c>
      <c r="M293" s="45">
        <v>1</v>
      </c>
      <c r="N293" s="34" t="str">
        <f ca="1" t="shared" si="57"/>
        <v>DONE</v>
      </c>
      <c r="O293" s="46"/>
      <c r="P293" s="205">
        <v>1</v>
      </c>
      <c r="Q293" s="205">
        <v>1</v>
      </c>
      <c r="R293" s="205">
        <v>0</v>
      </c>
      <c r="S293" s="205">
        <v>0</v>
      </c>
      <c r="T293" s="205">
        <v>1</v>
      </c>
      <c r="U293" s="205">
        <v>1</v>
      </c>
      <c r="V293" s="205">
        <v>0</v>
      </c>
      <c r="W293" s="205">
        <v>0</v>
      </c>
      <c r="X293" s="205">
        <v>0</v>
      </c>
      <c r="Y293" s="205">
        <v>0</v>
      </c>
      <c r="Z293" s="205">
        <v>1</v>
      </c>
      <c r="AA293" s="205">
        <v>1</v>
      </c>
      <c r="AB293" s="205">
        <v>1</v>
      </c>
      <c r="AC293" s="205">
        <v>1</v>
      </c>
      <c r="AD293" s="205">
        <v>0</v>
      </c>
      <c r="AE293" s="205">
        <v>0</v>
      </c>
      <c r="AF293" s="205">
        <v>0</v>
      </c>
      <c r="AG293" s="205">
        <v>0</v>
      </c>
      <c r="AH293" s="205">
        <v>0</v>
      </c>
      <c r="AI293" s="205">
        <v>0</v>
      </c>
      <c r="AJ293" s="205">
        <v>0</v>
      </c>
      <c r="AK293" s="205">
        <v>0</v>
      </c>
      <c r="AL293" s="205">
        <v>0</v>
      </c>
      <c r="AM293" s="205">
        <v>0</v>
      </c>
      <c r="AN293" s="49">
        <f t="shared" si="55"/>
        <v>4</v>
      </c>
      <c r="AO293" s="49">
        <f t="shared" si="56"/>
        <v>4</v>
      </c>
      <c r="AP293" s="151"/>
      <c r="AQ293" s="120"/>
      <c r="AR293" s="120"/>
      <c r="AS293" s="120"/>
      <c r="AT293" s="43"/>
      <c r="AU293" s="229"/>
    </row>
    <row r="294" spans="1:47" s="117" customFormat="1" ht="30" customHeight="1">
      <c r="A294" s="65"/>
      <c r="B294" s="66"/>
      <c r="C294" s="67"/>
      <c r="D294" s="152" t="s">
        <v>137</v>
      </c>
      <c r="E294" s="41" t="s">
        <v>114</v>
      </c>
      <c r="F294" s="41" t="s">
        <v>278</v>
      </c>
      <c r="G294" s="41" t="s">
        <v>243</v>
      </c>
      <c r="H294" s="41" t="s">
        <v>32</v>
      </c>
      <c r="I294" s="41"/>
      <c r="J294" s="42" t="s">
        <v>116</v>
      </c>
      <c r="K294" s="44">
        <v>43101</v>
      </c>
      <c r="L294" s="44">
        <v>43252</v>
      </c>
      <c r="M294" s="45">
        <v>1</v>
      </c>
      <c r="N294" s="34" t="str">
        <f ca="1" t="shared" si="57"/>
        <v>DONE</v>
      </c>
      <c r="O294" s="46"/>
      <c r="P294" s="48">
        <v>1</v>
      </c>
      <c r="Q294" s="48">
        <v>1</v>
      </c>
      <c r="R294" s="48"/>
      <c r="S294" s="48"/>
      <c r="T294" s="48">
        <v>1</v>
      </c>
      <c r="U294" s="48">
        <v>1</v>
      </c>
      <c r="V294" s="48"/>
      <c r="W294" s="48"/>
      <c r="X294" s="48"/>
      <c r="Y294" s="48"/>
      <c r="Z294" s="48">
        <v>1</v>
      </c>
      <c r="AA294" s="48">
        <v>1</v>
      </c>
      <c r="AB294" s="48">
        <v>1</v>
      </c>
      <c r="AC294" s="48">
        <v>1</v>
      </c>
      <c r="AD294" s="48"/>
      <c r="AE294" s="48"/>
      <c r="AF294" s="48"/>
      <c r="AG294" s="48"/>
      <c r="AH294" s="48"/>
      <c r="AI294" s="48"/>
      <c r="AJ294" s="48"/>
      <c r="AK294" s="48"/>
      <c r="AL294" s="48"/>
      <c r="AM294" s="48"/>
      <c r="AN294" s="49">
        <f t="shared" si="55"/>
        <v>4</v>
      </c>
      <c r="AO294" s="49">
        <f t="shared" si="56"/>
        <v>4</v>
      </c>
      <c r="AP294" s="151"/>
      <c r="AQ294" s="120"/>
      <c r="AR294" s="120"/>
      <c r="AS294" s="120"/>
      <c r="AT294" s="43"/>
      <c r="AU294" s="229"/>
    </row>
    <row r="295" spans="1:47" s="117" customFormat="1" ht="34.5" customHeight="1">
      <c r="A295" s="65"/>
      <c r="B295" s="66"/>
      <c r="C295" s="187" t="s">
        <v>188</v>
      </c>
      <c r="D295" s="188" t="s">
        <v>389</v>
      </c>
      <c r="E295" s="193" t="s">
        <v>55</v>
      </c>
      <c r="F295" s="197"/>
      <c r="G295" s="197"/>
      <c r="H295" s="197" t="s">
        <v>32</v>
      </c>
      <c r="I295" s="197"/>
      <c r="J295" s="193" t="s">
        <v>116</v>
      </c>
      <c r="K295" s="191">
        <v>43132</v>
      </c>
      <c r="L295" s="191">
        <v>43189</v>
      </c>
      <c r="M295" s="45">
        <v>1</v>
      </c>
      <c r="N295" s="34" t="str">
        <f ca="1" t="shared" si="57"/>
        <v>DONE</v>
      </c>
      <c r="O295" s="46"/>
      <c r="P295" s="205">
        <v>0</v>
      </c>
      <c r="Q295" s="205">
        <v>0</v>
      </c>
      <c r="R295" s="205">
        <v>1</v>
      </c>
      <c r="S295" s="205">
        <v>1</v>
      </c>
      <c r="T295" s="205">
        <v>1</v>
      </c>
      <c r="U295" s="205">
        <v>1</v>
      </c>
      <c r="V295" s="205">
        <v>0</v>
      </c>
      <c r="W295" s="205">
        <v>0</v>
      </c>
      <c r="X295" s="205">
        <v>0</v>
      </c>
      <c r="Y295" s="205">
        <v>0</v>
      </c>
      <c r="Z295" s="205">
        <v>0</v>
      </c>
      <c r="AA295" s="205">
        <v>0</v>
      </c>
      <c r="AB295" s="205">
        <v>0</v>
      </c>
      <c r="AC295" s="205">
        <v>0</v>
      </c>
      <c r="AD295" s="205">
        <v>0</v>
      </c>
      <c r="AE295" s="205">
        <v>0</v>
      </c>
      <c r="AF295" s="205">
        <v>0</v>
      </c>
      <c r="AG295" s="205">
        <v>0</v>
      </c>
      <c r="AH295" s="205">
        <v>0</v>
      </c>
      <c r="AI295" s="205">
        <v>0</v>
      </c>
      <c r="AJ295" s="205">
        <v>0</v>
      </c>
      <c r="AK295" s="205">
        <v>0</v>
      </c>
      <c r="AL295" s="205">
        <v>0</v>
      </c>
      <c r="AM295" s="205">
        <v>0</v>
      </c>
      <c r="AN295" s="49">
        <f t="shared" si="55"/>
        <v>2</v>
      </c>
      <c r="AO295" s="49">
        <f t="shared" si="56"/>
        <v>2</v>
      </c>
      <c r="AP295" s="151"/>
      <c r="AQ295" s="120"/>
      <c r="AR295" s="120"/>
      <c r="AS295" s="120"/>
      <c r="AT295" s="43"/>
      <c r="AU295" s="229"/>
    </row>
    <row r="296" spans="1:47" s="117" customFormat="1" ht="24">
      <c r="A296" s="65"/>
      <c r="B296" s="66"/>
      <c r="C296" s="67"/>
      <c r="D296" s="183" t="s">
        <v>124</v>
      </c>
      <c r="E296" s="41" t="s">
        <v>114</v>
      </c>
      <c r="F296" s="41"/>
      <c r="G296" s="41"/>
      <c r="H296" s="41" t="s">
        <v>32</v>
      </c>
      <c r="I296" s="41"/>
      <c r="J296" s="42" t="s">
        <v>116</v>
      </c>
      <c r="K296" s="44">
        <v>43132</v>
      </c>
      <c r="L296" s="44">
        <v>43189</v>
      </c>
      <c r="M296" s="45">
        <v>1</v>
      </c>
      <c r="N296" s="34" t="str">
        <f ca="1" t="shared" si="57"/>
        <v>DONE</v>
      </c>
      <c r="O296" s="46"/>
      <c r="P296" s="48"/>
      <c r="Q296" s="48"/>
      <c r="R296" s="48">
        <v>1</v>
      </c>
      <c r="S296" s="48">
        <v>1</v>
      </c>
      <c r="T296" s="48">
        <v>1</v>
      </c>
      <c r="U296" s="48">
        <v>1</v>
      </c>
      <c r="V296" s="48"/>
      <c r="W296" s="48"/>
      <c r="X296" s="48"/>
      <c r="Y296" s="48"/>
      <c r="Z296" s="48"/>
      <c r="AA296" s="48"/>
      <c r="AB296" s="48"/>
      <c r="AC296" s="48"/>
      <c r="AD296" s="48"/>
      <c r="AE296" s="48"/>
      <c r="AF296" s="48"/>
      <c r="AG296" s="48"/>
      <c r="AH296" s="48"/>
      <c r="AI296" s="48"/>
      <c r="AJ296" s="48"/>
      <c r="AK296" s="48"/>
      <c r="AL296" s="48"/>
      <c r="AM296" s="48"/>
      <c r="AN296" s="49">
        <f t="shared" si="55"/>
        <v>2</v>
      </c>
      <c r="AO296" s="49">
        <f t="shared" si="56"/>
        <v>2</v>
      </c>
      <c r="AP296" s="151"/>
      <c r="AQ296" s="120"/>
      <c r="AR296" s="120"/>
      <c r="AS296" s="120"/>
      <c r="AT296" s="43"/>
      <c r="AU296" s="229"/>
    </row>
    <row r="297" spans="1:47" s="117" customFormat="1" ht="18">
      <c r="A297" s="65"/>
      <c r="B297" s="66"/>
      <c r="C297" s="187" t="s">
        <v>189</v>
      </c>
      <c r="D297" s="188" t="s">
        <v>143</v>
      </c>
      <c r="E297" s="193" t="s">
        <v>55</v>
      </c>
      <c r="F297" s="197"/>
      <c r="G297" s="197"/>
      <c r="H297" s="197" t="s">
        <v>32</v>
      </c>
      <c r="I297" s="197"/>
      <c r="J297" s="193" t="s">
        <v>116</v>
      </c>
      <c r="K297" s="191">
        <v>43191</v>
      </c>
      <c r="L297" s="191">
        <v>43251</v>
      </c>
      <c r="M297" s="45">
        <v>1</v>
      </c>
      <c r="N297" s="34" t="str">
        <f ca="1" t="shared" si="57"/>
        <v>DONE</v>
      </c>
      <c r="O297" s="46"/>
      <c r="P297" s="205">
        <v>0</v>
      </c>
      <c r="Q297" s="205">
        <v>0</v>
      </c>
      <c r="R297" s="205">
        <v>0</v>
      </c>
      <c r="S297" s="205">
        <v>0</v>
      </c>
      <c r="T297" s="205">
        <v>0</v>
      </c>
      <c r="U297" s="205">
        <v>0</v>
      </c>
      <c r="V297" s="205">
        <v>1</v>
      </c>
      <c r="W297" s="205">
        <v>1</v>
      </c>
      <c r="X297" s="205">
        <v>1</v>
      </c>
      <c r="Y297" s="205">
        <v>1</v>
      </c>
      <c r="Z297" s="205">
        <v>0</v>
      </c>
      <c r="AA297" s="205">
        <v>0</v>
      </c>
      <c r="AB297" s="205">
        <v>0</v>
      </c>
      <c r="AC297" s="205">
        <v>0</v>
      </c>
      <c r="AD297" s="205">
        <v>0</v>
      </c>
      <c r="AE297" s="205">
        <v>0</v>
      </c>
      <c r="AF297" s="205">
        <v>0</v>
      </c>
      <c r="AG297" s="205">
        <v>0</v>
      </c>
      <c r="AH297" s="205">
        <v>0</v>
      </c>
      <c r="AI297" s="205">
        <v>0</v>
      </c>
      <c r="AJ297" s="205">
        <v>0</v>
      </c>
      <c r="AK297" s="205">
        <v>0</v>
      </c>
      <c r="AL297" s="205">
        <v>0</v>
      </c>
      <c r="AM297" s="205">
        <v>0</v>
      </c>
      <c r="AN297" s="49">
        <f t="shared" si="55"/>
        <v>2</v>
      </c>
      <c r="AO297" s="49">
        <f t="shared" si="56"/>
        <v>2</v>
      </c>
      <c r="AP297" s="151"/>
      <c r="AQ297" s="120"/>
      <c r="AR297" s="120"/>
      <c r="AS297" s="120"/>
      <c r="AT297" s="43"/>
      <c r="AU297" s="229"/>
    </row>
    <row r="298" spans="1:47" s="117" customFormat="1" ht="24">
      <c r="A298" s="85"/>
      <c r="B298" s="79"/>
      <c r="C298" s="153"/>
      <c r="D298" s="184" t="s">
        <v>144</v>
      </c>
      <c r="E298" s="146" t="s">
        <v>114</v>
      </c>
      <c r="F298" s="146"/>
      <c r="G298" s="146" t="s">
        <v>279</v>
      </c>
      <c r="H298" s="146" t="s">
        <v>32</v>
      </c>
      <c r="I298" s="146"/>
      <c r="J298" s="42" t="s">
        <v>116</v>
      </c>
      <c r="K298" s="44">
        <v>43191</v>
      </c>
      <c r="L298" s="147">
        <v>43251</v>
      </c>
      <c r="M298" s="88">
        <v>1</v>
      </c>
      <c r="N298" s="34" t="str">
        <f ca="1" t="shared" si="57"/>
        <v>DONE</v>
      </c>
      <c r="O298" s="89"/>
      <c r="P298" s="48"/>
      <c r="Q298" s="48"/>
      <c r="R298" s="48"/>
      <c r="S298" s="48"/>
      <c r="T298" s="48"/>
      <c r="U298" s="48"/>
      <c r="V298" s="48">
        <v>1</v>
      </c>
      <c r="W298" s="48">
        <v>1</v>
      </c>
      <c r="X298" s="48">
        <v>1</v>
      </c>
      <c r="Y298" s="48">
        <v>1</v>
      </c>
      <c r="Z298" s="48"/>
      <c r="AA298" s="48"/>
      <c r="AB298" s="48"/>
      <c r="AC298" s="48"/>
      <c r="AD298" s="48"/>
      <c r="AE298" s="48"/>
      <c r="AF298" s="48"/>
      <c r="AG298" s="48"/>
      <c r="AH298" s="48"/>
      <c r="AI298" s="48"/>
      <c r="AJ298" s="48"/>
      <c r="AK298" s="48"/>
      <c r="AL298" s="48"/>
      <c r="AM298" s="48"/>
      <c r="AN298" s="49">
        <f t="shared" si="55"/>
        <v>2</v>
      </c>
      <c r="AO298" s="49">
        <f t="shared" si="56"/>
        <v>2</v>
      </c>
      <c r="AP298" s="148"/>
      <c r="AQ298" s="149"/>
      <c r="AR298" s="150"/>
      <c r="AS298" s="150"/>
      <c r="AT298" s="89"/>
      <c r="AU298" s="228"/>
    </row>
    <row r="299" spans="1:47" s="117" customFormat="1" ht="18">
      <c r="A299" s="80"/>
      <c r="B299" s="81"/>
      <c r="C299" s="187" t="s">
        <v>190</v>
      </c>
      <c r="D299" s="188" t="s">
        <v>145</v>
      </c>
      <c r="E299" s="193" t="s">
        <v>55</v>
      </c>
      <c r="F299" s="197"/>
      <c r="G299" s="197"/>
      <c r="H299" s="197" t="s">
        <v>32</v>
      </c>
      <c r="I299" s="197"/>
      <c r="J299" s="193" t="s">
        <v>116</v>
      </c>
      <c r="K299" s="191">
        <v>43221</v>
      </c>
      <c r="L299" s="191">
        <v>43251</v>
      </c>
      <c r="M299" s="45">
        <v>1</v>
      </c>
      <c r="N299" s="34" t="str">
        <f ca="1" t="shared" si="57"/>
        <v>DONE</v>
      </c>
      <c r="O299" s="46"/>
      <c r="P299" s="205">
        <v>0</v>
      </c>
      <c r="Q299" s="205">
        <v>0</v>
      </c>
      <c r="R299" s="205">
        <v>0</v>
      </c>
      <c r="S299" s="205">
        <v>0</v>
      </c>
      <c r="T299" s="205">
        <v>0</v>
      </c>
      <c r="U299" s="205">
        <v>0</v>
      </c>
      <c r="V299" s="205">
        <v>0</v>
      </c>
      <c r="W299" s="205">
        <v>0</v>
      </c>
      <c r="X299" s="205">
        <v>1</v>
      </c>
      <c r="Y299" s="205">
        <v>1</v>
      </c>
      <c r="Z299" s="205">
        <v>0</v>
      </c>
      <c r="AA299" s="205">
        <v>0</v>
      </c>
      <c r="AB299" s="205">
        <v>0</v>
      </c>
      <c r="AC299" s="205">
        <v>0</v>
      </c>
      <c r="AD299" s="205">
        <v>0</v>
      </c>
      <c r="AE299" s="205">
        <v>0</v>
      </c>
      <c r="AF299" s="205">
        <v>0</v>
      </c>
      <c r="AG299" s="205">
        <v>0</v>
      </c>
      <c r="AH299" s="205">
        <v>0</v>
      </c>
      <c r="AI299" s="205">
        <v>0</v>
      </c>
      <c r="AJ299" s="205">
        <v>0</v>
      </c>
      <c r="AK299" s="205">
        <v>0</v>
      </c>
      <c r="AL299" s="205">
        <v>0</v>
      </c>
      <c r="AM299" s="205">
        <v>0</v>
      </c>
      <c r="AN299" s="49">
        <f t="shared" si="55"/>
        <v>1</v>
      </c>
      <c r="AO299" s="49">
        <f t="shared" si="56"/>
        <v>1</v>
      </c>
      <c r="AP299" s="151"/>
      <c r="AQ299" s="120"/>
      <c r="AR299" s="120"/>
      <c r="AS299" s="120"/>
      <c r="AT299" s="43"/>
      <c r="AU299" s="229"/>
    </row>
    <row r="300" spans="1:47" s="117" customFormat="1" ht="26.25" customHeight="1">
      <c r="A300" s="78"/>
      <c r="B300" s="79"/>
      <c r="C300" s="153"/>
      <c r="D300" s="185" t="s">
        <v>146</v>
      </c>
      <c r="E300" s="146" t="s">
        <v>114</v>
      </c>
      <c r="F300" s="146"/>
      <c r="G300" s="146"/>
      <c r="H300" s="146" t="s">
        <v>32</v>
      </c>
      <c r="I300" s="146"/>
      <c r="J300" s="42" t="s">
        <v>116</v>
      </c>
      <c r="K300" s="44">
        <v>43221</v>
      </c>
      <c r="L300" s="147">
        <v>43251</v>
      </c>
      <c r="M300" s="88">
        <v>1</v>
      </c>
      <c r="N300" s="34" t="str">
        <f ca="1" t="shared" si="57"/>
        <v>DONE</v>
      </c>
      <c r="O300" s="89"/>
      <c r="P300" s="48"/>
      <c r="Q300" s="48"/>
      <c r="R300" s="48"/>
      <c r="S300" s="48"/>
      <c r="T300" s="48"/>
      <c r="U300" s="48"/>
      <c r="V300" s="48"/>
      <c r="W300" s="48"/>
      <c r="X300" s="48">
        <v>1</v>
      </c>
      <c r="Y300" s="48">
        <v>1</v>
      </c>
      <c r="Z300" s="48"/>
      <c r="AA300" s="48"/>
      <c r="AB300" s="48"/>
      <c r="AC300" s="48"/>
      <c r="AD300" s="48"/>
      <c r="AE300" s="48"/>
      <c r="AF300" s="48"/>
      <c r="AG300" s="48"/>
      <c r="AH300" s="48"/>
      <c r="AI300" s="48"/>
      <c r="AJ300" s="48"/>
      <c r="AK300" s="48"/>
      <c r="AL300" s="48"/>
      <c r="AM300" s="48"/>
      <c r="AN300" s="49">
        <f t="shared" si="55"/>
        <v>1</v>
      </c>
      <c r="AO300" s="49">
        <f t="shared" si="56"/>
        <v>1</v>
      </c>
      <c r="AP300" s="148"/>
      <c r="AQ300" s="149"/>
      <c r="AR300" s="150"/>
      <c r="AS300" s="150"/>
      <c r="AT300" s="89"/>
      <c r="AU300" s="228"/>
    </row>
    <row r="301" spans="1:47" s="117" customFormat="1" ht="18">
      <c r="A301" s="80"/>
      <c r="B301" s="81"/>
      <c r="C301" s="187" t="s">
        <v>191</v>
      </c>
      <c r="D301" s="188" t="s">
        <v>147</v>
      </c>
      <c r="E301" s="193" t="s">
        <v>55</v>
      </c>
      <c r="F301" s="197"/>
      <c r="G301" s="197"/>
      <c r="H301" s="197" t="s">
        <v>32</v>
      </c>
      <c r="I301" s="197"/>
      <c r="J301" s="193" t="s">
        <v>116</v>
      </c>
      <c r="K301" s="191">
        <v>43221</v>
      </c>
      <c r="L301" s="191">
        <v>43251</v>
      </c>
      <c r="M301" s="45">
        <v>1</v>
      </c>
      <c r="N301" s="34" t="str">
        <f ca="1" t="shared" si="57"/>
        <v>DONE</v>
      </c>
      <c r="O301" s="46"/>
      <c r="P301" s="205">
        <v>0</v>
      </c>
      <c r="Q301" s="205">
        <v>0</v>
      </c>
      <c r="R301" s="205">
        <v>0</v>
      </c>
      <c r="S301" s="205">
        <v>0</v>
      </c>
      <c r="T301" s="205">
        <v>0</v>
      </c>
      <c r="U301" s="205">
        <v>0</v>
      </c>
      <c r="V301" s="205">
        <v>0</v>
      </c>
      <c r="W301" s="205">
        <v>0</v>
      </c>
      <c r="X301" s="205">
        <v>1</v>
      </c>
      <c r="Y301" s="205">
        <v>1</v>
      </c>
      <c r="Z301" s="205">
        <v>0</v>
      </c>
      <c r="AA301" s="205">
        <v>0</v>
      </c>
      <c r="AB301" s="205">
        <v>0</v>
      </c>
      <c r="AC301" s="205">
        <v>0</v>
      </c>
      <c r="AD301" s="205">
        <v>0</v>
      </c>
      <c r="AE301" s="205">
        <v>0</v>
      </c>
      <c r="AF301" s="205">
        <v>0</v>
      </c>
      <c r="AG301" s="205">
        <v>0</v>
      </c>
      <c r="AH301" s="205">
        <v>0</v>
      </c>
      <c r="AI301" s="205">
        <v>0</v>
      </c>
      <c r="AJ301" s="205">
        <v>0</v>
      </c>
      <c r="AK301" s="205">
        <v>0</v>
      </c>
      <c r="AL301" s="205">
        <v>0</v>
      </c>
      <c r="AM301" s="205">
        <v>0</v>
      </c>
      <c r="AN301" s="49">
        <f t="shared" si="55"/>
        <v>1</v>
      </c>
      <c r="AO301" s="49">
        <f t="shared" si="56"/>
        <v>1</v>
      </c>
      <c r="AP301" s="151"/>
      <c r="AQ301" s="120"/>
      <c r="AR301" s="120"/>
      <c r="AS301" s="120"/>
      <c r="AT301" s="43"/>
      <c r="AU301" s="229"/>
    </row>
    <row r="302" spans="1:47" s="117" customFormat="1" ht="27" customHeight="1">
      <c r="A302" s="80"/>
      <c r="B302" s="79"/>
      <c r="C302" s="153"/>
      <c r="D302" s="185" t="s">
        <v>146</v>
      </c>
      <c r="E302" s="146" t="s">
        <v>114</v>
      </c>
      <c r="F302" s="146" t="s">
        <v>278</v>
      </c>
      <c r="G302" s="146" t="s">
        <v>243</v>
      </c>
      <c r="H302" s="146" t="s">
        <v>32</v>
      </c>
      <c r="I302" s="146"/>
      <c r="J302" s="42" t="s">
        <v>116</v>
      </c>
      <c r="K302" s="44">
        <v>43221</v>
      </c>
      <c r="L302" s="147">
        <v>43251</v>
      </c>
      <c r="M302" s="88">
        <v>1</v>
      </c>
      <c r="N302" s="34" t="str">
        <f ca="1" t="shared" si="57"/>
        <v>DONE</v>
      </c>
      <c r="O302" s="89"/>
      <c r="P302" s="48"/>
      <c r="Q302" s="48"/>
      <c r="R302" s="48"/>
      <c r="S302" s="48"/>
      <c r="T302" s="48"/>
      <c r="U302" s="48"/>
      <c r="V302" s="48"/>
      <c r="W302" s="48"/>
      <c r="X302" s="48">
        <v>1</v>
      </c>
      <c r="Y302" s="48">
        <v>1</v>
      </c>
      <c r="Z302" s="48"/>
      <c r="AA302" s="48"/>
      <c r="AB302" s="48"/>
      <c r="AC302" s="48"/>
      <c r="AD302" s="48"/>
      <c r="AE302" s="48"/>
      <c r="AF302" s="48"/>
      <c r="AG302" s="48"/>
      <c r="AH302" s="48"/>
      <c r="AI302" s="48"/>
      <c r="AJ302" s="48"/>
      <c r="AK302" s="48"/>
      <c r="AL302" s="48"/>
      <c r="AM302" s="48"/>
      <c r="AN302" s="49">
        <f t="shared" si="55"/>
        <v>1</v>
      </c>
      <c r="AO302" s="49">
        <f t="shared" si="56"/>
        <v>1</v>
      </c>
      <c r="AP302" s="148"/>
      <c r="AQ302" s="149"/>
      <c r="AR302" s="150"/>
      <c r="AS302" s="150"/>
      <c r="AT302" s="89"/>
      <c r="AU302" s="228"/>
    </row>
    <row r="303" spans="1:47" s="117" customFormat="1" ht="18">
      <c r="A303" s="80"/>
      <c r="B303" s="81"/>
      <c r="C303" s="187" t="s">
        <v>192</v>
      </c>
      <c r="D303" s="188" t="s">
        <v>148</v>
      </c>
      <c r="E303" s="193" t="s">
        <v>55</v>
      </c>
      <c r="F303" s="197"/>
      <c r="G303" s="197"/>
      <c r="H303" s="197" t="s">
        <v>32</v>
      </c>
      <c r="I303" s="197"/>
      <c r="J303" s="193" t="s">
        <v>116</v>
      </c>
      <c r="K303" s="191">
        <v>43252</v>
      </c>
      <c r="L303" s="191">
        <v>43281</v>
      </c>
      <c r="M303" s="45">
        <v>1</v>
      </c>
      <c r="N303" s="34" t="str">
        <f ca="1" t="shared" si="57"/>
        <v>DONE</v>
      </c>
      <c r="O303" s="46"/>
      <c r="P303" s="205">
        <v>0</v>
      </c>
      <c r="Q303" s="205">
        <v>0</v>
      </c>
      <c r="R303" s="205">
        <v>0</v>
      </c>
      <c r="S303" s="205">
        <v>0</v>
      </c>
      <c r="T303" s="205">
        <v>0</v>
      </c>
      <c r="U303" s="205">
        <v>0</v>
      </c>
      <c r="V303" s="205">
        <v>0</v>
      </c>
      <c r="W303" s="205">
        <v>0</v>
      </c>
      <c r="X303" s="205">
        <v>0</v>
      </c>
      <c r="Y303" s="205">
        <v>0</v>
      </c>
      <c r="Z303" s="205">
        <v>1</v>
      </c>
      <c r="AA303" s="205">
        <v>1</v>
      </c>
      <c r="AB303" s="205">
        <v>0</v>
      </c>
      <c r="AC303" s="205">
        <v>0</v>
      </c>
      <c r="AD303" s="205">
        <v>0</v>
      </c>
      <c r="AE303" s="205">
        <v>0</v>
      </c>
      <c r="AF303" s="205">
        <v>0</v>
      </c>
      <c r="AG303" s="205">
        <v>0</v>
      </c>
      <c r="AH303" s="205">
        <v>0</v>
      </c>
      <c r="AI303" s="205">
        <v>0</v>
      </c>
      <c r="AJ303" s="205">
        <v>0</v>
      </c>
      <c r="AK303" s="205">
        <v>0</v>
      </c>
      <c r="AL303" s="205">
        <v>0</v>
      </c>
      <c r="AM303" s="205">
        <v>0</v>
      </c>
      <c r="AN303" s="49">
        <f t="shared" si="55"/>
        <v>1</v>
      </c>
      <c r="AO303" s="49">
        <f t="shared" si="56"/>
        <v>1</v>
      </c>
      <c r="AP303" s="151"/>
      <c r="AQ303" s="120"/>
      <c r="AR303" s="120"/>
      <c r="AS303" s="120"/>
      <c r="AT303" s="43"/>
      <c r="AU303" s="229"/>
    </row>
    <row r="304" spans="1:47" s="117" customFormat="1" ht="30" customHeight="1">
      <c r="A304" s="80"/>
      <c r="B304" s="79"/>
      <c r="C304" s="153"/>
      <c r="D304" s="185" t="s">
        <v>149</v>
      </c>
      <c r="E304" s="146" t="s">
        <v>114</v>
      </c>
      <c r="F304" s="146" t="s">
        <v>278</v>
      </c>
      <c r="G304" s="146" t="s">
        <v>243</v>
      </c>
      <c r="H304" s="146" t="s">
        <v>32</v>
      </c>
      <c r="I304" s="146"/>
      <c r="J304" s="42" t="s">
        <v>116</v>
      </c>
      <c r="K304" s="44">
        <v>43252</v>
      </c>
      <c r="L304" s="147">
        <v>43281</v>
      </c>
      <c r="M304" s="88">
        <v>1</v>
      </c>
      <c r="N304" s="34" t="str">
        <f ca="1" t="shared" si="57"/>
        <v>DONE</v>
      </c>
      <c r="O304" s="89"/>
      <c r="P304" s="48"/>
      <c r="Q304" s="48"/>
      <c r="R304" s="48"/>
      <c r="S304" s="48"/>
      <c r="T304" s="48"/>
      <c r="U304" s="48"/>
      <c r="V304" s="48"/>
      <c r="W304" s="48"/>
      <c r="X304" s="48"/>
      <c r="Y304" s="48"/>
      <c r="Z304" s="48">
        <v>1</v>
      </c>
      <c r="AA304" s="48">
        <v>1</v>
      </c>
      <c r="AB304" s="48"/>
      <c r="AC304" s="48"/>
      <c r="AD304" s="48"/>
      <c r="AE304" s="48"/>
      <c r="AF304" s="48"/>
      <c r="AG304" s="48"/>
      <c r="AH304" s="48"/>
      <c r="AI304" s="48"/>
      <c r="AJ304" s="48"/>
      <c r="AK304" s="48"/>
      <c r="AL304" s="48"/>
      <c r="AM304" s="48"/>
      <c r="AN304" s="49">
        <f t="shared" si="55"/>
        <v>1</v>
      </c>
      <c r="AO304" s="49">
        <f t="shared" si="56"/>
        <v>1</v>
      </c>
      <c r="AP304" s="148"/>
      <c r="AQ304" s="149"/>
      <c r="AR304" s="150"/>
      <c r="AS304" s="150"/>
      <c r="AT304" s="89"/>
      <c r="AU304" s="228"/>
    </row>
    <row r="305" spans="1:47" s="117" customFormat="1" ht="18">
      <c r="A305" s="80"/>
      <c r="B305" s="81"/>
      <c r="C305" s="187" t="s">
        <v>193</v>
      </c>
      <c r="D305" s="188" t="s">
        <v>150</v>
      </c>
      <c r="E305" s="193" t="s">
        <v>55</v>
      </c>
      <c r="F305" s="197"/>
      <c r="G305" s="197"/>
      <c r="H305" s="197" t="s">
        <v>32</v>
      </c>
      <c r="I305" s="197"/>
      <c r="J305" s="193" t="s">
        <v>116</v>
      </c>
      <c r="K305" s="191">
        <v>43252</v>
      </c>
      <c r="L305" s="191">
        <v>43281</v>
      </c>
      <c r="M305" s="45">
        <v>1</v>
      </c>
      <c r="N305" s="34" t="str">
        <f ca="1" t="shared" si="57"/>
        <v>DONE</v>
      </c>
      <c r="O305" s="46"/>
      <c r="P305" s="205">
        <v>0</v>
      </c>
      <c r="Q305" s="205">
        <v>0</v>
      </c>
      <c r="R305" s="205">
        <v>0</v>
      </c>
      <c r="S305" s="205">
        <v>0</v>
      </c>
      <c r="T305" s="205">
        <v>0</v>
      </c>
      <c r="U305" s="205">
        <v>0</v>
      </c>
      <c r="V305" s="205">
        <v>0</v>
      </c>
      <c r="W305" s="205">
        <v>0</v>
      </c>
      <c r="X305" s="205">
        <v>0</v>
      </c>
      <c r="Y305" s="205">
        <v>0</v>
      </c>
      <c r="Z305" s="205">
        <v>1</v>
      </c>
      <c r="AA305" s="205">
        <v>1</v>
      </c>
      <c r="AB305" s="205">
        <v>0</v>
      </c>
      <c r="AC305" s="205">
        <v>0</v>
      </c>
      <c r="AD305" s="205">
        <v>0</v>
      </c>
      <c r="AE305" s="205">
        <v>0</v>
      </c>
      <c r="AF305" s="205">
        <v>0</v>
      </c>
      <c r="AG305" s="205">
        <v>0</v>
      </c>
      <c r="AH305" s="205">
        <v>0</v>
      </c>
      <c r="AI305" s="205">
        <v>0</v>
      </c>
      <c r="AJ305" s="205">
        <v>0</v>
      </c>
      <c r="AK305" s="205">
        <v>0</v>
      </c>
      <c r="AL305" s="205">
        <v>0</v>
      </c>
      <c r="AM305" s="205">
        <v>0</v>
      </c>
      <c r="AN305" s="49">
        <f t="shared" si="55"/>
        <v>1</v>
      </c>
      <c r="AO305" s="49">
        <f t="shared" si="56"/>
        <v>1</v>
      </c>
      <c r="AP305" s="151"/>
      <c r="AQ305" s="120"/>
      <c r="AR305" s="120"/>
      <c r="AS305" s="120"/>
      <c r="AT305" s="43"/>
      <c r="AU305" s="229"/>
    </row>
    <row r="306" spans="1:47" s="117" customFormat="1" ht="48">
      <c r="A306" s="78"/>
      <c r="B306" s="79"/>
      <c r="C306" s="153"/>
      <c r="D306" s="185" t="s">
        <v>151</v>
      </c>
      <c r="E306" s="146" t="s">
        <v>114</v>
      </c>
      <c r="F306" s="146" t="s">
        <v>278</v>
      </c>
      <c r="G306" s="146" t="s">
        <v>243</v>
      </c>
      <c r="H306" s="146" t="s">
        <v>32</v>
      </c>
      <c r="I306" s="146"/>
      <c r="J306" s="42" t="s">
        <v>116</v>
      </c>
      <c r="K306" s="44">
        <v>43252</v>
      </c>
      <c r="L306" s="147">
        <v>43281</v>
      </c>
      <c r="M306" s="88">
        <v>1</v>
      </c>
      <c r="N306" s="34" t="str">
        <f ca="1" t="shared" si="57"/>
        <v>DONE</v>
      </c>
      <c r="O306" s="89"/>
      <c r="P306" s="48"/>
      <c r="Q306" s="48"/>
      <c r="R306" s="48"/>
      <c r="S306" s="48"/>
      <c r="T306" s="48"/>
      <c r="U306" s="48"/>
      <c r="V306" s="48"/>
      <c r="W306" s="48"/>
      <c r="X306" s="48"/>
      <c r="Y306" s="48"/>
      <c r="Z306" s="48">
        <v>1</v>
      </c>
      <c r="AA306" s="48">
        <v>1</v>
      </c>
      <c r="AB306" s="48"/>
      <c r="AC306" s="48"/>
      <c r="AD306" s="48"/>
      <c r="AE306" s="48"/>
      <c r="AF306" s="48"/>
      <c r="AG306" s="48"/>
      <c r="AH306" s="48"/>
      <c r="AI306" s="48"/>
      <c r="AJ306" s="48"/>
      <c r="AK306" s="48"/>
      <c r="AL306" s="48"/>
      <c r="AM306" s="48"/>
      <c r="AN306" s="49">
        <f t="shared" si="55"/>
        <v>1</v>
      </c>
      <c r="AO306" s="49">
        <f t="shared" si="56"/>
        <v>1</v>
      </c>
      <c r="AP306" s="148"/>
      <c r="AQ306" s="149"/>
      <c r="AR306" s="150"/>
      <c r="AS306" s="150"/>
      <c r="AT306" s="89"/>
      <c r="AU306" s="228"/>
    </row>
    <row r="307" spans="1:47" s="117" customFormat="1" ht="18">
      <c r="A307" s="155"/>
      <c r="B307" s="156"/>
      <c r="C307" s="187" t="s">
        <v>194</v>
      </c>
      <c r="D307" s="188" t="s">
        <v>152</v>
      </c>
      <c r="E307" s="202" t="s">
        <v>55</v>
      </c>
      <c r="F307" s="199"/>
      <c r="G307" s="199"/>
      <c r="H307" s="198" t="s">
        <v>32</v>
      </c>
      <c r="I307" s="198"/>
      <c r="J307" s="193" t="s">
        <v>116</v>
      </c>
      <c r="K307" s="191">
        <v>43191</v>
      </c>
      <c r="L307" s="191">
        <v>43220</v>
      </c>
      <c r="M307" s="88">
        <v>1</v>
      </c>
      <c r="N307" s="34" t="str">
        <f ca="1" t="shared" si="57"/>
        <v>DONE</v>
      </c>
      <c r="O307" s="46"/>
      <c r="P307" s="205">
        <v>0</v>
      </c>
      <c r="Q307" s="205">
        <v>0</v>
      </c>
      <c r="R307" s="205">
        <v>0</v>
      </c>
      <c r="S307" s="205">
        <v>0</v>
      </c>
      <c r="T307" s="205">
        <v>0</v>
      </c>
      <c r="U307" s="205">
        <v>0</v>
      </c>
      <c r="V307" s="205">
        <v>1</v>
      </c>
      <c r="W307" s="205">
        <v>1</v>
      </c>
      <c r="X307" s="205">
        <v>0</v>
      </c>
      <c r="Y307" s="205">
        <v>0</v>
      </c>
      <c r="Z307" s="205">
        <v>0</v>
      </c>
      <c r="AA307" s="205">
        <v>0</v>
      </c>
      <c r="AB307" s="205">
        <v>0</v>
      </c>
      <c r="AC307" s="205">
        <v>0</v>
      </c>
      <c r="AD307" s="205">
        <v>0</v>
      </c>
      <c r="AE307" s="205">
        <v>0</v>
      </c>
      <c r="AF307" s="205">
        <v>0</v>
      </c>
      <c r="AG307" s="205">
        <v>0</v>
      </c>
      <c r="AH307" s="205">
        <v>0</v>
      </c>
      <c r="AI307" s="205">
        <v>0</v>
      </c>
      <c r="AJ307" s="205">
        <v>0</v>
      </c>
      <c r="AK307" s="205">
        <v>0</v>
      </c>
      <c r="AL307" s="205">
        <v>0</v>
      </c>
      <c r="AM307" s="205">
        <v>0</v>
      </c>
      <c r="AN307" s="49">
        <f t="shared" si="55"/>
        <v>1</v>
      </c>
      <c r="AO307" s="49">
        <f t="shared" si="56"/>
        <v>1</v>
      </c>
      <c r="AP307" s="151"/>
      <c r="AQ307" s="120"/>
      <c r="AR307" s="120"/>
      <c r="AS307" s="120"/>
      <c r="AT307" s="43"/>
      <c r="AU307" s="229"/>
    </row>
    <row r="308" spans="1:47" s="117" customFormat="1" ht="48">
      <c r="A308" s="78"/>
      <c r="B308" s="79"/>
      <c r="C308" s="153"/>
      <c r="D308" s="185" t="s">
        <v>153</v>
      </c>
      <c r="E308" s="146" t="s">
        <v>114</v>
      </c>
      <c r="F308" s="146" t="s">
        <v>278</v>
      </c>
      <c r="G308" s="146" t="s">
        <v>243</v>
      </c>
      <c r="H308" s="146" t="s">
        <v>32</v>
      </c>
      <c r="I308" s="146"/>
      <c r="J308" s="42" t="s">
        <v>116</v>
      </c>
      <c r="K308" s="44">
        <v>43191</v>
      </c>
      <c r="L308" s="147">
        <v>43220</v>
      </c>
      <c r="M308" s="88">
        <v>1</v>
      </c>
      <c r="N308" s="34" t="str">
        <f ca="1" t="shared" si="57"/>
        <v>DONE</v>
      </c>
      <c r="O308" s="89"/>
      <c r="P308" s="48"/>
      <c r="Q308" s="48"/>
      <c r="R308" s="48"/>
      <c r="S308" s="48"/>
      <c r="T308" s="48"/>
      <c r="U308" s="48"/>
      <c r="V308" s="48">
        <v>1</v>
      </c>
      <c r="W308" s="48">
        <v>1</v>
      </c>
      <c r="X308" s="48"/>
      <c r="Y308" s="48"/>
      <c r="Z308" s="48"/>
      <c r="AA308" s="48"/>
      <c r="AB308" s="48"/>
      <c r="AC308" s="48"/>
      <c r="AD308" s="48"/>
      <c r="AE308" s="48"/>
      <c r="AF308" s="48"/>
      <c r="AG308" s="48"/>
      <c r="AH308" s="48"/>
      <c r="AI308" s="48"/>
      <c r="AJ308" s="48"/>
      <c r="AK308" s="48"/>
      <c r="AL308" s="48"/>
      <c r="AM308" s="48"/>
      <c r="AN308" s="49">
        <f t="shared" si="55"/>
        <v>1</v>
      </c>
      <c r="AO308" s="49">
        <f t="shared" si="56"/>
        <v>1</v>
      </c>
      <c r="AP308" s="148"/>
      <c r="AQ308" s="149"/>
      <c r="AR308" s="150"/>
      <c r="AS308" s="150"/>
      <c r="AT308" s="89"/>
      <c r="AU308" s="228"/>
    </row>
    <row r="309" spans="1:47" s="117" customFormat="1" ht="18">
      <c r="A309" s="155"/>
      <c r="B309" s="156"/>
      <c r="C309" s="187" t="s">
        <v>195</v>
      </c>
      <c r="D309" s="188" t="s">
        <v>154</v>
      </c>
      <c r="E309" s="202" t="s">
        <v>55</v>
      </c>
      <c r="F309" s="199"/>
      <c r="G309" s="199"/>
      <c r="H309" s="198" t="s">
        <v>32</v>
      </c>
      <c r="I309" s="198"/>
      <c r="J309" s="193" t="s">
        <v>116</v>
      </c>
      <c r="K309" s="200">
        <v>43221</v>
      </c>
      <c r="L309" s="201">
        <v>43251</v>
      </c>
      <c r="M309" s="88">
        <v>1</v>
      </c>
      <c r="N309" s="34" t="str">
        <f ca="1" t="shared" si="57"/>
        <v>DONE</v>
      </c>
      <c r="O309" s="46"/>
      <c r="P309" s="205">
        <v>0</v>
      </c>
      <c r="Q309" s="205">
        <v>0</v>
      </c>
      <c r="R309" s="205">
        <v>0</v>
      </c>
      <c r="S309" s="205">
        <v>0</v>
      </c>
      <c r="T309" s="205">
        <v>0</v>
      </c>
      <c r="U309" s="205">
        <v>0</v>
      </c>
      <c r="V309" s="205">
        <v>0</v>
      </c>
      <c r="W309" s="205">
        <v>0</v>
      </c>
      <c r="X309" s="205">
        <v>1</v>
      </c>
      <c r="Y309" s="205">
        <v>1</v>
      </c>
      <c r="Z309" s="205">
        <v>0</v>
      </c>
      <c r="AA309" s="205">
        <v>0</v>
      </c>
      <c r="AB309" s="205">
        <v>0</v>
      </c>
      <c r="AC309" s="205">
        <v>0</v>
      </c>
      <c r="AD309" s="205">
        <v>0</v>
      </c>
      <c r="AE309" s="205">
        <v>0</v>
      </c>
      <c r="AF309" s="205">
        <v>0</v>
      </c>
      <c r="AG309" s="205">
        <v>0</v>
      </c>
      <c r="AH309" s="205">
        <v>0</v>
      </c>
      <c r="AI309" s="205">
        <v>0</v>
      </c>
      <c r="AJ309" s="205">
        <v>0</v>
      </c>
      <c r="AK309" s="205">
        <v>0</v>
      </c>
      <c r="AL309" s="205">
        <v>0</v>
      </c>
      <c r="AM309" s="205">
        <v>0</v>
      </c>
      <c r="AN309" s="49">
        <f t="shared" si="55"/>
        <v>1</v>
      </c>
      <c r="AO309" s="49">
        <f t="shared" si="56"/>
        <v>1</v>
      </c>
      <c r="AP309" s="151"/>
      <c r="AQ309" s="120"/>
      <c r="AR309" s="120"/>
      <c r="AS309" s="120"/>
      <c r="AT309" s="43"/>
      <c r="AU309" s="229"/>
    </row>
    <row r="310" spans="1:47" s="117" customFormat="1" ht="48">
      <c r="A310" s="78"/>
      <c r="B310" s="79"/>
      <c r="C310" s="153"/>
      <c r="D310" s="185" t="s">
        <v>155</v>
      </c>
      <c r="E310" s="146" t="s">
        <v>114</v>
      </c>
      <c r="F310" s="146" t="s">
        <v>278</v>
      </c>
      <c r="G310" s="146" t="s">
        <v>243</v>
      </c>
      <c r="H310" s="146" t="s">
        <v>32</v>
      </c>
      <c r="I310" s="146"/>
      <c r="J310" s="42" t="s">
        <v>116</v>
      </c>
      <c r="K310" s="44">
        <v>43221</v>
      </c>
      <c r="L310" s="147">
        <v>43251</v>
      </c>
      <c r="M310" s="88">
        <v>1</v>
      </c>
      <c r="N310" s="34" t="str">
        <f ca="1" t="shared" si="57"/>
        <v>DONE</v>
      </c>
      <c r="O310" s="89"/>
      <c r="P310" s="48"/>
      <c r="Q310" s="48"/>
      <c r="R310" s="48"/>
      <c r="S310" s="48"/>
      <c r="T310" s="48"/>
      <c r="U310" s="48"/>
      <c r="V310" s="48"/>
      <c r="W310" s="48"/>
      <c r="X310" s="48">
        <v>1</v>
      </c>
      <c r="Y310" s="48">
        <v>1</v>
      </c>
      <c r="Z310" s="48"/>
      <c r="AA310" s="48"/>
      <c r="AB310" s="48"/>
      <c r="AC310" s="48"/>
      <c r="AD310" s="48"/>
      <c r="AE310" s="48"/>
      <c r="AF310" s="48"/>
      <c r="AG310" s="48"/>
      <c r="AH310" s="48"/>
      <c r="AI310" s="48"/>
      <c r="AJ310" s="48"/>
      <c r="AK310" s="48"/>
      <c r="AL310" s="48"/>
      <c r="AM310" s="48"/>
      <c r="AN310" s="49">
        <f t="shared" si="55"/>
        <v>1</v>
      </c>
      <c r="AO310" s="49">
        <f t="shared" si="56"/>
        <v>1</v>
      </c>
      <c r="AP310" s="148"/>
      <c r="AQ310" s="149"/>
      <c r="AR310" s="150"/>
      <c r="AS310" s="150"/>
      <c r="AT310" s="89"/>
      <c r="AU310" s="228"/>
    </row>
    <row r="311" spans="1:47" s="117" customFormat="1" ht="18">
      <c r="A311" s="155"/>
      <c r="B311" s="156"/>
      <c r="C311" s="187" t="s">
        <v>196</v>
      </c>
      <c r="D311" s="188" t="s">
        <v>126</v>
      </c>
      <c r="E311" s="202" t="s">
        <v>55</v>
      </c>
      <c r="F311" s="199"/>
      <c r="G311" s="199"/>
      <c r="H311" s="198" t="s">
        <v>32</v>
      </c>
      <c r="I311" s="198"/>
      <c r="J311" s="193" t="s">
        <v>116</v>
      </c>
      <c r="K311" s="200">
        <v>43252</v>
      </c>
      <c r="L311" s="201">
        <v>43281</v>
      </c>
      <c r="M311" s="88">
        <v>1</v>
      </c>
      <c r="N311" s="34" t="str">
        <f ca="1" t="shared" si="57"/>
        <v>DONE</v>
      </c>
      <c r="O311" s="46"/>
      <c r="P311" s="205">
        <v>0</v>
      </c>
      <c r="Q311" s="205">
        <v>0</v>
      </c>
      <c r="R311" s="205">
        <v>0</v>
      </c>
      <c r="S311" s="205">
        <v>0</v>
      </c>
      <c r="T311" s="205">
        <v>0</v>
      </c>
      <c r="U311" s="205">
        <v>0</v>
      </c>
      <c r="V311" s="205">
        <v>0</v>
      </c>
      <c r="W311" s="205">
        <v>0</v>
      </c>
      <c r="X311" s="205">
        <v>0</v>
      </c>
      <c r="Y311" s="205">
        <v>0</v>
      </c>
      <c r="Z311" s="205">
        <v>1</v>
      </c>
      <c r="AA311" s="205">
        <v>1</v>
      </c>
      <c r="AB311" s="205">
        <v>0</v>
      </c>
      <c r="AC311" s="205">
        <v>0</v>
      </c>
      <c r="AD311" s="205">
        <v>0</v>
      </c>
      <c r="AE311" s="205">
        <v>0</v>
      </c>
      <c r="AF311" s="205">
        <v>0</v>
      </c>
      <c r="AG311" s="205">
        <v>0</v>
      </c>
      <c r="AH311" s="205">
        <v>0</v>
      </c>
      <c r="AI311" s="205">
        <v>0</v>
      </c>
      <c r="AJ311" s="205">
        <v>0</v>
      </c>
      <c r="AK311" s="205">
        <v>0</v>
      </c>
      <c r="AL311" s="205">
        <v>0</v>
      </c>
      <c r="AM311" s="205">
        <v>0</v>
      </c>
      <c r="AN311" s="49">
        <f t="shared" si="55"/>
        <v>1</v>
      </c>
      <c r="AO311" s="49">
        <f t="shared" si="56"/>
        <v>1</v>
      </c>
      <c r="AP311" s="151"/>
      <c r="AQ311" s="120"/>
      <c r="AR311" s="120"/>
      <c r="AS311" s="120"/>
      <c r="AT311" s="43"/>
      <c r="AU311" s="229"/>
    </row>
    <row r="312" spans="1:47" s="117" customFormat="1" ht="30.75" customHeight="1">
      <c r="A312" s="78"/>
      <c r="B312" s="79"/>
      <c r="C312" s="157"/>
      <c r="D312" s="185" t="s">
        <v>127</v>
      </c>
      <c r="E312" s="146" t="s">
        <v>114</v>
      </c>
      <c r="F312" s="146" t="s">
        <v>278</v>
      </c>
      <c r="G312" s="146" t="s">
        <v>243</v>
      </c>
      <c r="H312" s="146" t="s">
        <v>32</v>
      </c>
      <c r="I312" s="146"/>
      <c r="J312" s="42" t="s">
        <v>116</v>
      </c>
      <c r="K312" s="44">
        <v>43252</v>
      </c>
      <c r="L312" s="147">
        <v>43281</v>
      </c>
      <c r="M312" s="88">
        <v>1</v>
      </c>
      <c r="N312" s="34" t="str">
        <f ca="1" t="shared" si="57"/>
        <v>DONE</v>
      </c>
      <c r="O312" s="89"/>
      <c r="P312" s="48"/>
      <c r="Q312" s="48"/>
      <c r="R312" s="48"/>
      <c r="S312" s="48"/>
      <c r="T312" s="48"/>
      <c r="U312" s="48"/>
      <c r="V312" s="48"/>
      <c r="W312" s="48"/>
      <c r="X312" s="48"/>
      <c r="Y312" s="48"/>
      <c r="Z312" s="48">
        <v>1</v>
      </c>
      <c r="AA312" s="48">
        <v>1</v>
      </c>
      <c r="AB312" s="48"/>
      <c r="AC312" s="48"/>
      <c r="AD312" s="48"/>
      <c r="AE312" s="48"/>
      <c r="AF312" s="48"/>
      <c r="AG312" s="48"/>
      <c r="AH312" s="48"/>
      <c r="AI312" s="48"/>
      <c r="AJ312" s="48"/>
      <c r="AK312" s="48"/>
      <c r="AL312" s="48"/>
      <c r="AM312" s="48"/>
      <c r="AN312" s="49">
        <f t="shared" si="55"/>
        <v>1</v>
      </c>
      <c r="AO312" s="49">
        <f t="shared" si="56"/>
        <v>1</v>
      </c>
      <c r="AP312" s="148"/>
      <c r="AQ312" s="149"/>
      <c r="AR312" s="150"/>
      <c r="AS312" s="150"/>
      <c r="AT312" s="89"/>
      <c r="AU312" s="228"/>
    </row>
    <row r="313" spans="1:47" s="117" customFormat="1" ht="18">
      <c r="A313" s="155"/>
      <c r="B313" s="156"/>
      <c r="C313" s="187" t="s">
        <v>197</v>
      </c>
      <c r="D313" s="188" t="s">
        <v>156</v>
      </c>
      <c r="E313" s="202" t="s">
        <v>55</v>
      </c>
      <c r="F313" s="199"/>
      <c r="G313" s="199"/>
      <c r="H313" s="198" t="s">
        <v>32</v>
      </c>
      <c r="I313" s="198"/>
      <c r="J313" s="193" t="s">
        <v>116</v>
      </c>
      <c r="K313" s="191">
        <v>43252</v>
      </c>
      <c r="L313" s="201">
        <v>43281</v>
      </c>
      <c r="M313" s="88">
        <v>1</v>
      </c>
      <c r="N313" s="34" t="str">
        <f ca="1" t="shared" si="57"/>
        <v>DONE</v>
      </c>
      <c r="O313" s="46"/>
      <c r="P313" s="205">
        <v>0</v>
      </c>
      <c r="Q313" s="205">
        <v>0</v>
      </c>
      <c r="R313" s="205">
        <v>0</v>
      </c>
      <c r="S313" s="205">
        <v>0</v>
      </c>
      <c r="T313" s="205">
        <v>0</v>
      </c>
      <c r="U313" s="205">
        <v>0</v>
      </c>
      <c r="V313" s="205">
        <v>0</v>
      </c>
      <c r="W313" s="205">
        <v>0</v>
      </c>
      <c r="X313" s="205">
        <v>0</v>
      </c>
      <c r="Y313" s="205">
        <v>0</v>
      </c>
      <c r="Z313" s="205">
        <v>1</v>
      </c>
      <c r="AA313" s="205">
        <v>1</v>
      </c>
      <c r="AB313" s="205">
        <v>0</v>
      </c>
      <c r="AC313" s="205">
        <v>0</v>
      </c>
      <c r="AD313" s="205">
        <v>0</v>
      </c>
      <c r="AE313" s="205">
        <v>0</v>
      </c>
      <c r="AF313" s="205">
        <v>0</v>
      </c>
      <c r="AG313" s="205">
        <v>0</v>
      </c>
      <c r="AH313" s="205">
        <v>0</v>
      </c>
      <c r="AI313" s="205">
        <v>0</v>
      </c>
      <c r="AJ313" s="205">
        <v>0</v>
      </c>
      <c r="AK313" s="205">
        <v>0</v>
      </c>
      <c r="AL313" s="205">
        <v>0</v>
      </c>
      <c r="AM313" s="205">
        <v>0</v>
      </c>
      <c r="AN313" s="49">
        <f t="shared" si="55"/>
        <v>1</v>
      </c>
      <c r="AO313" s="49">
        <f t="shared" si="56"/>
        <v>1</v>
      </c>
      <c r="AP313" s="151"/>
      <c r="AQ313" s="120"/>
      <c r="AR313" s="120"/>
      <c r="AS313" s="120"/>
      <c r="AT313" s="43"/>
      <c r="AU313" s="229"/>
    </row>
    <row r="314" spans="1:47" s="117" customFormat="1" ht="48">
      <c r="A314" s="78"/>
      <c r="B314" s="79"/>
      <c r="C314" s="153"/>
      <c r="D314" s="185" t="s">
        <v>157</v>
      </c>
      <c r="E314" s="146" t="s">
        <v>114</v>
      </c>
      <c r="F314" s="146" t="s">
        <v>278</v>
      </c>
      <c r="G314" s="146" t="s">
        <v>243</v>
      </c>
      <c r="H314" s="146" t="s">
        <v>32</v>
      </c>
      <c r="I314" s="146"/>
      <c r="J314" s="42" t="s">
        <v>116</v>
      </c>
      <c r="K314" s="44">
        <v>43252</v>
      </c>
      <c r="L314" s="147">
        <v>43281</v>
      </c>
      <c r="M314" s="88">
        <v>1</v>
      </c>
      <c r="N314" s="34" t="str">
        <f ca="1" t="shared" si="57"/>
        <v>DONE</v>
      </c>
      <c r="O314" s="89"/>
      <c r="P314" s="48"/>
      <c r="Q314" s="48"/>
      <c r="R314" s="48"/>
      <c r="S314" s="48"/>
      <c r="T314" s="48"/>
      <c r="U314" s="48"/>
      <c r="V314" s="48"/>
      <c r="W314" s="48"/>
      <c r="X314" s="48"/>
      <c r="Y314" s="48"/>
      <c r="Z314" s="48">
        <v>1</v>
      </c>
      <c r="AA314" s="48">
        <v>1</v>
      </c>
      <c r="AB314" s="48"/>
      <c r="AC314" s="48"/>
      <c r="AD314" s="48"/>
      <c r="AE314" s="48"/>
      <c r="AF314" s="48"/>
      <c r="AG314" s="48"/>
      <c r="AH314" s="48"/>
      <c r="AI314" s="48"/>
      <c r="AJ314" s="48"/>
      <c r="AK314" s="48"/>
      <c r="AL314" s="48"/>
      <c r="AM314" s="48"/>
      <c r="AN314" s="49">
        <f t="shared" si="55"/>
        <v>1</v>
      </c>
      <c r="AO314" s="49">
        <f t="shared" si="56"/>
        <v>1</v>
      </c>
      <c r="AP314" s="148"/>
      <c r="AQ314" s="149"/>
      <c r="AR314" s="150"/>
      <c r="AS314" s="150"/>
      <c r="AT314" s="89"/>
      <c r="AU314" s="228"/>
    </row>
    <row r="315" spans="1:47" s="117" customFormat="1" ht="18">
      <c r="A315" s="155"/>
      <c r="B315" s="156"/>
      <c r="C315" s="187" t="s">
        <v>198</v>
      </c>
      <c r="D315" s="188" t="s">
        <v>158</v>
      </c>
      <c r="E315" s="202" t="s">
        <v>55</v>
      </c>
      <c r="F315" s="199"/>
      <c r="G315" s="199"/>
      <c r="H315" s="198" t="s">
        <v>32</v>
      </c>
      <c r="I315" s="198"/>
      <c r="J315" s="193" t="s">
        <v>116</v>
      </c>
      <c r="K315" s="191">
        <v>43252</v>
      </c>
      <c r="L315" s="201">
        <v>43312</v>
      </c>
      <c r="M315" s="88">
        <v>1</v>
      </c>
      <c r="N315" s="34" t="str">
        <f ca="1" t="shared" si="57"/>
        <v>DONE</v>
      </c>
      <c r="O315" s="46"/>
      <c r="P315" s="205">
        <v>0</v>
      </c>
      <c r="Q315" s="205">
        <v>0</v>
      </c>
      <c r="R315" s="205">
        <v>0</v>
      </c>
      <c r="S315" s="205">
        <v>0</v>
      </c>
      <c r="T315" s="205">
        <v>0</v>
      </c>
      <c r="U315" s="205">
        <v>0</v>
      </c>
      <c r="V315" s="205">
        <v>0</v>
      </c>
      <c r="W315" s="205">
        <v>0</v>
      </c>
      <c r="X315" s="205">
        <v>0</v>
      </c>
      <c r="Y315" s="205">
        <v>0</v>
      </c>
      <c r="Z315" s="205">
        <v>1</v>
      </c>
      <c r="AA315" s="205">
        <v>1</v>
      </c>
      <c r="AB315" s="205">
        <v>0</v>
      </c>
      <c r="AC315" s="205">
        <v>0</v>
      </c>
      <c r="AD315" s="205">
        <v>0</v>
      </c>
      <c r="AE315" s="205">
        <v>0</v>
      </c>
      <c r="AF315" s="205">
        <v>0</v>
      </c>
      <c r="AG315" s="205">
        <v>0</v>
      </c>
      <c r="AH315" s="205">
        <v>0</v>
      </c>
      <c r="AI315" s="205">
        <v>0</v>
      </c>
      <c r="AJ315" s="205">
        <v>0</v>
      </c>
      <c r="AK315" s="205">
        <v>0</v>
      </c>
      <c r="AL315" s="205">
        <v>0</v>
      </c>
      <c r="AM315" s="205">
        <v>0</v>
      </c>
      <c r="AN315" s="49">
        <f t="shared" si="55"/>
        <v>1</v>
      </c>
      <c r="AO315" s="49">
        <f t="shared" si="56"/>
        <v>1</v>
      </c>
      <c r="AP315" s="151"/>
      <c r="AQ315" s="120"/>
      <c r="AR315" s="120"/>
      <c r="AS315" s="120"/>
      <c r="AT315" s="43"/>
      <c r="AU315" s="229"/>
    </row>
    <row r="316" spans="1:47" s="117" customFormat="1" ht="48">
      <c r="A316" s="78"/>
      <c r="B316" s="79"/>
      <c r="C316" s="153"/>
      <c r="D316" s="185" t="s">
        <v>159</v>
      </c>
      <c r="E316" s="146" t="s">
        <v>114</v>
      </c>
      <c r="F316" s="146" t="s">
        <v>278</v>
      </c>
      <c r="G316" s="146" t="s">
        <v>243</v>
      </c>
      <c r="H316" s="146" t="s">
        <v>32</v>
      </c>
      <c r="I316" s="146"/>
      <c r="J316" s="42" t="s">
        <v>116</v>
      </c>
      <c r="K316" s="44">
        <v>43252</v>
      </c>
      <c r="L316" s="147">
        <v>43312</v>
      </c>
      <c r="M316" s="88">
        <v>1</v>
      </c>
      <c r="N316" s="34" t="str">
        <f ca="1" t="shared" si="57"/>
        <v>DONE</v>
      </c>
      <c r="O316" s="89"/>
      <c r="P316" s="48"/>
      <c r="Q316" s="48"/>
      <c r="R316" s="48"/>
      <c r="S316" s="48"/>
      <c r="T316" s="48"/>
      <c r="U316" s="48"/>
      <c r="V316" s="48"/>
      <c r="W316" s="48"/>
      <c r="X316" s="48"/>
      <c r="Y316" s="48"/>
      <c r="Z316" s="48">
        <v>1</v>
      </c>
      <c r="AA316" s="48">
        <v>1</v>
      </c>
      <c r="AB316" s="48"/>
      <c r="AC316" s="48"/>
      <c r="AD316" s="48"/>
      <c r="AE316" s="48"/>
      <c r="AF316" s="48"/>
      <c r="AG316" s="48"/>
      <c r="AH316" s="48"/>
      <c r="AI316" s="48"/>
      <c r="AJ316" s="48"/>
      <c r="AK316" s="48"/>
      <c r="AL316" s="48"/>
      <c r="AM316" s="48"/>
      <c r="AN316" s="49">
        <f t="shared" si="55"/>
        <v>1</v>
      </c>
      <c r="AO316" s="49">
        <f t="shared" si="56"/>
        <v>1</v>
      </c>
      <c r="AP316" s="148"/>
      <c r="AQ316" s="149"/>
      <c r="AR316" s="150"/>
      <c r="AS316" s="150"/>
      <c r="AT316" s="89"/>
      <c r="AU316" s="228"/>
    </row>
    <row r="317" spans="1:47" s="117" customFormat="1" ht="18">
      <c r="A317" s="155"/>
      <c r="B317" s="156"/>
      <c r="C317" s="187" t="s">
        <v>199</v>
      </c>
      <c r="D317" s="188" t="s">
        <v>160</v>
      </c>
      <c r="E317" s="202" t="s">
        <v>55</v>
      </c>
      <c r="F317" s="199"/>
      <c r="G317" s="199"/>
      <c r="H317" s="198" t="s">
        <v>32</v>
      </c>
      <c r="I317" s="198"/>
      <c r="J317" s="193" t="s">
        <v>116</v>
      </c>
      <c r="K317" s="191">
        <v>43252</v>
      </c>
      <c r="L317" s="201">
        <v>43281</v>
      </c>
      <c r="M317" s="88">
        <v>1</v>
      </c>
      <c r="N317" s="34" t="str">
        <f ca="1" t="shared" si="57"/>
        <v>DONE</v>
      </c>
      <c r="O317" s="46"/>
      <c r="P317" s="205">
        <v>0</v>
      </c>
      <c r="Q317" s="205">
        <v>0</v>
      </c>
      <c r="R317" s="205">
        <v>0</v>
      </c>
      <c r="S317" s="205">
        <v>0</v>
      </c>
      <c r="T317" s="205">
        <v>0</v>
      </c>
      <c r="U317" s="205">
        <v>0</v>
      </c>
      <c r="V317" s="205">
        <v>0</v>
      </c>
      <c r="W317" s="205">
        <v>0</v>
      </c>
      <c r="X317" s="205">
        <v>0</v>
      </c>
      <c r="Y317" s="205">
        <v>0</v>
      </c>
      <c r="Z317" s="205">
        <v>1</v>
      </c>
      <c r="AA317" s="205">
        <v>1</v>
      </c>
      <c r="AB317" s="205">
        <v>0</v>
      </c>
      <c r="AC317" s="205">
        <v>0</v>
      </c>
      <c r="AD317" s="205">
        <v>0</v>
      </c>
      <c r="AE317" s="205">
        <v>0</v>
      </c>
      <c r="AF317" s="205">
        <v>0</v>
      </c>
      <c r="AG317" s="205">
        <v>0</v>
      </c>
      <c r="AH317" s="205">
        <v>0</v>
      </c>
      <c r="AI317" s="205">
        <v>0</v>
      </c>
      <c r="AJ317" s="205">
        <v>0</v>
      </c>
      <c r="AK317" s="205">
        <v>0</v>
      </c>
      <c r="AL317" s="205">
        <v>0</v>
      </c>
      <c r="AM317" s="205">
        <v>0</v>
      </c>
      <c r="AN317" s="49">
        <f t="shared" si="55"/>
        <v>1</v>
      </c>
      <c r="AO317" s="49">
        <f t="shared" si="56"/>
        <v>1</v>
      </c>
      <c r="AP317" s="151"/>
      <c r="AQ317" s="120"/>
      <c r="AR317" s="120"/>
      <c r="AS317" s="120"/>
      <c r="AT317" s="43"/>
      <c r="AU317" s="229"/>
    </row>
    <row r="318" spans="1:47" s="117" customFormat="1" ht="48">
      <c r="A318" s="78"/>
      <c r="B318" s="79"/>
      <c r="C318" s="153"/>
      <c r="D318" s="185" t="s">
        <v>161</v>
      </c>
      <c r="E318" s="146" t="s">
        <v>114</v>
      </c>
      <c r="F318" s="146" t="s">
        <v>278</v>
      </c>
      <c r="G318" s="146" t="s">
        <v>243</v>
      </c>
      <c r="H318" s="146" t="s">
        <v>32</v>
      </c>
      <c r="I318" s="146"/>
      <c r="J318" s="42" t="s">
        <v>116</v>
      </c>
      <c r="K318" s="44">
        <v>43252</v>
      </c>
      <c r="L318" s="147">
        <v>43281</v>
      </c>
      <c r="M318" s="88">
        <v>1</v>
      </c>
      <c r="N318" s="34" t="str">
        <f ca="1" t="shared" si="57"/>
        <v>DONE</v>
      </c>
      <c r="O318" s="89"/>
      <c r="P318" s="48"/>
      <c r="Q318" s="48"/>
      <c r="R318" s="48"/>
      <c r="S318" s="48"/>
      <c r="T318" s="48"/>
      <c r="U318" s="48"/>
      <c r="V318" s="48"/>
      <c r="W318" s="48"/>
      <c r="X318" s="48"/>
      <c r="Y318" s="48"/>
      <c r="Z318" s="48">
        <v>1</v>
      </c>
      <c r="AA318" s="48">
        <v>1</v>
      </c>
      <c r="AB318" s="48"/>
      <c r="AC318" s="48"/>
      <c r="AD318" s="48"/>
      <c r="AE318" s="48"/>
      <c r="AF318" s="48"/>
      <c r="AG318" s="48"/>
      <c r="AH318" s="48"/>
      <c r="AI318" s="48"/>
      <c r="AJ318" s="48"/>
      <c r="AK318" s="48"/>
      <c r="AL318" s="48"/>
      <c r="AM318" s="48"/>
      <c r="AN318" s="49">
        <f t="shared" si="55"/>
        <v>1</v>
      </c>
      <c r="AO318" s="49">
        <f t="shared" si="56"/>
        <v>1</v>
      </c>
      <c r="AP318" s="148"/>
      <c r="AQ318" s="149"/>
      <c r="AR318" s="150"/>
      <c r="AS318" s="150"/>
      <c r="AT318" s="89"/>
      <c r="AU318" s="228"/>
    </row>
    <row r="319" spans="1:47" s="117" customFormat="1" ht="18">
      <c r="A319" s="155"/>
      <c r="B319" s="156"/>
      <c r="C319" s="187" t="s">
        <v>200</v>
      </c>
      <c r="D319" s="188" t="s">
        <v>162</v>
      </c>
      <c r="E319" s="202" t="s">
        <v>55</v>
      </c>
      <c r="F319" s="199"/>
      <c r="G319" s="199"/>
      <c r="H319" s="198" t="s">
        <v>32</v>
      </c>
      <c r="I319" s="198"/>
      <c r="J319" s="193" t="s">
        <v>116</v>
      </c>
      <c r="K319" s="191">
        <v>43221</v>
      </c>
      <c r="L319" s="201">
        <v>43250</v>
      </c>
      <c r="M319" s="88">
        <v>1</v>
      </c>
      <c r="N319" s="34" t="str">
        <f ca="1" t="shared" si="57"/>
        <v>DONE</v>
      </c>
      <c r="O319" s="46"/>
      <c r="P319" s="205">
        <v>0</v>
      </c>
      <c r="Q319" s="205">
        <v>0</v>
      </c>
      <c r="R319" s="205">
        <v>0</v>
      </c>
      <c r="S319" s="205">
        <v>0</v>
      </c>
      <c r="T319" s="205">
        <v>0</v>
      </c>
      <c r="U319" s="205">
        <v>0</v>
      </c>
      <c r="V319" s="205">
        <v>0</v>
      </c>
      <c r="W319" s="205">
        <v>0</v>
      </c>
      <c r="X319" s="205">
        <v>1</v>
      </c>
      <c r="Y319" s="205">
        <v>1</v>
      </c>
      <c r="Z319" s="205">
        <v>0</v>
      </c>
      <c r="AA319" s="205">
        <v>0</v>
      </c>
      <c r="AB319" s="205">
        <v>0</v>
      </c>
      <c r="AC319" s="205">
        <v>0</v>
      </c>
      <c r="AD319" s="205">
        <v>0</v>
      </c>
      <c r="AE319" s="205">
        <v>0</v>
      </c>
      <c r="AF319" s="205">
        <v>0</v>
      </c>
      <c r="AG319" s="205">
        <v>0</v>
      </c>
      <c r="AH319" s="205">
        <v>0</v>
      </c>
      <c r="AI319" s="205">
        <v>0</v>
      </c>
      <c r="AJ319" s="205">
        <v>0</v>
      </c>
      <c r="AK319" s="205">
        <v>0</v>
      </c>
      <c r="AL319" s="205">
        <v>0</v>
      </c>
      <c r="AM319" s="205">
        <v>0</v>
      </c>
      <c r="AN319" s="49">
        <f t="shared" si="55"/>
        <v>1</v>
      </c>
      <c r="AO319" s="49">
        <f t="shared" si="56"/>
        <v>1</v>
      </c>
      <c r="AP319" s="151"/>
      <c r="AQ319" s="120"/>
      <c r="AR319" s="120"/>
      <c r="AS319" s="120"/>
      <c r="AT319" s="43"/>
      <c r="AU319" s="229"/>
    </row>
    <row r="320" spans="1:47" s="117" customFormat="1" ht="48">
      <c r="A320" s="78"/>
      <c r="B320" s="79"/>
      <c r="C320" s="153"/>
      <c r="D320" s="185" t="s">
        <v>163</v>
      </c>
      <c r="E320" s="146" t="s">
        <v>114</v>
      </c>
      <c r="F320" s="146" t="s">
        <v>278</v>
      </c>
      <c r="G320" s="146" t="s">
        <v>243</v>
      </c>
      <c r="H320" s="146" t="s">
        <v>32</v>
      </c>
      <c r="I320" s="146"/>
      <c r="J320" s="42" t="s">
        <v>116</v>
      </c>
      <c r="K320" s="44">
        <v>43221</v>
      </c>
      <c r="L320" s="147">
        <v>43250</v>
      </c>
      <c r="M320" s="88">
        <v>1</v>
      </c>
      <c r="N320" s="34" t="str">
        <f ca="1" t="shared" si="57"/>
        <v>DONE</v>
      </c>
      <c r="O320" s="89"/>
      <c r="P320" s="48"/>
      <c r="Q320" s="48"/>
      <c r="R320" s="48"/>
      <c r="S320" s="48"/>
      <c r="T320" s="48"/>
      <c r="U320" s="48"/>
      <c r="V320" s="48"/>
      <c r="W320" s="48"/>
      <c r="X320" s="48">
        <v>1</v>
      </c>
      <c r="Y320" s="48">
        <v>1</v>
      </c>
      <c r="Z320" s="48"/>
      <c r="AA320" s="48"/>
      <c r="AB320" s="48"/>
      <c r="AC320" s="48"/>
      <c r="AD320" s="48"/>
      <c r="AE320" s="48"/>
      <c r="AF320" s="48"/>
      <c r="AG320" s="48"/>
      <c r="AH320" s="48"/>
      <c r="AI320" s="48"/>
      <c r="AJ320" s="48"/>
      <c r="AK320" s="48"/>
      <c r="AL320" s="48"/>
      <c r="AM320" s="48"/>
      <c r="AN320" s="49">
        <f t="shared" si="55"/>
        <v>1</v>
      </c>
      <c r="AO320" s="49">
        <f t="shared" si="56"/>
        <v>1</v>
      </c>
      <c r="AP320" s="148"/>
      <c r="AQ320" s="149"/>
      <c r="AR320" s="150"/>
      <c r="AS320" s="150"/>
      <c r="AT320" s="89"/>
      <c r="AU320" s="228"/>
    </row>
    <row r="321" spans="1:47" s="117" customFormat="1" ht="18">
      <c r="A321" s="155"/>
      <c r="B321" s="156"/>
      <c r="C321" s="187" t="s">
        <v>201</v>
      </c>
      <c r="D321" s="188" t="s">
        <v>164</v>
      </c>
      <c r="E321" s="202" t="s">
        <v>55</v>
      </c>
      <c r="F321" s="199"/>
      <c r="G321" s="199"/>
      <c r="H321" s="198" t="s">
        <v>32</v>
      </c>
      <c r="I321" s="198"/>
      <c r="J321" s="193" t="s">
        <v>116</v>
      </c>
      <c r="K321" s="191">
        <v>43313</v>
      </c>
      <c r="L321" s="201">
        <v>43373</v>
      </c>
      <c r="M321" s="88">
        <v>1</v>
      </c>
      <c r="N321" s="34" t="str">
        <f ca="1" t="shared" si="57"/>
        <v>DONE</v>
      </c>
      <c r="O321" s="46"/>
      <c r="P321" s="205">
        <v>0</v>
      </c>
      <c r="Q321" s="205">
        <v>0</v>
      </c>
      <c r="R321" s="205">
        <v>1</v>
      </c>
      <c r="S321" s="205">
        <v>1</v>
      </c>
      <c r="T321" s="205">
        <v>0</v>
      </c>
      <c r="U321" s="205">
        <v>0</v>
      </c>
      <c r="V321" s="205">
        <v>1</v>
      </c>
      <c r="W321" s="205">
        <v>1</v>
      </c>
      <c r="X321" s="205">
        <v>0</v>
      </c>
      <c r="Y321" s="205">
        <v>0</v>
      </c>
      <c r="Z321" s="205">
        <v>0</v>
      </c>
      <c r="AA321" s="205">
        <v>0</v>
      </c>
      <c r="AB321" s="205">
        <v>0</v>
      </c>
      <c r="AC321" s="205">
        <v>0</v>
      </c>
      <c r="AD321" s="205">
        <v>0</v>
      </c>
      <c r="AE321" s="205">
        <v>0</v>
      </c>
      <c r="AF321" s="205">
        <v>0</v>
      </c>
      <c r="AG321" s="205">
        <v>0</v>
      </c>
      <c r="AH321" s="205">
        <v>0</v>
      </c>
      <c r="AI321" s="205">
        <v>0</v>
      </c>
      <c r="AJ321" s="205">
        <v>0</v>
      </c>
      <c r="AK321" s="205">
        <v>0</v>
      </c>
      <c r="AL321" s="205">
        <v>0</v>
      </c>
      <c r="AM321" s="205">
        <v>0</v>
      </c>
      <c r="AN321" s="49">
        <f aca="true" t="shared" si="58" ref="AN321:AN384">+T321+V321+X321+Z321+AB321+AD321+AF321+AH321+AJ321+AL321+R321+P321</f>
        <v>2</v>
      </c>
      <c r="AO321" s="49">
        <f aca="true" t="shared" si="59" ref="AO321:AO384">+S321+Q321+U321+W321+Y321+AA321+AC321+AE321+AG321+AI321+AK321+AM321</f>
        <v>2</v>
      </c>
      <c r="AP321" s="151"/>
      <c r="AQ321" s="120"/>
      <c r="AR321" s="120"/>
      <c r="AS321" s="120"/>
      <c r="AT321" s="43"/>
      <c r="AU321" s="229"/>
    </row>
    <row r="322" spans="1:47" s="117" customFormat="1" ht="48">
      <c r="A322" s="78"/>
      <c r="B322" s="79"/>
      <c r="C322" s="153"/>
      <c r="D322" s="185" t="s">
        <v>165</v>
      </c>
      <c r="E322" s="146" t="s">
        <v>114</v>
      </c>
      <c r="F322" s="146" t="s">
        <v>278</v>
      </c>
      <c r="G322" s="146" t="s">
        <v>243</v>
      </c>
      <c r="H322" s="146" t="s">
        <v>32</v>
      </c>
      <c r="I322" s="146"/>
      <c r="J322" s="42" t="s">
        <v>116</v>
      </c>
      <c r="K322" s="44">
        <v>43313</v>
      </c>
      <c r="L322" s="147">
        <v>43373</v>
      </c>
      <c r="M322" s="88">
        <v>1</v>
      </c>
      <c r="N322" s="34" t="str">
        <f ca="1" t="shared" si="57"/>
        <v>DONE</v>
      </c>
      <c r="O322" s="89"/>
      <c r="P322" s="48"/>
      <c r="Q322" s="48"/>
      <c r="R322" s="48">
        <v>1</v>
      </c>
      <c r="S322" s="48">
        <v>1</v>
      </c>
      <c r="T322" s="48"/>
      <c r="U322" s="48"/>
      <c r="V322" s="48">
        <v>1</v>
      </c>
      <c r="W322" s="48">
        <v>1</v>
      </c>
      <c r="X322" s="48"/>
      <c r="Y322" s="48"/>
      <c r="Z322" s="48"/>
      <c r="AA322" s="48"/>
      <c r="AB322" s="48"/>
      <c r="AC322" s="48"/>
      <c r="AD322" s="48"/>
      <c r="AE322" s="48"/>
      <c r="AF322" s="48"/>
      <c r="AG322" s="48"/>
      <c r="AH322" s="48"/>
      <c r="AI322" s="48"/>
      <c r="AJ322" s="48"/>
      <c r="AK322" s="48"/>
      <c r="AL322" s="48"/>
      <c r="AM322" s="48"/>
      <c r="AN322" s="49">
        <f t="shared" si="58"/>
        <v>2</v>
      </c>
      <c r="AO322" s="49">
        <f t="shared" si="59"/>
        <v>2</v>
      </c>
      <c r="AP322" s="148"/>
      <c r="AQ322" s="149"/>
      <c r="AR322" s="150"/>
      <c r="AS322" s="150"/>
      <c r="AT322" s="89"/>
      <c r="AU322" s="228"/>
    </row>
    <row r="323" spans="1:47" s="117" customFormat="1" ht="18">
      <c r="A323" s="155"/>
      <c r="B323" s="156"/>
      <c r="C323" s="187" t="s">
        <v>202</v>
      </c>
      <c r="D323" s="188" t="s">
        <v>166</v>
      </c>
      <c r="E323" s="202" t="s">
        <v>55</v>
      </c>
      <c r="F323" s="199"/>
      <c r="G323" s="199"/>
      <c r="H323" s="198" t="s">
        <v>32</v>
      </c>
      <c r="I323" s="198"/>
      <c r="J323" s="193" t="s">
        <v>116</v>
      </c>
      <c r="K323" s="200">
        <v>43313</v>
      </c>
      <c r="L323" s="201">
        <v>43373</v>
      </c>
      <c r="M323" s="88">
        <v>1</v>
      </c>
      <c r="N323" s="34" t="str">
        <f ca="1" t="shared" si="57"/>
        <v>DONE</v>
      </c>
      <c r="O323" s="46"/>
      <c r="P323" s="205">
        <v>0</v>
      </c>
      <c r="Q323" s="205">
        <v>0</v>
      </c>
      <c r="R323" s="205">
        <v>0</v>
      </c>
      <c r="S323" s="205">
        <v>0</v>
      </c>
      <c r="T323" s="205">
        <v>0</v>
      </c>
      <c r="U323" s="205">
        <v>0</v>
      </c>
      <c r="V323" s="205">
        <v>0</v>
      </c>
      <c r="W323" s="205">
        <v>0</v>
      </c>
      <c r="X323" s="205">
        <v>0</v>
      </c>
      <c r="Y323" s="205">
        <v>0</v>
      </c>
      <c r="Z323" s="205">
        <v>0</v>
      </c>
      <c r="AA323" s="205">
        <v>0</v>
      </c>
      <c r="AB323" s="205">
        <v>0</v>
      </c>
      <c r="AC323" s="205">
        <v>1</v>
      </c>
      <c r="AD323" s="205">
        <v>1</v>
      </c>
      <c r="AE323" s="205">
        <v>1</v>
      </c>
      <c r="AF323" s="205">
        <v>1</v>
      </c>
      <c r="AG323" s="205">
        <v>0</v>
      </c>
      <c r="AH323" s="205">
        <v>0</v>
      </c>
      <c r="AI323" s="205">
        <v>0</v>
      </c>
      <c r="AJ323" s="205">
        <v>0</v>
      </c>
      <c r="AK323" s="205">
        <v>0</v>
      </c>
      <c r="AL323" s="205">
        <v>0</v>
      </c>
      <c r="AM323" s="205">
        <v>0</v>
      </c>
      <c r="AN323" s="49">
        <f t="shared" si="58"/>
        <v>2</v>
      </c>
      <c r="AO323" s="49">
        <f t="shared" si="59"/>
        <v>2</v>
      </c>
      <c r="AP323" s="151"/>
      <c r="AQ323" s="120"/>
      <c r="AR323" s="120"/>
      <c r="AS323" s="120"/>
      <c r="AT323" s="43"/>
      <c r="AU323" s="229"/>
    </row>
    <row r="324" spans="1:47" s="117" customFormat="1" ht="48">
      <c r="A324" s="78"/>
      <c r="B324" s="79"/>
      <c r="C324" s="153"/>
      <c r="D324" s="185" t="s">
        <v>167</v>
      </c>
      <c r="E324" s="146" t="s">
        <v>114</v>
      </c>
      <c r="F324" s="146" t="s">
        <v>278</v>
      </c>
      <c r="G324" s="146" t="s">
        <v>243</v>
      </c>
      <c r="H324" s="146" t="s">
        <v>32</v>
      </c>
      <c r="I324" s="146"/>
      <c r="J324" s="42" t="s">
        <v>116</v>
      </c>
      <c r="K324" s="44">
        <v>43313</v>
      </c>
      <c r="L324" s="147">
        <v>43373</v>
      </c>
      <c r="M324" s="33">
        <v>1</v>
      </c>
      <c r="N324" s="34" t="s">
        <v>277</v>
      </c>
      <c r="O324" s="55"/>
      <c r="P324" s="36"/>
      <c r="Q324" s="36"/>
      <c r="R324" s="36"/>
      <c r="S324" s="36"/>
      <c r="T324" s="36"/>
      <c r="U324" s="36"/>
      <c r="V324" s="36"/>
      <c r="W324" s="36"/>
      <c r="X324" s="36"/>
      <c r="Y324" s="36"/>
      <c r="Z324" s="36"/>
      <c r="AA324" s="36"/>
      <c r="AB324" s="36"/>
      <c r="AC324" s="36">
        <v>1</v>
      </c>
      <c r="AD324" s="36">
        <v>1</v>
      </c>
      <c r="AE324" s="36">
        <v>1</v>
      </c>
      <c r="AF324" s="36">
        <v>1</v>
      </c>
      <c r="AG324" s="36"/>
      <c r="AH324" s="36"/>
      <c r="AI324" s="36"/>
      <c r="AJ324" s="36"/>
      <c r="AK324" s="36"/>
      <c r="AL324" s="36"/>
      <c r="AM324" s="36"/>
      <c r="AN324" s="49">
        <f t="shared" si="58"/>
        <v>2</v>
      </c>
      <c r="AO324" s="49">
        <f t="shared" si="59"/>
        <v>2</v>
      </c>
      <c r="AP324" s="37"/>
      <c r="AQ324" s="38"/>
      <c r="AR324" s="39"/>
      <c r="AS324" s="39"/>
      <c r="AT324" s="34"/>
      <c r="AU324" s="216"/>
    </row>
    <row r="325" spans="1:47" s="117" customFormat="1" ht="24">
      <c r="A325" s="5"/>
      <c r="B325" s="90"/>
      <c r="C325" s="187" t="s">
        <v>203</v>
      </c>
      <c r="D325" s="188" t="s">
        <v>280</v>
      </c>
      <c r="E325" s="202" t="s">
        <v>55</v>
      </c>
      <c r="F325" s="199"/>
      <c r="G325" s="199"/>
      <c r="H325" s="198" t="s">
        <v>32</v>
      </c>
      <c r="I325" s="198"/>
      <c r="J325" s="193" t="s">
        <v>116</v>
      </c>
      <c r="K325" s="200">
        <v>43252</v>
      </c>
      <c r="L325" s="201">
        <v>43281</v>
      </c>
      <c r="M325" s="33">
        <v>1</v>
      </c>
      <c r="N325" s="34" t="s">
        <v>277</v>
      </c>
      <c r="O325" s="18"/>
      <c r="P325" s="205">
        <v>0</v>
      </c>
      <c r="Q325" s="205">
        <v>0</v>
      </c>
      <c r="R325" s="205">
        <v>0</v>
      </c>
      <c r="S325" s="205">
        <v>0</v>
      </c>
      <c r="T325" s="205">
        <v>0</v>
      </c>
      <c r="U325" s="205">
        <v>0</v>
      </c>
      <c r="V325" s="205">
        <v>0</v>
      </c>
      <c r="W325" s="205">
        <v>0</v>
      </c>
      <c r="X325" s="205">
        <v>0</v>
      </c>
      <c r="Y325" s="205">
        <v>0</v>
      </c>
      <c r="Z325" s="205">
        <v>1</v>
      </c>
      <c r="AA325" s="205">
        <v>1</v>
      </c>
      <c r="AB325" s="205">
        <v>0</v>
      </c>
      <c r="AC325" s="205">
        <v>0</v>
      </c>
      <c r="AD325" s="205">
        <v>0</v>
      </c>
      <c r="AE325" s="205">
        <v>0</v>
      </c>
      <c r="AF325" s="205">
        <v>0</v>
      </c>
      <c r="AG325" s="205">
        <v>0</v>
      </c>
      <c r="AH325" s="205">
        <v>0</v>
      </c>
      <c r="AI325" s="205">
        <v>0</v>
      </c>
      <c r="AJ325" s="205">
        <v>0</v>
      </c>
      <c r="AK325" s="205">
        <v>0</v>
      </c>
      <c r="AL325" s="205">
        <v>0</v>
      </c>
      <c r="AM325" s="205">
        <v>0</v>
      </c>
      <c r="AN325" s="49">
        <f t="shared" si="58"/>
        <v>1</v>
      </c>
      <c r="AO325" s="49">
        <f t="shared" si="59"/>
        <v>1</v>
      </c>
      <c r="AP325" s="50"/>
      <c r="AQ325" s="51"/>
      <c r="AR325" s="51"/>
      <c r="AS325" s="51"/>
      <c r="AT325" s="52"/>
      <c r="AU325" s="220"/>
    </row>
    <row r="326" spans="1:47" s="117" customFormat="1" ht="48">
      <c r="A326" s="78"/>
      <c r="B326" s="79"/>
      <c r="C326" s="153"/>
      <c r="D326" s="185" t="s">
        <v>281</v>
      </c>
      <c r="E326" s="146" t="s">
        <v>114</v>
      </c>
      <c r="F326" s="146" t="s">
        <v>278</v>
      </c>
      <c r="G326" s="146" t="s">
        <v>243</v>
      </c>
      <c r="H326" s="146" t="s">
        <v>32</v>
      </c>
      <c r="I326" s="146"/>
      <c r="J326" s="42" t="s">
        <v>116</v>
      </c>
      <c r="K326" s="44">
        <v>43252</v>
      </c>
      <c r="L326" s="147">
        <v>43281</v>
      </c>
      <c r="M326" s="33">
        <v>1</v>
      </c>
      <c r="N326" s="34" t="s">
        <v>277</v>
      </c>
      <c r="O326" s="55"/>
      <c r="P326" s="36"/>
      <c r="Q326" s="36"/>
      <c r="R326" s="36"/>
      <c r="S326" s="36"/>
      <c r="T326" s="36"/>
      <c r="U326" s="36"/>
      <c r="V326" s="36"/>
      <c r="W326" s="36"/>
      <c r="X326" s="36"/>
      <c r="Y326" s="36"/>
      <c r="Z326" s="36">
        <v>1</v>
      </c>
      <c r="AA326" s="36">
        <v>1</v>
      </c>
      <c r="AB326" s="36"/>
      <c r="AC326" s="36"/>
      <c r="AD326" s="36"/>
      <c r="AE326" s="36"/>
      <c r="AF326" s="36"/>
      <c r="AG326" s="36"/>
      <c r="AH326" s="36"/>
      <c r="AI326" s="36"/>
      <c r="AJ326" s="36"/>
      <c r="AK326" s="36"/>
      <c r="AL326" s="36"/>
      <c r="AM326" s="36"/>
      <c r="AN326" s="49">
        <f t="shared" si="58"/>
        <v>1</v>
      </c>
      <c r="AO326" s="49">
        <f t="shared" si="59"/>
        <v>1</v>
      </c>
      <c r="AP326" s="37"/>
      <c r="AQ326" s="38"/>
      <c r="AR326" s="39"/>
      <c r="AS326" s="39"/>
      <c r="AT326" s="34"/>
      <c r="AU326" s="216"/>
    </row>
    <row r="327" spans="1:47" s="117" customFormat="1" ht="24">
      <c r="A327" s="5"/>
      <c r="B327" s="90"/>
      <c r="C327" s="187" t="s">
        <v>204</v>
      </c>
      <c r="D327" s="188" t="s">
        <v>282</v>
      </c>
      <c r="E327" s="202" t="s">
        <v>55</v>
      </c>
      <c r="F327" s="199"/>
      <c r="G327" s="199"/>
      <c r="H327" s="198" t="s">
        <v>32</v>
      </c>
      <c r="I327" s="198"/>
      <c r="J327" s="193" t="s">
        <v>116</v>
      </c>
      <c r="K327" s="200">
        <v>43221</v>
      </c>
      <c r="L327" s="201">
        <v>43251</v>
      </c>
      <c r="M327" s="33">
        <v>1</v>
      </c>
      <c r="N327" s="34" t="s">
        <v>277</v>
      </c>
      <c r="O327" s="18"/>
      <c r="P327" s="205">
        <v>0</v>
      </c>
      <c r="Q327" s="205">
        <v>0</v>
      </c>
      <c r="R327" s="205">
        <v>0</v>
      </c>
      <c r="S327" s="205">
        <v>0</v>
      </c>
      <c r="T327" s="205">
        <v>0</v>
      </c>
      <c r="U327" s="205">
        <v>0</v>
      </c>
      <c r="V327" s="205">
        <v>0</v>
      </c>
      <c r="W327" s="205">
        <v>0</v>
      </c>
      <c r="X327" s="205">
        <v>1</v>
      </c>
      <c r="Y327" s="205">
        <v>1</v>
      </c>
      <c r="Z327" s="205">
        <v>0</v>
      </c>
      <c r="AA327" s="205">
        <v>0</v>
      </c>
      <c r="AB327" s="205">
        <v>0</v>
      </c>
      <c r="AC327" s="205">
        <v>0</v>
      </c>
      <c r="AD327" s="205">
        <v>0</v>
      </c>
      <c r="AE327" s="205">
        <v>0</v>
      </c>
      <c r="AF327" s="205">
        <v>0</v>
      </c>
      <c r="AG327" s="205">
        <v>0</v>
      </c>
      <c r="AH327" s="205">
        <v>0</v>
      </c>
      <c r="AI327" s="205">
        <v>0</v>
      </c>
      <c r="AJ327" s="205">
        <v>0</v>
      </c>
      <c r="AK327" s="205">
        <v>0</v>
      </c>
      <c r="AL327" s="205">
        <v>0</v>
      </c>
      <c r="AM327" s="205">
        <v>0</v>
      </c>
      <c r="AN327" s="49">
        <f t="shared" si="58"/>
        <v>1</v>
      </c>
      <c r="AO327" s="49">
        <f t="shared" si="59"/>
        <v>1</v>
      </c>
      <c r="AP327" s="50"/>
      <c r="AQ327" s="51"/>
      <c r="AR327" s="51"/>
      <c r="AS327" s="51"/>
      <c r="AT327" s="52"/>
      <c r="AU327" s="220"/>
    </row>
    <row r="328" spans="1:47" s="117" customFormat="1" ht="26.25" customHeight="1">
      <c r="A328" s="78"/>
      <c r="B328" s="79"/>
      <c r="C328" s="153"/>
      <c r="D328" s="185" t="s">
        <v>283</v>
      </c>
      <c r="E328" s="146" t="s">
        <v>114</v>
      </c>
      <c r="F328" s="146" t="s">
        <v>278</v>
      </c>
      <c r="G328" s="146" t="s">
        <v>243</v>
      </c>
      <c r="H328" s="146" t="s">
        <v>32</v>
      </c>
      <c r="I328" s="146"/>
      <c r="J328" s="42" t="s">
        <v>116</v>
      </c>
      <c r="K328" s="44">
        <v>43221</v>
      </c>
      <c r="L328" s="147">
        <v>43251</v>
      </c>
      <c r="M328" s="33">
        <v>1</v>
      </c>
      <c r="N328" s="34" t="s">
        <v>277</v>
      </c>
      <c r="O328" s="55"/>
      <c r="P328" s="36"/>
      <c r="Q328" s="36"/>
      <c r="R328" s="36"/>
      <c r="S328" s="36"/>
      <c r="T328" s="36"/>
      <c r="U328" s="36"/>
      <c r="V328" s="36"/>
      <c r="W328" s="36"/>
      <c r="X328" s="36">
        <v>1</v>
      </c>
      <c r="Y328" s="36">
        <v>1</v>
      </c>
      <c r="Z328" s="36"/>
      <c r="AA328" s="36"/>
      <c r="AB328" s="36"/>
      <c r="AC328" s="36"/>
      <c r="AD328" s="36"/>
      <c r="AE328" s="36"/>
      <c r="AF328" s="36"/>
      <c r="AG328" s="36"/>
      <c r="AH328" s="36"/>
      <c r="AI328" s="36"/>
      <c r="AJ328" s="36"/>
      <c r="AK328" s="36"/>
      <c r="AL328" s="36"/>
      <c r="AM328" s="36"/>
      <c r="AN328" s="49">
        <f t="shared" si="58"/>
        <v>1</v>
      </c>
      <c r="AO328" s="49">
        <f t="shared" si="59"/>
        <v>1</v>
      </c>
      <c r="AP328" s="37"/>
      <c r="AQ328" s="38"/>
      <c r="AR328" s="39"/>
      <c r="AS328" s="39"/>
      <c r="AT328" s="34"/>
      <c r="AU328" s="216"/>
    </row>
    <row r="329" spans="1:47" s="117" customFormat="1" ht="18">
      <c r="A329" s="5"/>
      <c r="B329" s="90"/>
      <c r="C329" s="187" t="s">
        <v>205</v>
      </c>
      <c r="D329" s="188" t="s">
        <v>284</v>
      </c>
      <c r="E329" s="202" t="s">
        <v>55</v>
      </c>
      <c r="F329" s="199"/>
      <c r="G329" s="199"/>
      <c r="H329" s="198" t="s">
        <v>32</v>
      </c>
      <c r="I329" s="198"/>
      <c r="J329" s="193" t="s">
        <v>116</v>
      </c>
      <c r="K329" s="200">
        <v>43132</v>
      </c>
      <c r="L329" s="200">
        <v>43220</v>
      </c>
      <c r="M329" s="33">
        <v>1</v>
      </c>
      <c r="N329" s="34" t="s">
        <v>277</v>
      </c>
      <c r="O329" s="18"/>
      <c r="P329" s="205">
        <v>0</v>
      </c>
      <c r="Q329" s="205">
        <v>0</v>
      </c>
      <c r="R329" s="205">
        <v>1</v>
      </c>
      <c r="S329" s="205">
        <v>1</v>
      </c>
      <c r="T329" s="205">
        <v>0</v>
      </c>
      <c r="U329" s="205">
        <v>0</v>
      </c>
      <c r="V329" s="205">
        <v>1</v>
      </c>
      <c r="W329" s="205">
        <v>1</v>
      </c>
      <c r="X329" s="205">
        <v>0</v>
      </c>
      <c r="Y329" s="205">
        <v>0</v>
      </c>
      <c r="Z329" s="205">
        <v>0</v>
      </c>
      <c r="AA329" s="205">
        <v>0</v>
      </c>
      <c r="AB329" s="205">
        <v>0</v>
      </c>
      <c r="AC329" s="205">
        <v>0</v>
      </c>
      <c r="AD329" s="205">
        <v>0</v>
      </c>
      <c r="AE329" s="205">
        <v>0</v>
      </c>
      <c r="AF329" s="205">
        <v>0</v>
      </c>
      <c r="AG329" s="205">
        <v>0</v>
      </c>
      <c r="AH329" s="205">
        <v>0</v>
      </c>
      <c r="AI329" s="205">
        <v>0</v>
      </c>
      <c r="AJ329" s="205">
        <v>0</v>
      </c>
      <c r="AK329" s="205">
        <v>0</v>
      </c>
      <c r="AL329" s="205">
        <v>0</v>
      </c>
      <c r="AM329" s="205">
        <v>0</v>
      </c>
      <c r="AN329" s="49">
        <f t="shared" si="58"/>
        <v>2</v>
      </c>
      <c r="AO329" s="49">
        <f t="shared" si="59"/>
        <v>2</v>
      </c>
      <c r="AP329" s="50"/>
      <c r="AQ329" s="51"/>
      <c r="AR329" s="51"/>
      <c r="AS329" s="51"/>
      <c r="AT329" s="52"/>
      <c r="AU329" s="220"/>
    </row>
    <row r="330" spans="1:47" s="117" customFormat="1" ht="24.75" customHeight="1">
      <c r="A330" s="78"/>
      <c r="B330" s="79"/>
      <c r="C330" s="153"/>
      <c r="D330" s="185" t="s">
        <v>285</v>
      </c>
      <c r="E330" s="146" t="s">
        <v>114</v>
      </c>
      <c r="F330" s="146" t="s">
        <v>278</v>
      </c>
      <c r="G330" s="146" t="s">
        <v>243</v>
      </c>
      <c r="H330" s="146" t="s">
        <v>32</v>
      </c>
      <c r="I330" s="146"/>
      <c r="J330" s="42" t="s">
        <v>116</v>
      </c>
      <c r="K330" s="44">
        <v>43132</v>
      </c>
      <c r="L330" s="147">
        <v>43220</v>
      </c>
      <c r="M330" s="33">
        <v>1</v>
      </c>
      <c r="N330" s="34" t="s">
        <v>277</v>
      </c>
      <c r="O330" s="55"/>
      <c r="P330" s="36"/>
      <c r="Q330" s="36"/>
      <c r="R330" s="36">
        <v>1</v>
      </c>
      <c r="S330" s="36">
        <v>1</v>
      </c>
      <c r="T330" s="36"/>
      <c r="U330" s="36"/>
      <c r="V330" s="36">
        <v>1</v>
      </c>
      <c r="W330" s="36">
        <v>1</v>
      </c>
      <c r="X330" s="36"/>
      <c r="Y330" s="36"/>
      <c r="Z330" s="36"/>
      <c r="AA330" s="36"/>
      <c r="AB330" s="36"/>
      <c r="AC330" s="36"/>
      <c r="AD330" s="36"/>
      <c r="AE330" s="36"/>
      <c r="AF330" s="36"/>
      <c r="AG330" s="36"/>
      <c r="AH330" s="36"/>
      <c r="AI330" s="36"/>
      <c r="AJ330" s="36"/>
      <c r="AK330" s="36"/>
      <c r="AL330" s="36"/>
      <c r="AM330" s="36"/>
      <c r="AN330" s="49">
        <f t="shared" si="58"/>
        <v>2</v>
      </c>
      <c r="AO330" s="49">
        <f t="shared" si="59"/>
        <v>2</v>
      </c>
      <c r="AP330" s="37"/>
      <c r="AQ330" s="38"/>
      <c r="AR330" s="39"/>
      <c r="AS330" s="39"/>
      <c r="AT330" s="34"/>
      <c r="AU330" s="216"/>
    </row>
    <row r="331" spans="1:47" s="117" customFormat="1" ht="18">
      <c r="A331" s="5"/>
      <c r="B331" s="90"/>
      <c r="C331" s="187" t="s">
        <v>206</v>
      </c>
      <c r="D331" s="188" t="s">
        <v>286</v>
      </c>
      <c r="E331" s="202" t="s">
        <v>55</v>
      </c>
      <c r="F331" s="199"/>
      <c r="G331" s="199"/>
      <c r="H331" s="198" t="s">
        <v>32</v>
      </c>
      <c r="I331" s="198"/>
      <c r="J331" s="193" t="s">
        <v>116</v>
      </c>
      <c r="K331" s="200">
        <v>43132</v>
      </c>
      <c r="L331" s="200">
        <v>43159</v>
      </c>
      <c r="M331" s="33">
        <v>1</v>
      </c>
      <c r="N331" s="34" t="s">
        <v>277</v>
      </c>
      <c r="O331" s="18"/>
      <c r="P331" s="205">
        <v>0</v>
      </c>
      <c r="Q331" s="205">
        <v>0</v>
      </c>
      <c r="R331" s="205">
        <v>1</v>
      </c>
      <c r="S331" s="205">
        <v>1</v>
      </c>
      <c r="T331" s="205">
        <v>0</v>
      </c>
      <c r="U331" s="205">
        <v>0</v>
      </c>
      <c r="V331" s="205">
        <v>0</v>
      </c>
      <c r="W331" s="205">
        <v>0</v>
      </c>
      <c r="X331" s="205">
        <v>0</v>
      </c>
      <c r="Y331" s="205">
        <v>0</v>
      </c>
      <c r="Z331" s="205">
        <v>0</v>
      </c>
      <c r="AA331" s="205">
        <v>0</v>
      </c>
      <c r="AB331" s="205">
        <v>0</v>
      </c>
      <c r="AC331" s="205">
        <v>0</v>
      </c>
      <c r="AD331" s="205">
        <v>0</v>
      </c>
      <c r="AE331" s="205">
        <v>0</v>
      </c>
      <c r="AF331" s="205">
        <v>0</v>
      </c>
      <c r="AG331" s="205">
        <v>0</v>
      </c>
      <c r="AH331" s="205">
        <v>0</v>
      </c>
      <c r="AI331" s="205">
        <v>0</v>
      </c>
      <c r="AJ331" s="205">
        <v>0</v>
      </c>
      <c r="AK331" s="205">
        <v>0</v>
      </c>
      <c r="AL331" s="205">
        <v>0</v>
      </c>
      <c r="AM331" s="205">
        <v>0</v>
      </c>
      <c r="AN331" s="49">
        <f t="shared" si="58"/>
        <v>1</v>
      </c>
      <c r="AO331" s="49">
        <f t="shared" si="59"/>
        <v>1</v>
      </c>
      <c r="AP331" s="50"/>
      <c r="AQ331" s="51"/>
      <c r="AR331" s="51"/>
      <c r="AS331" s="51"/>
      <c r="AT331" s="52"/>
      <c r="AU331" s="220"/>
    </row>
    <row r="332" spans="1:47" s="117" customFormat="1" ht="31.5" customHeight="1">
      <c r="A332" s="78"/>
      <c r="B332" s="79"/>
      <c r="C332" s="153"/>
      <c r="D332" s="185" t="s">
        <v>390</v>
      </c>
      <c r="E332" s="146" t="s">
        <v>114</v>
      </c>
      <c r="F332" s="146" t="s">
        <v>278</v>
      </c>
      <c r="G332" s="146" t="s">
        <v>243</v>
      </c>
      <c r="H332" s="146" t="s">
        <v>32</v>
      </c>
      <c r="I332" s="146"/>
      <c r="J332" s="42" t="s">
        <v>116</v>
      </c>
      <c r="K332" s="44">
        <v>43132</v>
      </c>
      <c r="L332" s="147">
        <v>43159</v>
      </c>
      <c r="M332" s="33">
        <v>1</v>
      </c>
      <c r="N332" s="34" t="s">
        <v>277</v>
      </c>
      <c r="O332" s="55"/>
      <c r="P332" s="36"/>
      <c r="Q332" s="36"/>
      <c r="R332" s="36">
        <v>1</v>
      </c>
      <c r="S332" s="36">
        <v>1</v>
      </c>
      <c r="T332" s="36"/>
      <c r="U332" s="36"/>
      <c r="V332" s="36"/>
      <c r="W332" s="36"/>
      <c r="X332" s="36"/>
      <c r="Y332" s="36"/>
      <c r="Z332" s="36"/>
      <c r="AA332" s="36"/>
      <c r="AB332" s="36"/>
      <c r="AC332" s="36"/>
      <c r="AD332" s="36"/>
      <c r="AE332" s="36"/>
      <c r="AF332" s="36"/>
      <c r="AG332" s="36"/>
      <c r="AH332" s="36"/>
      <c r="AI332" s="36"/>
      <c r="AJ332" s="36"/>
      <c r="AK332" s="36"/>
      <c r="AL332" s="36"/>
      <c r="AM332" s="36"/>
      <c r="AN332" s="49">
        <f t="shared" si="58"/>
        <v>1</v>
      </c>
      <c r="AO332" s="49">
        <f t="shared" si="59"/>
        <v>1</v>
      </c>
      <c r="AP332" s="37"/>
      <c r="AQ332" s="38"/>
      <c r="AR332" s="39"/>
      <c r="AS332" s="39"/>
      <c r="AT332" s="34"/>
      <c r="AU332" s="216"/>
    </row>
    <row r="333" spans="1:47" s="117" customFormat="1" ht="18">
      <c r="A333" s="5"/>
      <c r="B333" s="90"/>
      <c r="C333" s="187" t="s">
        <v>290</v>
      </c>
      <c r="D333" s="188" t="s">
        <v>287</v>
      </c>
      <c r="E333" s="202" t="s">
        <v>55</v>
      </c>
      <c r="F333" s="199"/>
      <c r="G333" s="199"/>
      <c r="H333" s="198" t="s">
        <v>32</v>
      </c>
      <c r="I333" s="198"/>
      <c r="J333" s="193" t="s">
        <v>116</v>
      </c>
      <c r="K333" s="200">
        <v>43191</v>
      </c>
      <c r="L333" s="201">
        <v>43220</v>
      </c>
      <c r="M333" s="33">
        <v>1</v>
      </c>
      <c r="N333" s="34" t="s">
        <v>277</v>
      </c>
      <c r="O333" s="18"/>
      <c r="P333" s="205">
        <v>0</v>
      </c>
      <c r="Q333" s="205">
        <v>0</v>
      </c>
      <c r="R333" s="205">
        <v>0</v>
      </c>
      <c r="S333" s="205">
        <v>0</v>
      </c>
      <c r="T333" s="205">
        <v>0</v>
      </c>
      <c r="U333" s="205">
        <v>0</v>
      </c>
      <c r="V333" s="205">
        <v>1</v>
      </c>
      <c r="W333" s="205">
        <v>1</v>
      </c>
      <c r="X333" s="205">
        <v>0</v>
      </c>
      <c r="Y333" s="205">
        <v>0</v>
      </c>
      <c r="Z333" s="205">
        <v>0</v>
      </c>
      <c r="AA333" s="205">
        <v>0</v>
      </c>
      <c r="AB333" s="205">
        <v>0</v>
      </c>
      <c r="AC333" s="205">
        <v>0</v>
      </c>
      <c r="AD333" s="205">
        <v>0</v>
      </c>
      <c r="AE333" s="205">
        <v>0</v>
      </c>
      <c r="AF333" s="205">
        <v>0</v>
      </c>
      <c r="AG333" s="205">
        <v>0</v>
      </c>
      <c r="AH333" s="205">
        <v>0</v>
      </c>
      <c r="AI333" s="205">
        <v>0</v>
      </c>
      <c r="AJ333" s="205">
        <v>0</v>
      </c>
      <c r="AK333" s="205">
        <v>0</v>
      </c>
      <c r="AL333" s="205">
        <v>0</v>
      </c>
      <c r="AM333" s="205">
        <v>0</v>
      </c>
      <c r="AN333" s="49">
        <f t="shared" si="58"/>
        <v>1</v>
      </c>
      <c r="AO333" s="49">
        <f t="shared" si="59"/>
        <v>1</v>
      </c>
      <c r="AP333" s="50"/>
      <c r="AQ333" s="51"/>
      <c r="AR333" s="51"/>
      <c r="AS333" s="51"/>
      <c r="AT333" s="52"/>
      <c r="AU333" s="220"/>
    </row>
    <row r="334" spans="1:47" s="117" customFormat="1" ht="33.75" customHeight="1">
      <c r="A334" s="78"/>
      <c r="B334" s="79"/>
      <c r="C334" s="153"/>
      <c r="D334" s="185" t="s">
        <v>287</v>
      </c>
      <c r="E334" s="146" t="s">
        <v>114</v>
      </c>
      <c r="F334" s="146" t="s">
        <v>278</v>
      </c>
      <c r="G334" s="146" t="s">
        <v>243</v>
      </c>
      <c r="H334" s="146" t="s">
        <v>32</v>
      </c>
      <c r="I334" s="146"/>
      <c r="J334" s="42" t="s">
        <v>116</v>
      </c>
      <c r="K334" s="44">
        <v>43191</v>
      </c>
      <c r="L334" s="147">
        <v>43220</v>
      </c>
      <c r="M334" s="33">
        <v>1</v>
      </c>
      <c r="N334" s="34" t="s">
        <v>277</v>
      </c>
      <c r="O334" s="55"/>
      <c r="P334" s="36"/>
      <c r="Q334" s="36"/>
      <c r="R334" s="36"/>
      <c r="S334" s="36"/>
      <c r="T334" s="36"/>
      <c r="U334" s="36"/>
      <c r="V334" s="36">
        <v>1</v>
      </c>
      <c r="W334" s="36">
        <v>1</v>
      </c>
      <c r="X334" s="36"/>
      <c r="Y334" s="36"/>
      <c r="Z334" s="36"/>
      <c r="AA334" s="36"/>
      <c r="AB334" s="36"/>
      <c r="AC334" s="36"/>
      <c r="AD334" s="36"/>
      <c r="AE334" s="36"/>
      <c r="AF334" s="36"/>
      <c r="AG334" s="36"/>
      <c r="AH334" s="36"/>
      <c r="AI334" s="36"/>
      <c r="AJ334" s="36"/>
      <c r="AK334" s="36"/>
      <c r="AL334" s="36"/>
      <c r="AM334" s="36"/>
      <c r="AN334" s="49">
        <f t="shared" si="58"/>
        <v>1</v>
      </c>
      <c r="AO334" s="49">
        <f t="shared" si="59"/>
        <v>1</v>
      </c>
      <c r="AP334" s="37"/>
      <c r="AQ334" s="38"/>
      <c r="AR334" s="39"/>
      <c r="AS334" s="39"/>
      <c r="AT334" s="34"/>
      <c r="AU334" s="216"/>
    </row>
    <row r="335" spans="1:47" s="117" customFormat="1" ht="24">
      <c r="A335" s="5"/>
      <c r="B335" s="90"/>
      <c r="C335" s="187" t="s">
        <v>293</v>
      </c>
      <c r="D335" s="188" t="s">
        <v>288</v>
      </c>
      <c r="E335" s="202" t="s">
        <v>55</v>
      </c>
      <c r="F335" s="199"/>
      <c r="G335" s="199"/>
      <c r="H335" s="198" t="s">
        <v>32</v>
      </c>
      <c r="I335" s="198"/>
      <c r="J335" s="193" t="s">
        <v>116</v>
      </c>
      <c r="K335" s="200">
        <v>43374</v>
      </c>
      <c r="L335" s="200">
        <v>43404</v>
      </c>
      <c r="M335" s="33">
        <v>1</v>
      </c>
      <c r="N335" s="34" t="s">
        <v>277</v>
      </c>
      <c r="O335" s="18"/>
      <c r="P335" s="205">
        <v>0</v>
      </c>
      <c r="Q335" s="205">
        <v>0</v>
      </c>
      <c r="R335" s="205">
        <v>0</v>
      </c>
      <c r="S335" s="205">
        <v>0</v>
      </c>
      <c r="T335" s="205">
        <v>0</v>
      </c>
      <c r="U335" s="205">
        <v>0</v>
      </c>
      <c r="V335" s="205">
        <v>0</v>
      </c>
      <c r="W335" s="205">
        <v>0</v>
      </c>
      <c r="X335" s="205">
        <v>0</v>
      </c>
      <c r="Y335" s="205">
        <v>0</v>
      </c>
      <c r="Z335" s="205">
        <v>0</v>
      </c>
      <c r="AA335" s="205">
        <v>0</v>
      </c>
      <c r="AB335" s="205">
        <v>0</v>
      </c>
      <c r="AC335" s="205">
        <v>0</v>
      </c>
      <c r="AD335" s="205">
        <v>0</v>
      </c>
      <c r="AE335" s="205">
        <v>0</v>
      </c>
      <c r="AF335" s="205">
        <v>1</v>
      </c>
      <c r="AG335" s="205">
        <v>1</v>
      </c>
      <c r="AH335" s="205">
        <v>0</v>
      </c>
      <c r="AI335" s="205">
        <v>0</v>
      </c>
      <c r="AJ335" s="205">
        <v>0</v>
      </c>
      <c r="AK335" s="205">
        <v>0</v>
      </c>
      <c r="AL335" s="205">
        <v>0</v>
      </c>
      <c r="AM335" s="205">
        <v>0</v>
      </c>
      <c r="AN335" s="49">
        <f t="shared" si="58"/>
        <v>1</v>
      </c>
      <c r="AO335" s="49">
        <f t="shared" si="59"/>
        <v>1</v>
      </c>
      <c r="AP335" s="50"/>
      <c r="AQ335" s="51"/>
      <c r="AR335" s="51"/>
      <c r="AS335" s="51"/>
      <c r="AT335" s="52"/>
      <c r="AU335" s="220"/>
    </row>
    <row r="336" spans="1:47" s="117" customFormat="1" ht="48">
      <c r="A336" s="78"/>
      <c r="B336" s="79"/>
      <c r="C336" s="153"/>
      <c r="D336" s="185" t="s">
        <v>289</v>
      </c>
      <c r="E336" s="146" t="s">
        <v>114</v>
      </c>
      <c r="F336" s="146" t="s">
        <v>278</v>
      </c>
      <c r="G336" s="146" t="s">
        <v>243</v>
      </c>
      <c r="H336" s="146" t="s">
        <v>32</v>
      </c>
      <c r="I336" s="146"/>
      <c r="J336" s="42" t="s">
        <v>116</v>
      </c>
      <c r="K336" s="44">
        <v>43374</v>
      </c>
      <c r="L336" s="147">
        <v>43404</v>
      </c>
      <c r="M336" s="33">
        <v>1</v>
      </c>
      <c r="N336" s="34" t="s">
        <v>277</v>
      </c>
      <c r="O336" s="55"/>
      <c r="P336" s="36"/>
      <c r="Q336" s="36"/>
      <c r="R336" s="36"/>
      <c r="S336" s="36"/>
      <c r="T336" s="36"/>
      <c r="U336" s="36"/>
      <c r="V336" s="36"/>
      <c r="W336" s="36"/>
      <c r="X336" s="36"/>
      <c r="Y336" s="36"/>
      <c r="Z336" s="36"/>
      <c r="AA336" s="36"/>
      <c r="AB336" s="36"/>
      <c r="AC336" s="36"/>
      <c r="AD336" s="36"/>
      <c r="AE336" s="36"/>
      <c r="AF336" s="36">
        <v>1</v>
      </c>
      <c r="AG336" s="36">
        <v>1</v>
      </c>
      <c r="AH336" s="36"/>
      <c r="AI336" s="36"/>
      <c r="AJ336" s="36"/>
      <c r="AK336" s="36"/>
      <c r="AL336" s="36"/>
      <c r="AM336" s="36"/>
      <c r="AN336" s="49">
        <f t="shared" si="58"/>
        <v>1</v>
      </c>
      <c r="AO336" s="49">
        <f t="shared" si="59"/>
        <v>1</v>
      </c>
      <c r="AP336" s="37"/>
      <c r="AQ336" s="38"/>
      <c r="AR336" s="39"/>
      <c r="AS336" s="39"/>
      <c r="AT336" s="34"/>
      <c r="AU336" s="216"/>
    </row>
    <row r="337" spans="1:47" s="117" customFormat="1" ht="18">
      <c r="A337" s="5"/>
      <c r="B337" s="90"/>
      <c r="C337" s="187" t="s">
        <v>295</v>
      </c>
      <c r="D337" s="188" t="s">
        <v>291</v>
      </c>
      <c r="E337" s="202" t="s">
        <v>55</v>
      </c>
      <c r="F337" s="199"/>
      <c r="G337" s="199"/>
      <c r="H337" s="198" t="s">
        <v>32</v>
      </c>
      <c r="I337" s="198"/>
      <c r="J337" s="193" t="s">
        <v>116</v>
      </c>
      <c r="K337" s="200">
        <v>43374</v>
      </c>
      <c r="L337" s="200">
        <v>43404</v>
      </c>
      <c r="M337" s="33">
        <v>1</v>
      </c>
      <c r="N337" s="34" t="s">
        <v>277</v>
      </c>
      <c r="O337" s="18"/>
      <c r="P337" s="205">
        <v>0</v>
      </c>
      <c r="Q337" s="205">
        <v>0</v>
      </c>
      <c r="R337" s="205">
        <v>0</v>
      </c>
      <c r="S337" s="205">
        <v>0</v>
      </c>
      <c r="T337" s="205">
        <v>0</v>
      </c>
      <c r="U337" s="205">
        <v>0</v>
      </c>
      <c r="V337" s="205">
        <v>0</v>
      </c>
      <c r="W337" s="205">
        <v>0</v>
      </c>
      <c r="X337" s="205">
        <v>0</v>
      </c>
      <c r="Y337" s="205">
        <v>0</v>
      </c>
      <c r="Z337" s="205">
        <v>0</v>
      </c>
      <c r="AA337" s="205">
        <v>0</v>
      </c>
      <c r="AB337" s="205">
        <v>0</v>
      </c>
      <c r="AC337" s="205">
        <v>0</v>
      </c>
      <c r="AD337" s="205">
        <v>0</v>
      </c>
      <c r="AE337" s="205">
        <v>0</v>
      </c>
      <c r="AF337" s="205">
        <v>1</v>
      </c>
      <c r="AG337" s="205">
        <v>1</v>
      </c>
      <c r="AH337" s="205">
        <v>0</v>
      </c>
      <c r="AI337" s="205">
        <v>0</v>
      </c>
      <c r="AJ337" s="205">
        <v>0</v>
      </c>
      <c r="AK337" s="205">
        <v>0</v>
      </c>
      <c r="AL337" s="205">
        <v>0</v>
      </c>
      <c r="AM337" s="205">
        <v>0</v>
      </c>
      <c r="AN337" s="49">
        <f t="shared" si="58"/>
        <v>1</v>
      </c>
      <c r="AO337" s="49">
        <f t="shared" si="59"/>
        <v>1</v>
      </c>
      <c r="AP337" s="50"/>
      <c r="AQ337" s="51"/>
      <c r="AR337" s="51"/>
      <c r="AS337" s="51"/>
      <c r="AT337" s="52"/>
      <c r="AU337" s="220"/>
    </row>
    <row r="338" spans="1:47" s="117" customFormat="1" ht="48">
      <c r="A338" s="78"/>
      <c r="B338" s="79"/>
      <c r="D338" s="185" t="s">
        <v>292</v>
      </c>
      <c r="E338" s="146" t="s">
        <v>114</v>
      </c>
      <c r="F338" s="146" t="s">
        <v>278</v>
      </c>
      <c r="G338" s="146" t="s">
        <v>243</v>
      </c>
      <c r="H338" s="146" t="s">
        <v>32</v>
      </c>
      <c r="I338" s="146"/>
      <c r="J338" s="42" t="s">
        <v>116</v>
      </c>
      <c r="K338" s="44">
        <v>43374</v>
      </c>
      <c r="L338" s="147">
        <v>43404</v>
      </c>
      <c r="M338" s="33">
        <v>1</v>
      </c>
      <c r="N338" s="34" t="s">
        <v>277</v>
      </c>
      <c r="O338" s="55"/>
      <c r="P338" s="36"/>
      <c r="Q338" s="36"/>
      <c r="R338" s="36"/>
      <c r="S338" s="36"/>
      <c r="T338" s="36"/>
      <c r="U338" s="36"/>
      <c r="V338" s="36"/>
      <c r="W338" s="36"/>
      <c r="X338" s="36"/>
      <c r="Y338" s="36"/>
      <c r="Z338" s="36"/>
      <c r="AA338" s="36"/>
      <c r="AB338" s="36"/>
      <c r="AC338" s="36"/>
      <c r="AD338" s="36"/>
      <c r="AE338" s="36"/>
      <c r="AF338" s="36">
        <v>1</v>
      </c>
      <c r="AG338" s="36">
        <v>1</v>
      </c>
      <c r="AH338" s="36"/>
      <c r="AI338" s="36"/>
      <c r="AJ338" s="36"/>
      <c r="AK338" s="36"/>
      <c r="AL338" s="36"/>
      <c r="AM338" s="36"/>
      <c r="AN338" s="49">
        <f t="shared" si="58"/>
        <v>1</v>
      </c>
      <c r="AO338" s="49">
        <f t="shared" si="59"/>
        <v>1</v>
      </c>
      <c r="AP338" s="37"/>
      <c r="AQ338" s="38"/>
      <c r="AR338" s="39"/>
      <c r="AS338" s="39"/>
      <c r="AT338" s="34"/>
      <c r="AU338" s="216"/>
    </row>
    <row r="339" spans="1:47" s="117" customFormat="1" ht="24">
      <c r="A339" s="5"/>
      <c r="B339" s="90"/>
      <c r="C339" s="187" t="s">
        <v>297</v>
      </c>
      <c r="D339" s="188" t="s">
        <v>294</v>
      </c>
      <c r="E339" s="202" t="s">
        <v>55</v>
      </c>
      <c r="F339" s="199"/>
      <c r="G339" s="199"/>
      <c r="H339" s="198" t="s">
        <v>32</v>
      </c>
      <c r="I339" s="198"/>
      <c r="J339" s="193" t="s">
        <v>116</v>
      </c>
      <c r="K339" s="200">
        <v>43191</v>
      </c>
      <c r="L339" s="200">
        <v>43220</v>
      </c>
      <c r="M339" s="33">
        <v>1</v>
      </c>
      <c r="N339" s="34" t="s">
        <v>277</v>
      </c>
      <c r="O339" s="18"/>
      <c r="P339" s="205">
        <v>0</v>
      </c>
      <c r="Q339" s="205">
        <v>0</v>
      </c>
      <c r="R339" s="205">
        <v>0</v>
      </c>
      <c r="S339" s="205">
        <v>0</v>
      </c>
      <c r="T339" s="205">
        <v>0</v>
      </c>
      <c r="U339" s="205">
        <v>0</v>
      </c>
      <c r="V339" s="205">
        <v>1</v>
      </c>
      <c r="W339" s="205">
        <v>1</v>
      </c>
      <c r="X339" s="205">
        <v>0</v>
      </c>
      <c r="Y339" s="205">
        <v>0</v>
      </c>
      <c r="Z339" s="205">
        <v>0</v>
      </c>
      <c r="AA339" s="205">
        <v>0</v>
      </c>
      <c r="AB339" s="205">
        <v>0</v>
      </c>
      <c r="AC339" s="205">
        <v>0</v>
      </c>
      <c r="AD339" s="205">
        <v>0</v>
      </c>
      <c r="AE339" s="205">
        <v>0</v>
      </c>
      <c r="AF339" s="205">
        <v>0</v>
      </c>
      <c r="AG339" s="205">
        <v>0</v>
      </c>
      <c r="AH339" s="205">
        <v>0</v>
      </c>
      <c r="AI339" s="205">
        <v>0</v>
      </c>
      <c r="AJ339" s="205">
        <v>0</v>
      </c>
      <c r="AK339" s="205">
        <v>0</v>
      </c>
      <c r="AL339" s="205">
        <v>0</v>
      </c>
      <c r="AM339" s="205">
        <v>0</v>
      </c>
      <c r="AN339" s="49">
        <f t="shared" si="58"/>
        <v>1</v>
      </c>
      <c r="AO339" s="49">
        <f t="shared" si="59"/>
        <v>1</v>
      </c>
      <c r="AP339" s="50"/>
      <c r="AQ339" s="51"/>
      <c r="AR339" s="51"/>
      <c r="AS339" s="51"/>
      <c r="AT339" s="52"/>
      <c r="AU339" s="220"/>
    </row>
    <row r="340" spans="1:47" s="117" customFormat="1" ht="24.75" customHeight="1">
      <c r="A340" s="78"/>
      <c r="B340" s="79"/>
      <c r="D340" s="185" t="s">
        <v>294</v>
      </c>
      <c r="E340" s="146" t="s">
        <v>114</v>
      </c>
      <c r="F340" s="146" t="s">
        <v>278</v>
      </c>
      <c r="G340" s="146" t="s">
        <v>243</v>
      </c>
      <c r="H340" s="146" t="s">
        <v>32</v>
      </c>
      <c r="I340" s="146"/>
      <c r="J340" s="42" t="s">
        <v>116</v>
      </c>
      <c r="K340" s="44">
        <v>43191</v>
      </c>
      <c r="L340" s="147">
        <v>43220</v>
      </c>
      <c r="M340" s="33">
        <v>1</v>
      </c>
      <c r="N340" s="34" t="s">
        <v>277</v>
      </c>
      <c r="O340" s="55"/>
      <c r="P340" s="36"/>
      <c r="Q340" s="36"/>
      <c r="R340" s="36"/>
      <c r="S340" s="36"/>
      <c r="T340" s="36"/>
      <c r="U340" s="36"/>
      <c r="V340" s="36">
        <v>1</v>
      </c>
      <c r="W340" s="36">
        <v>1</v>
      </c>
      <c r="X340" s="36"/>
      <c r="Y340" s="36"/>
      <c r="Z340" s="36"/>
      <c r="AA340" s="36"/>
      <c r="AB340" s="36"/>
      <c r="AC340" s="36"/>
      <c r="AD340" s="36"/>
      <c r="AE340" s="36"/>
      <c r="AF340" s="36"/>
      <c r="AG340" s="36"/>
      <c r="AH340" s="36"/>
      <c r="AI340" s="36"/>
      <c r="AJ340" s="36"/>
      <c r="AK340" s="36"/>
      <c r="AL340" s="36"/>
      <c r="AM340" s="36"/>
      <c r="AN340" s="49">
        <f t="shared" si="58"/>
        <v>1</v>
      </c>
      <c r="AO340" s="49">
        <f t="shared" si="59"/>
        <v>1</v>
      </c>
      <c r="AP340" s="37"/>
      <c r="AQ340" s="38"/>
      <c r="AR340" s="39"/>
      <c r="AS340" s="39"/>
      <c r="AT340" s="34"/>
      <c r="AU340" s="216"/>
    </row>
    <row r="341" spans="1:47" s="117" customFormat="1" ht="18">
      <c r="A341" s="5"/>
      <c r="B341" s="90"/>
      <c r="C341" s="187" t="s">
        <v>299</v>
      </c>
      <c r="D341" s="188" t="s">
        <v>296</v>
      </c>
      <c r="E341" s="202" t="s">
        <v>55</v>
      </c>
      <c r="F341" s="199"/>
      <c r="G341" s="199"/>
      <c r="H341" s="198" t="s">
        <v>32</v>
      </c>
      <c r="I341" s="198"/>
      <c r="J341" s="193" t="s">
        <v>116</v>
      </c>
      <c r="K341" s="200">
        <v>43101</v>
      </c>
      <c r="L341" s="201">
        <v>43131</v>
      </c>
      <c r="M341" s="33">
        <v>1</v>
      </c>
      <c r="N341" s="34" t="s">
        <v>277</v>
      </c>
      <c r="O341" s="18"/>
      <c r="P341" s="205">
        <v>1</v>
      </c>
      <c r="Q341" s="205">
        <v>1</v>
      </c>
      <c r="R341" s="205">
        <v>0</v>
      </c>
      <c r="S341" s="205">
        <v>0</v>
      </c>
      <c r="T341" s="205">
        <v>0</v>
      </c>
      <c r="U341" s="205">
        <v>0</v>
      </c>
      <c r="V341" s="205">
        <v>0</v>
      </c>
      <c r="W341" s="205">
        <v>0</v>
      </c>
      <c r="X341" s="205">
        <v>0</v>
      </c>
      <c r="Y341" s="205">
        <v>0</v>
      </c>
      <c r="Z341" s="205">
        <v>0</v>
      </c>
      <c r="AA341" s="205">
        <v>0</v>
      </c>
      <c r="AB341" s="205">
        <v>0</v>
      </c>
      <c r="AC341" s="205">
        <v>0</v>
      </c>
      <c r="AD341" s="205">
        <v>0</v>
      </c>
      <c r="AE341" s="205">
        <v>0</v>
      </c>
      <c r="AF341" s="205">
        <v>0</v>
      </c>
      <c r="AG341" s="205">
        <v>0</v>
      </c>
      <c r="AH341" s="205">
        <v>0</v>
      </c>
      <c r="AI341" s="205">
        <v>0</v>
      </c>
      <c r="AJ341" s="205">
        <v>0</v>
      </c>
      <c r="AK341" s="205">
        <v>0</v>
      </c>
      <c r="AL341" s="205">
        <v>0</v>
      </c>
      <c r="AM341" s="205">
        <v>0</v>
      </c>
      <c r="AN341" s="49">
        <f t="shared" si="58"/>
        <v>1</v>
      </c>
      <c r="AO341" s="49">
        <f t="shared" si="59"/>
        <v>1</v>
      </c>
      <c r="AP341" s="50"/>
      <c r="AQ341" s="51"/>
      <c r="AR341" s="51"/>
      <c r="AS341" s="51"/>
      <c r="AT341" s="52"/>
      <c r="AU341" s="220"/>
    </row>
    <row r="342" spans="1:47" s="117" customFormat="1" ht="22.5" customHeight="1">
      <c r="A342" s="78"/>
      <c r="B342" s="79"/>
      <c r="D342" s="185" t="s">
        <v>296</v>
      </c>
      <c r="E342" s="146" t="s">
        <v>114</v>
      </c>
      <c r="F342" s="146" t="s">
        <v>278</v>
      </c>
      <c r="G342" s="146" t="s">
        <v>243</v>
      </c>
      <c r="H342" s="146" t="s">
        <v>32</v>
      </c>
      <c r="I342" s="146"/>
      <c r="J342" s="42" t="s">
        <v>116</v>
      </c>
      <c r="K342" s="44">
        <v>43101</v>
      </c>
      <c r="L342" s="147">
        <v>43131</v>
      </c>
      <c r="M342" s="33">
        <v>1</v>
      </c>
      <c r="N342" s="34" t="s">
        <v>277</v>
      </c>
      <c r="O342" s="55"/>
      <c r="P342" s="36">
        <v>1</v>
      </c>
      <c r="Q342" s="36">
        <v>1</v>
      </c>
      <c r="R342" s="36"/>
      <c r="S342" s="36"/>
      <c r="T342" s="36"/>
      <c r="U342" s="36"/>
      <c r="V342" s="36"/>
      <c r="W342" s="36"/>
      <c r="X342" s="36"/>
      <c r="Y342" s="36"/>
      <c r="Z342" s="36"/>
      <c r="AA342" s="36"/>
      <c r="AB342" s="36"/>
      <c r="AC342" s="36"/>
      <c r="AD342" s="36"/>
      <c r="AE342" s="36"/>
      <c r="AF342" s="36"/>
      <c r="AG342" s="36"/>
      <c r="AH342" s="36"/>
      <c r="AI342" s="36"/>
      <c r="AJ342" s="36"/>
      <c r="AK342" s="36"/>
      <c r="AL342" s="36"/>
      <c r="AM342" s="36"/>
      <c r="AN342" s="49">
        <f t="shared" si="58"/>
        <v>1</v>
      </c>
      <c r="AO342" s="49">
        <f t="shared" si="59"/>
        <v>1</v>
      </c>
      <c r="AP342" s="37"/>
      <c r="AQ342" s="38"/>
      <c r="AR342" s="39"/>
      <c r="AS342" s="39"/>
      <c r="AT342" s="34"/>
      <c r="AU342" s="216"/>
    </row>
    <row r="343" spans="1:47" s="117" customFormat="1" ht="36">
      <c r="A343" s="5"/>
      <c r="B343" s="90"/>
      <c r="C343" s="187" t="s">
        <v>302</v>
      </c>
      <c r="D343" s="188" t="s">
        <v>298</v>
      </c>
      <c r="E343" s="202" t="s">
        <v>55</v>
      </c>
      <c r="F343" s="199"/>
      <c r="G343" s="199"/>
      <c r="H343" s="198" t="s">
        <v>32</v>
      </c>
      <c r="I343" s="198"/>
      <c r="J343" s="193" t="s">
        <v>116</v>
      </c>
      <c r="K343" s="200">
        <v>43313</v>
      </c>
      <c r="L343" s="200">
        <v>43343</v>
      </c>
      <c r="M343" s="33">
        <v>1</v>
      </c>
      <c r="N343" s="34" t="s">
        <v>277</v>
      </c>
      <c r="O343" s="18"/>
      <c r="P343" s="205">
        <v>0</v>
      </c>
      <c r="Q343" s="205">
        <v>0</v>
      </c>
      <c r="R343" s="205">
        <v>0</v>
      </c>
      <c r="S343" s="205">
        <v>0</v>
      </c>
      <c r="T343" s="205">
        <v>0</v>
      </c>
      <c r="U343" s="205">
        <v>0</v>
      </c>
      <c r="V343" s="205">
        <v>0</v>
      </c>
      <c r="W343" s="205">
        <v>0</v>
      </c>
      <c r="X343" s="205">
        <v>0</v>
      </c>
      <c r="Y343" s="205">
        <v>0</v>
      </c>
      <c r="Z343" s="205">
        <v>0</v>
      </c>
      <c r="AA343" s="205">
        <v>0</v>
      </c>
      <c r="AB343" s="205">
        <v>1</v>
      </c>
      <c r="AC343" s="205">
        <v>1</v>
      </c>
      <c r="AD343" s="205">
        <v>0</v>
      </c>
      <c r="AE343" s="205">
        <v>0</v>
      </c>
      <c r="AF343" s="205">
        <v>0</v>
      </c>
      <c r="AG343" s="205">
        <v>0</v>
      </c>
      <c r="AH343" s="205">
        <v>0</v>
      </c>
      <c r="AI343" s="205">
        <v>0</v>
      </c>
      <c r="AJ343" s="205">
        <v>0</v>
      </c>
      <c r="AK343" s="205">
        <v>0</v>
      </c>
      <c r="AL343" s="205">
        <v>0</v>
      </c>
      <c r="AM343" s="205">
        <v>0</v>
      </c>
      <c r="AN343" s="49">
        <f t="shared" si="58"/>
        <v>1</v>
      </c>
      <c r="AO343" s="49">
        <f t="shared" si="59"/>
        <v>1</v>
      </c>
      <c r="AP343" s="50"/>
      <c r="AQ343" s="51"/>
      <c r="AR343" s="51"/>
      <c r="AS343" s="51"/>
      <c r="AT343" s="52"/>
      <c r="AU343" s="220"/>
    </row>
    <row r="344" spans="1:47" s="117" customFormat="1" ht="37.5" customHeight="1">
      <c r="A344" s="78"/>
      <c r="B344" s="79"/>
      <c r="D344" s="185" t="s">
        <v>298</v>
      </c>
      <c r="E344" s="146" t="s">
        <v>114</v>
      </c>
      <c r="F344" s="146" t="s">
        <v>278</v>
      </c>
      <c r="G344" s="146" t="s">
        <v>243</v>
      </c>
      <c r="H344" s="146" t="s">
        <v>32</v>
      </c>
      <c r="I344" s="146"/>
      <c r="J344" s="42" t="s">
        <v>116</v>
      </c>
      <c r="K344" s="44">
        <v>43313</v>
      </c>
      <c r="L344" s="147">
        <v>43343</v>
      </c>
      <c r="M344" s="33">
        <v>1</v>
      </c>
      <c r="N344" s="34" t="s">
        <v>277</v>
      </c>
      <c r="O344" s="55"/>
      <c r="P344" s="36"/>
      <c r="Q344" s="36"/>
      <c r="R344" s="36"/>
      <c r="S344" s="36"/>
      <c r="T344" s="36"/>
      <c r="U344" s="36"/>
      <c r="V344" s="36"/>
      <c r="W344" s="36"/>
      <c r="X344" s="36"/>
      <c r="Y344" s="36"/>
      <c r="Z344" s="36"/>
      <c r="AA344" s="36"/>
      <c r="AB344" s="36">
        <v>1</v>
      </c>
      <c r="AC344" s="36">
        <v>1</v>
      </c>
      <c r="AD344" s="36"/>
      <c r="AE344" s="36"/>
      <c r="AF344" s="36"/>
      <c r="AG344" s="36"/>
      <c r="AH344" s="36"/>
      <c r="AI344" s="36"/>
      <c r="AJ344" s="36"/>
      <c r="AK344" s="36"/>
      <c r="AL344" s="36"/>
      <c r="AM344" s="36"/>
      <c r="AN344" s="49">
        <f t="shared" si="58"/>
        <v>1</v>
      </c>
      <c r="AO344" s="49">
        <f t="shared" si="59"/>
        <v>1</v>
      </c>
      <c r="AP344" s="37"/>
      <c r="AQ344" s="38"/>
      <c r="AR344" s="39"/>
      <c r="AS344" s="39"/>
      <c r="AT344" s="34"/>
      <c r="AU344" s="216"/>
    </row>
    <row r="345" spans="1:47" s="117" customFormat="1" ht="18">
      <c r="A345" s="5"/>
      <c r="B345" s="90"/>
      <c r="C345" s="187" t="s">
        <v>305</v>
      </c>
      <c r="D345" s="188" t="s">
        <v>300</v>
      </c>
      <c r="E345" s="202" t="s">
        <v>55</v>
      </c>
      <c r="F345" s="199"/>
      <c r="G345" s="199"/>
      <c r="H345" s="198" t="s">
        <v>32</v>
      </c>
      <c r="I345" s="198"/>
      <c r="J345" s="193" t="s">
        <v>116</v>
      </c>
      <c r="K345" s="200">
        <v>43405</v>
      </c>
      <c r="L345" s="200">
        <v>43434</v>
      </c>
      <c r="M345" s="33">
        <v>1</v>
      </c>
      <c r="N345" s="34" t="s">
        <v>277</v>
      </c>
      <c r="O345" s="18"/>
      <c r="P345" s="205">
        <v>0</v>
      </c>
      <c r="Q345" s="205">
        <v>0</v>
      </c>
      <c r="R345" s="205">
        <v>0</v>
      </c>
      <c r="S345" s="205">
        <v>0</v>
      </c>
      <c r="T345" s="205">
        <v>0</v>
      </c>
      <c r="U345" s="205">
        <v>0</v>
      </c>
      <c r="V345" s="205">
        <v>0</v>
      </c>
      <c r="W345" s="205">
        <v>0</v>
      </c>
      <c r="X345" s="205">
        <v>0</v>
      </c>
      <c r="Y345" s="205">
        <v>0</v>
      </c>
      <c r="Z345" s="205">
        <v>0</v>
      </c>
      <c r="AA345" s="205">
        <v>0</v>
      </c>
      <c r="AB345" s="205">
        <v>0</v>
      </c>
      <c r="AC345" s="205">
        <v>0</v>
      </c>
      <c r="AD345" s="205">
        <v>0</v>
      </c>
      <c r="AE345" s="205">
        <v>0</v>
      </c>
      <c r="AF345" s="205">
        <v>0</v>
      </c>
      <c r="AG345" s="205">
        <v>0</v>
      </c>
      <c r="AH345" s="205">
        <v>0</v>
      </c>
      <c r="AI345" s="205">
        <v>0</v>
      </c>
      <c r="AJ345" s="205">
        <v>1</v>
      </c>
      <c r="AK345" s="205">
        <v>1</v>
      </c>
      <c r="AL345" s="205">
        <v>0</v>
      </c>
      <c r="AM345" s="205">
        <v>0</v>
      </c>
      <c r="AN345" s="49">
        <f t="shared" si="58"/>
        <v>1</v>
      </c>
      <c r="AO345" s="49">
        <f t="shared" si="59"/>
        <v>1</v>
      </c>
      <c r="AP345" s="50"/>
      <c r="AQ345" s="51"/>
      <c r="AR345" s="51"/>
      <c r="AS345" s="51"/>
      <c r="AT345" s="52"/>
      <c r="AU345" s="220"/>
    </row>
    <row r="346" spans="1:47" s="117" customFormat="1" ht="16.5" customHeight="1">
      <c r="A346" s="78"/>
      <c r="B346" s="79"/>
      <c r="D346" s="185" t="s">
        <v>301</v>
      </c>
      <c r="E346" s="146" t="s">
        <v>114</v>
      </c>
      <c r="F346" s="146" t="s">
        <v>278</v>
      </c>
      <c r="G346" s="146" t="s">
        <v>243</v>
      </c>
      <c r="H346" s="146" t="s">
        <v>32</v>
      </c>
      <c r="I346" s="146"/>
      <c r="J346" s="42" t="s">
        <v>116</v>
      </c>
      <c r="K346" s="44">
        <v>43405</v>
      </c>
      <c r="L346" s="147">
        <v>43434</v>
      </c>
      <c r="M346" s="33">
        <v>1</v>
      </c>
      <c r="N346" s="34" t="s">
        <v>277</v>
      </c>
      <c r="O346" s="55"/>
      <c r="P346" s="36"/>
      <c r="Q346" s="36"/>
      <c r="R346" s="36"/>
      <c r="S346" s="36"/>
      <c r="T346" s="36"/>
      <c r="U346" s="36"/>
      <c r="V346" s="36"/>
      <c r="W346" s="36"/>
      <c r="X346" s="36"/>
      <c r="Y346" s="36"/>
      <c r="Z346" s="36"/>
      <c r="AA346" s="36"/>
      <c r="AB346" s="36"/>
      <c r="AC346" s="36"/>
      <c r="AD346" s="36"/>
      <c r="AE346" s="36"/>
      <c r="AF346" s="36"/>
      <c r="AG346" s="36"/>
      <c r="AH346" s="36"/>
      <c r="AI346" s="36"/>
      <c r="AJ346" s="36">
        <v>1</v>
      </c>
      <c r="AK346" s="36">
        <v>1</v>
      </c>
      <c r="AL346" s="36"/>
      <c r="AM346" s="36"/>
      <c r="AN346" s="49">
        <f t="shared" si="58"/>
        <v>1</v>
      </c>
      <c r="AO346" s="49">
        <f t="shared" si="59"/>
        <v>1</v>
      </c>
      <c r="AP346" s="37"/>
      <c r="AQ346" s="38"/>
      <c r="AR346" s="39"/>
      <c r="AS346" s="39"/>
      <c r="AT346" s="34"/>
      <c r="AU346" s="216"/>
    </row>
    <row r="347" spans="1:47" s="117" customFormat="1" ht="18">
      <c r="A347" s="5"/>
      <c r="B347" s="90"/>
      <c r="C347" s="187" t="s">
        <v>309</v>
      </c>
      <c r="D347" s="188" t="s">
        <v>303</v>
      </c>
      <c r="E347" s="202" t="s">
        <v>55</v>
      </c>
      <c r="F347" s="199"/>
      <c r="G347" s="199"/>
      <c r="H347" s="198" t="s">
        <v>32</v>
      </c>
      <c r="I347" s="198"/>
      <c r="J347" s="193" t="s">
        <v>116</v>
      </c>
      <c r="K347" s="200">
        <v>43405</v>
      </c>
      <c r="L347" s="201">
        <v>43434</v>
      </c>
      <c r="M347" s="33">
        <v>1</v>
      </c>
      <c r="N347" s="34" t="s">
        <v>277</v>
      </c>
      <c r="O347" s="18"/>
      <c r="P347" s="205">
        <v>0</v>
      </c>
      <c r="Q347" s="205">
        <v>0</v>
      </c>
      <c r="R347" s="205">
        <v>0</v>
      </c>
      <c r="S347" s="205">
        <v>0</v>
      </c>
      <c r="T347" s="205">
        <v>0</v>
      </c>
      <c r="U347" s="205">
        <v>0</v>
      </c>
      <c r="V347" s="205">
        <v>0</v>
      </c>
      <c r="W347" s="205">
        <v>0</v>
      </c>
      <c r="X347" s="205">
        <v>0</v>
      </c>
      <c r="Y347" s="205">
        <v>0</v>
      </c>
      <c r="Z347" s="205">
        <v>0</v>
      </c>
      <c r="AA347" s="205">
        <v>0</v>
      </c>
      <c r="AB347" s="205">
        <v>0</v>
      </c>
      <c r="AC347" s="205">
        <v>0</v>
      </c>
      <c r="AD347" s="205">
        <v>0</v>
      </c>
      <c r="AE347" s="205">
        <v>0</v>
      </c>
      <c r="AF347" s="205">
        <v>0</v>
      </c>
      <c r="AG347" s="205">
        <v>0</v>
      </c>
      <c r="AH347" s="205">
        <v>0</v>
      </c>
      <c r="AI347" s="205">
        <v>0</v>
      </c>
      <c r="AJ347" s="205">
        <v>1</v>
      </c>
      <c r="AK347" s="205">
        <v>1</v>
      </c>
      <c r="AL347" s="205">
        <v>0</v>
      </c>
      <c r="AM347" s="205">
        <v>0</v>
      </c>
      <c r="AN347" s="49">
        <f t="shared" si="58"/>
        <v>1</v>
      </c>
      <c r="AO347" s="49">
        <f t="shared" si="59"/>
        <v>1</v>
      </c>
      <c r="AP347" s="50"/>
      <c r="AQ347" s="51"/>
      <c r="AR347" s="51"/>
      <c r="AS347" s="51"/>
      <c r="AT347" s="52"/>
      <c r="AU347" s="220"/>
    </row>
    <row r="348" spans="1:47" s="117" customFormat="1" ht="16.5" customHeight="1">
      <c r="A348" s="78"/>
      <c r="B348" s="79"/>
      <c r="D348" s="185" t="s">
        <v>304</v>
      </c>
      <c r="E348" s="146" t="s">
        <v>114</v>
      </c>
      <c r="F348" s="146" t="s">
        <v>278</v>
      </c>
      <c r="G348" s="146" t="s">
        <v>243</v>
      </c>
      <c r="H348" s="146" t="s">
        <v>32</v>
      </c>
      <c r="I348" s="146"/>
      <c r="J348" s="42" t="s">
        <v>116</v>
      </c>
      <c r="K348" s="44">
        <v>43405</v>
      </c>
      <c r="L348" s="147">
        <v>43434</v>
      </c>
      <c r="M348" s="33">
        <v>1</v>
      </c>
      <c r="N348" s="34" t="s">
        <v>277</v>
      </c>
      <c r="O348" s="55"/>
      <c r="P348" s="36"/>
      <c r="Q348" s="36"/>
      <c r="R348" s="36"/>
      <c r="S348" s="36"/>
      <c r="T348" s="36"/>
      <c r="U348" s="36"/>
      <c r="V348" s="36"/>
      <c r="W348" s="36"/>
      <c r="X348" s="36"/>
      <c r="Y348" s="36"/>
      <c r="Z348" s="36"/>
      <c r="AA348" s="36"/>
      <c r="AB348" s="36"/>
      <c r="AC348" s="36"/>
      <c r="AD348" s="36"/>
      <c r="AE348" s="36"/>
      <c r="AF348" s="36"/>
      <c r="AG348" s="36"/>
      <c r="AH348" s="36"/>
      <c r="AI348" s="36"/>
      <c r="AJ348" s="36">
        <v>1</v>
      </c>
      <c r="AK348" s="36">
        <v>1</v>
      </c>
      <c r="AL348" s="36"/>
      <c r="AM348" s="36"/>
      <c r="AN348" s="49">
        <f t="shared" si="58"/>
        <v>1</v>
      </c>
      <c r="AO348" s="49">
        <f t="shared" si="59"/>
        <v>1</v>
      </c>
      <c r="AP348" s="37"/>
      <c r="AQ348" s="38"/>
      <c r="AR348" s="39"/>
      <c r="AS348" s="39"/>
      <c r="AT348" s="34"/>
      <c r="AU348" s="216"/>
    </row>
    <row r="349" spans="1:47" s="117" customFormat="1" ht="24">
      <c r="A349" s="5"/>
      <c r="B349" s="90"/>
      <c r="C349" s="187" t="s">
        <v>312</v>
      </c>
      <c r="D349" s="188" t="s">
        <v>306</v>
      </c>
      <c r="E349" s="202" t="s">
        <v>55</v>
      </c>
      <c r="F349" s="199"/>
      <c r="G349" s="199"/>
      <c r="H349" s="198" t="s">
        <v>32</v>
      </c>
      <c r="I349" s="198"/>
      <c r="J349" s="193" t="s">
        <v>116</v>
      </c>
      <c r="K349" s="200">
        <v>43374</v>
      </c>
      <c r="L349" s="201">
        <v>43404</v>
      </c>
      <c r="M349" s="33">
        <v>1</v>
      </c>
      <c r="N349" s="34" t="s">
        <v>277</v>
      </c>
      <c r="O349" s="18"/>
      <c r="P349" s="205">
        <v>0</v>
      </c>
      <c r="Q349" s="205">
        <v>0</v>
      </c>
      <c r="R349" s="205">
        <v>0</v>
      </c>
      <c r="S349" s="205">
        <v>0</v>
      </c>
      <c r="T349" s="205">
        <v>0</v>
      </c>
      <c r="U349" s="205">
        <v>0</v>
      </c>
      <c r="V349" s="205">
        <v>0</v>
      </c>
      <c r="W349" s="205">
        <v>0</v>
      </c>
      <c r="X349" s="205">
        <v>0</v>
      </c>
      <c r="Y349" s="205">
        <v>0</v>
      </c>
      <c r="Z349" s="205">
        <v>0</v>
      </c>
      <c r="AA349" s="205">
        <v>0</v>
      </c>
      <c r="AB349" s="205">
        <v>0</v>
      </c>
      <c r="AC349" s="205">
        <v>0</v>
      </c>
      <c r="AD349" s="205">
        <v>0</v>
      </c>
      <c r="AE349" s="205">
        <v>0</v>
      </c>
      <c r="AF349" s="205">
        <v>0</v>
      </c>
      <c r="AG349" s="205">
        <v>0</v>
      </c>
      <c r="AH349" s="205">
        <v>1</v>
      </c>
      <c r="AI349" s="205">
        <v>1</v>
      </c>
      <c r="AJ349" s="205">
        <v>0</v>
      </c>
      <c r="AK349" s="205">
        <v>0</v>
      </c>
      <c r="AL349" s="205">
        <v>0</v>
      </c>
      <c r="AM349" s="205">
        <v>0</v>
      </c>
      <c r="AN349" s="49">
        <f t="shared" si="58"/>
        <v>1</v>
      </c>
      <c r="AO349" s="49">
        <f t="shared" si="59"/>
        <v>1</v>
      </c>
      <c r="AP349" s="50"/>
      <c r="AQ349" s="51"/>
      <c r="AR349" s="51"/>
      <c r="AS349" s="51"/>
      <c r="AT349" s="52"/>
      <c r="AU349" s="220"/>
    </row>
    <row r="350" spans="1:47" s="117" customFormat="1" ht="21.75" customHeight="1">
      <c r="A350" s="78"/>
      <c r="B350" s="79"/>
      <c r="D350" s="185" t="s">
        <v>307</v>
      </c>
      <c r="E350" s="146" t="s">
        <v>114</v>
      </c>
      <c r="F350" s="146" t="s">
        <v>278</v>
      </c>
      <c r="G350" s="146" t="s">
        <v>243</v>
      </c>
      <c r="H350" s="146" t="s">
        <v>32</v>
      </c>
      <c r="I350" s="146"/>
      <c r="J350" s="42" t="s">
        <v>116</v>
      </c>
      <c r="K350" s="44">
        <v>43374</v>
      </c>
      <c r="L350" s="147" t="s">
        <v>308</v>
      </c>
      <c r="M350" s="33">
        <v>1</v>
      </c>
      <c r="N350" s="34" t="s">
        <v>277</v>
      </c>
      <c r="O350" s="55"/>
      <c r="P350" s="36"/>
      <c r="Q350" s="36"/>
      <c r="R350" s="36"/>
      <c r="S350" s="36"/>
      <c r="T350" s="36"/>
      <c r="U350" s="36"/>
      <c r="V350" s="36"/>
      <c r="W350" s="36"/>
      <c r="X350" s="36"/>
      <c r="Y350" s="36"/>
      <c r="Z350" s="36"/>
      <c r="AA350" s="36"/>
      <c r="AB350" s="36"/>
      <c r="AC350" s="36"/>
      <c r="AD350" s="36"/>
      <c r="AE350" s="36"/>
      <c r="AF350" s="36"/>
      <c r="AG350" s="36"/>
      <c r="AH350" s="36">
        <v>1</v>
      </c>
      <c r="AI350" s="36">
        <v>1</v>
      </c>
      <c r="AJ350" s="36"/>
      <c r="AK350" s="36"/>
      <c r="AL350" s="36"/>
      <c r="AM350" s="36"/>
      <c r="AN350" s="49">
        <f t="shared" si="58"/>
        <v>1</v>
      </c>
      <c r="AO350" s="49">
        <f t="shared" si="59"/>
        <v>1</v>
      </c>
      <c r="AP350" s="37"/>
      <c r="AQ350" s="38"/>
      <c r="AR350" s="39"/>
      <c r="AS350" s="39"/>
      <c r="AT350" s="34"/>
      <c r="AU350" s="216"/>
    </row>
    <row r="351" spans="1:47" s="117" customFormat="1" ht="18">
      <c r="A351" s="5"/>
      <c r="B351" s="90"/>
      <c r="C351" s="187" t="s">
        <v>315</v>
      </c>
      <c r="D351" s="188" t="s">
        <v>310</v>
      </c>
      <c r="E351" s="202" t="s">
        <v>55</v>
      </c>
      <c r="F351" s="199"/>
      <c r="G351" s="199"/>
      <c r="H351" s="198" t="s">
        <v>32</v>
      </c>
      <c r="I351" s="198"/>
      <c r="J351" s="193" t="s">
        <v>116</v>
      </c>
      <c r="K351" s="200">
        <v>43405</v>
      </c>
      <c r="L351" s="201">
        <v>43434</v>
      </c>
      <c r="M351" s="33">
        <v>1</v>
      </c>
      <c r="N351" s="34" t="s">
        <v>277</v>
      </c>
      <c r="O351" s="18"/>
      <c r="P351" s="205">
        <v>0</v>
      </c>
      <c r="Q351" s="205">
        <v>0</v>
      </c>
      <c r="R351" s="205">
        <v>0</v>
      </c>
      <c r="S351" s="205">
        <v>0</v>
      </c>
      <c r="T351" s="205">
        <v>0</v>
      </c>
      <c r="U351" s="205">
        <v>0</v>
      </c>
      <c r="V351" s="205">
        <v>0</v>
      </c>
      <c r="W351" s="205">
        <v>0</v>
      </c>
      <c r="X351" s="205">
        <v>0</v>
      </c>
      <c r="Y351" s="205">
        <v>0</v>
      </c>
      <c r="Z351" s="205">
        <v>0</v>
      </c>
      <c r="AA351" s="205">
        <v>0</v>
      </c>
      <c r="AB351" s="205">
        <v>0</v>
      </c>
      <c r="AC351" s="205">
        <v>0</v>
      </c>
      <c r="AD351" s="205">
        <v>0</v>
      </c>
      <c r="AE351" s="205">
        <v>0</v>
      </c>
      <c r="AF351" s="205">
        <v>0</v>
      </c>
      <c r="AG351" s="205">
        <v>0</v>
      </c>
      <c r="AH351" s="205">
        <v>0</v>
      </c>
      <c r="AI351" s="205">
        <v>0</v>
      </c>
      <c r="AJ351" s="205">
        <v>1</v>
      </c>
      <c r="AK351" s="205">
        <v>1</v>
      </c>
      <c r="AL351" s="205">
        <v>0</v>
      </c>
      <c r="AM351" s="205">
        <v>0</v>
      </c>
      <c r="AN351" s="49">
        <f t="shared" si="58"/>
        <v>1</v>
      </c>
      <c r="AO351" s="49">
        <f t="shared" si="59"/>
        <v>1</v>
      </c>
      <c r="AP351" s="50"/>
      <c r="AQ351" s="51"/>
      <c r="AR351" s="51"/>
      <c r="AS351" s="51"/>
      <c r="AT351" s="52"/>
      <c r="AU351" s="220"/>
    </row>
    <row r="352" spans="1:47" s="117" customFormat="1" ht="20.25" customHeight="1">
      <c r="A352" s="78"/>
      <c r="B352" s="79"/>
      <c r="C352" s="187"/>
      <c r="D352" s="185" t="s">
        <v>311</v>
      </c>
      <c r="E352" s="146" t="s">
        <v>114</v>
      </c>
      <c r="F352" s="146" t="s">
        <v>278</v>
      </c>
      <c r="G352" s="146" t="s">
        <v>243</v>
      </c>
      <c r="H352" s="146" t="s">
        <v>32</v>
      </c>
      <c r="I352" s="146"/>
      <c r="J352" s="42" t="s">
        <v>116</v>
      </c>
      <c r="K352" s="44">
        <v>43405</v>
      </c>
      <c r="L352" s="147">
        <v>43434</v>
      </c>
      <c r="M352" s="33">
        <v>1</v>
      </c>
      <c r="N352" s="34" t="s">
        <v>277</v>
      </c>
      <c r="O352" s="55"/>
      <c r="P352" s="36"/>
      <c r="Q352" s="36"/>
      <c r="R352" s="36"/>
      <c r="S352" s="36"/>
      <c r="T352" s="36"/>
      <c r="U352" s="36"/>
      <c r="V352" s="36"/>
      <c r="W352" s="36"/>
      <c r="X352" s="36"/>
      <c r="Y352" s="36"/>
      <c r="Z352" s="36"/>
      <c r="AA352" s="36"/>
      <c r="AB352" s="36"/>
      <c r="AC352" s="36"/>
      <c r="AD352" s="36"/>
      <c r="AE352" s="36"/>
      <c r="AF352" s="36"/>
      <c r="AG352" s="36"/>
      <c r="AH352" s="36"/>
      <c r="AI352" s="36"/>
      <c r="AJ352" s="36">
        <v>1</v>
      </c>
      <c r="AK352" s="36">
        <v>1</v>
      </c>
      <c r="AL352" s="36"/>
      <c r="AM352" s="36"/>
      <c r="AN352" s="49">
        <f t="shared" si="58"/>
        <v>1</v>
      </c>
      <c r="AO352" s="49">
        <f t="shared" si="59"/>
        <v>1</v>
      </c>
      <c r="AP352" s="37"/>
      <c r="AQ352" s="38"/>
      <c r="AR352" s="39"/>
      <c r="AS352" s="39"/>
      <c r="AT352" s="34"/>
      <c r="AU352" s="216"/>
    </row>
    <row r="353" spans="1:47" s="117" customFormat="1" ht="18">
      <c r="A353" s="5"/>
      <c r="B353" s="90"/>
      <c r="C353" s="187" t="s">
        <v>318</v>
      </c>
      <c r="D353" s="188" t="s">
        <v>313</v>
      </c>
      <c r="E353" s="202" t="s">
        <v>55</v>
      </c>
      <c r="F353" s="199"/>
      <c r="G353" s="199"/>
      <c r="H353" s="198" t="s">
        <v>32</v>
      </c>
      <c r="I353" s="198"/>
      <c r="J353" s="193" t="s">
        <v>116</v>
      </c>
      <c r="K353" s="200">
        <v>43405</v>
      </c>
      <c r="L353" s="201">
        <v>43434</v>
      </c>
      <c r="M353" s="33">
        <v>1</v>
      </c>
      <c r="N353" s="34" t="s">
        <v>277</v>
      </c>
      <c r="O353" s="18"/>
      <c r="P353" s="205">
        <v>0</v>
      </c>
      <c r="Q353" s="205">
        <v>0</v>
      </c>
      <c r="R353" s="205">
        <v>0</v>
      </c>
      <c r="S353" s="205">
        <v>0</v>
      </c>
      <c r="T353" s="205">
        <v>0</v>
      </c>
      <c r="U353" s="205">
        <v>0</v>
      </c>
      <c r="V353" s="205">
        <v>0</v>
      </c>
      <c r="W353" s="205">
        <v>0</v>
      </c>
      <c r="X353" s="205">
        <v>0</v>
      </c>
      <c r="Y353" s="205">
        <v>0</v>
      </c>
      <c r="Z353" s="205">
        <v>0</v>
      </c>
      <c r="AA353" s="205">
        <v>0</v>
      </c>
      <c r="AB353" s="205">
        <v>0</v>
      </c>
      <c r="AC353" s="205">
        <v>0</v>
      </c>
      <c r="AD353" s="205">
        <v>0</v>
      </c>
      <c r="AE353" s="205">
        <v>0</v>
      </c>
      <c r="AF353" s="205">
        <v>0</v>
      </c>
      <c r="AG353" s="205">
        <v>0</v>
      </c>
      <c r="AH353" s="205">
        <v>0</v>
      </c>
      <c r="AI353" s="205">
        <v>0</v>
      </c>
      <c r="AJ353" s="205">
        <v>1</v>
      </c>
      <c r="AK353" s="205">
        <v>1</v>
      </c>
      <c r="AL353" s="205">
        <v>0</v>
      </c>
      <c r="AM353" s="205">
        <v>0</v>
      </c>
      <c r="AN353" s="49">
        <f t="shared" si="58"/>
        <v>1</v>
      </c>
      <c r="AO353" s="49">
        <f t="shared" si="59"/>
        <v>1</v>
      </c>
      <c r="AP353" s="50"/>
      <c r="AQ353" s="51"/>
      <c r="AR353" s="51"/>
      <c r="AS353" s="51"/>
      <c r="AT353" s="52"/>
      <c r="AU353" s="220"/>
    </row>
    <row r="354" spans="1:47" s="117" customFormat="1" ht="18" customHeight="1">
      <c r="A354" s="78"/>
      <c r="B354" s="79"/>
      <c r="C354" s="187"/>
      <c r="D354" s="185" t="s">
        <v>314</v>
      </c>
      <c r="E354" s="146" t="s">
        <v>114</v>
      </c>
      <c r="F354" s="146" t="s">
        <v>278</v>
      </c>
      <c r="G354" s="146" t="s">
        <v>243</v>
      </c>
      <c r="H354" s="146" t="s">
        <v>32</v>
      </c>
      <c r="I354" s="146"/>
      <c r="J354" s="42" t="s">
        <v>116</v>
      </c>
      <c r="K354" s="44">
        <v>43405</v>
      </c>
      <c r="L354" s="147">
        <v>43434</v>
      </c>
      <c r="M354" s="33">
        <v>1</v>
      </c>
      <c r="N354" s="34" t="s">
        <v>277</v>
      </c>
      <c r="O354" s="55"/>
      <c r="P354" s="36"/>
      <c r="Q354" s="36"/>
      <c r="R354" s="36"/>
      <c r="S354" s="36"/>
      <c r="T354" s="36"/>
      <c r="U354" s="36"/>
      <c r="V354" s="36"/>
      <c r="W354" s="36"/>
      <c r="X354" s="36"/>
      <c r="Y354" s="36"/>
      <c r="Z354" s="36"/>
      <c r="AA354" s="36"/>
      <c r="AB354" s="36"/>
      <c r="AC354" s="36"/>
      <c r="AD354" s="36"/>
      <c r="AE354" s="36"/>
      <c r="AF354" s="36"/>
      <c r="AG354" s="36"/>
      <c r="AH354" s="36"/>
      <c r="AI354" s="36"/>
      <c r="AJ354" s="36">
        <v>1</v>
      </c>
      <c r="AK354" s="36">
        <v>1</v>
      </c>
      <c r="AL354" s="36"/>
      <c r="AM354" s="36"/>
      <c r="AN354" s="49">
        <f t="shared" si="58"/>
        <v>1</v>
      </c>
      <c r="AO354" s="49">
        <f t="shared" si="59"/>
        <v>1</v>
      </c>
      <c r="AP354" s="37"/>
      <c r="AQ354" s="38"/>
      <c r="AR354" s="39"/>
      <c r="AS354" s="39"/>
      <c r="AT354" s="34"/>
      <c r="AU354" s="216"/>
    </row>
    <row r="355" spans="1:47" s="117" customFormat="1" ht="18">
      <c r="A355" s="5"/>
      <c r="B355" s="90"/>
      <c r="C355" s="187" t="s">
        <v>321</v>
      </c>
      <c r="D355" s="188" t="s">
        <v>316</v>
      </c>
      <c r="E355" s="202" t="s">
        <v>55</v>
      </c>
      <c r="F355" s="199"/>
      <c r="G355" s="199"/>
      <c r="H355" s="198" t="s">
        <v>32</v>
      </c>
      <c r="I355" s="198"/>
      <c r="J355" s="193" t="s">
        <v>116</v>
      </c>
      <c r="K355" s="200">
        <v>43101</v>
      </c>
      <c r="L355" s="201">
        <v>43131</v>
      </c>
      <c r="M355" s="33">
        <v>1</v>
      </c>
      <c r="N355" s="34" t="s">
        <v>277</v>
      </c>
      <c r="O355" s="18"/>
      <c r="P355" s="205">
        <v>1</v>
      </c>
      <c r="Q355" s="205">
        <v>1</v>
      </c>
      <c r="R355" s="205">
        <v>0</v>
      </c>
      <c r="S355" s="205">
        <v>0</v>
      </c>
      <c r="T355" s="205">
        <v>0</v>
      </c>
      <c r="U355" s="205">
        <v>0</v>
      </c>
      <c r="V355" s="205">
        <v>0</v>
      </c>
      <c r="W355" s="205">
        <v>0</v>
      </c>
      <c r="X355" s="205">
        <v>0</v>
      </c>
      <c r="Y355" s="205">
        <v>0</v>
      </c>
      <c r="Z355" s="205">
        <v>0</v>
      </c>
      <c r="AA355" s="205">
        <v>0</v>
      </c>
      <c r="AB355" s="205">
        <v>0</v>
      </c>
      <c r="AC355" s="205">
        <v>0</v>
      </c>
      <c r="AD355" s="205">
        <v>0</v>
      </c>
      <c r="AE355" s="205">
        <v>0</v>
      </c>
      <c r="AF355" s="205">
        <v>0</v>
      </c>
      <c r="AG355" s="205">
        <v>0</v>
      </c>
      <c r="AH355" s="205">
        <v>0</v>
      </c>
      <c r="AI355" s="205">
        <v>0</v>
      </c>
      <c r="AJ355" s="205">
        <v>0</v>
      </c>
      <c r="AK355" s="205">
        <v>0</v>
      </c>
      <c r="AL355" s="205">
        <v>0</v>
      </c>
      <c r="AM355" s="205">
        <v>0</v>
      </c>
      <c r="AN355" s="49">
        <f t="shared" si="58"/>
        <v>1</v>
      </c>
      <c r="AO355" s="49">
        <f t="shared" si="59"/>
        <v>1</v>
      </c>
      <c r="AP355" s="50"/>
      <c r="AQ355" s="51"/>
      <c r="AR355" s="51"/>
      <c r="AS355" s="51"/>
      <c r="AT355" s="52"/>
      <c r="AU355" s="220"/>
    </row>
    <row r="356" spans="1:47" s="117" customFormat="1" ht="18.75" customHeight="1">
      <c r="A356" s="78"/>
      <c r="B356" s="79"/>
      <c r="C356" s="187"/>
      <c r="D356" s="185" t="s">
        <v>317</v>
      </c>
      <c r="E356" s="146" t="s">
        <v>114</v>
      </c>
      <c r="F356" s="146" t="s">
        <v>278</v>
      </c>
      <c r="G356" s="146" t="s">
        <v>243</v>
      </c>
      <c r="H356" s="146" t="s">
        <v>32</v>
      </c>
      <c r="I356" s="146"/>
      <c r="J356" s="42" t="s">
        <v>116</v>
      </c>
      <c r="K356" s="44">
        <v>43101</v>
      </c>
      <c r="L356" s="147">
        <v>43131</v>
      </c>
      <c r="M356" s="33">
        <v>1</v>
      </c>
      <c r="N356" s="34" t="s">
        <v>277</v>
      </c>
      <c r="O356" s="55"/>
      <c r="P356" s="36">
        <v>1</v>
      </c>
      <c r="Q356" s="36">
        <v>1</v>
      </c>
      <c r="R356" s="36"/>
      <c r="S356" s="36"/>
      <c r="T356" s="36"/>
      <c r="U356" s="36"/>
      <c r="V356" s="36"/>
      <c r="W356" s="36"/>
      <c r="X356" s="36"/>
      <c r="Y356" s="36"/>
      <c r="Z356" s="36"/>
      <c r="AA356" s="36"/>
      <c r="AB356" s="36"/>
      <c r="AC356" s="36"/>
      <c r="AD356" s="36"/>
      <c r="AE356" s="36"/>
      <c r="AF356" s="36"/>
      <c r="AG356" s="36"/>
      <c r="AH356" s="36"/>
      <c r="AI356" s="36"/>
      <c r="AJ356" s="36"/>
      <c r="AK356" s="36"/>
      <c r="AL356" s="36"/>
      <c r="AM356" s="36"/>
      <c r="AN356" s="49">
        <f t="shared" si="58"/>
        <v>1</v>
      </c>
      <c r="AO356" s="49">
        <f t="shared" si="59"/>
        <v>1</v>
      </c>
      <c r="AP356" s="37"/>
      <c r="AQ356" s="38"/>
      <c r="AR356" s="39"/>
      <c r="AS356" s="39"/>
      <c r="AT356" s="34"/>
      <c r="AU356" s="216"/>
    </row>
    <row r="357" spans="1:47" s="117" customFormat="1" ht="18">
      <c r="A357" s="5"/>
      <c r="B357" s="90"/>
      <c r="C357" s="187" t="s">
        <v>324</v>
      </c>
      <c r="D357" s="188" t="s">
        <v>319</v>
      </c>
      <c r="E357" s="202" t="s">
        <v>55</v>
      </c>
      <c r="F357" s="199"/>
      <c r="G357" s="199"/>
      <c r="H357" s="198" t="s">
        <v>32</v>
      </c>
      <c r="I357" s="198"/>
      <c r="J357" s="193" t="s">
        <v>116</v>
      </c>
      <c r="K357" s="200">
        <v>43313</v>
      </c>
      <c r="L357" s="201">
        <v>43343</v>
      </c>
      <c r="M357" s="33">
        <v>1</v>
      </c>
      <c r="N357" s="34" t="s">
        <v>277</v>
      </c>
      <c r="O357" s="18"/>
      <c r="P357" s="205">
        <v>0</v>
      </c>
      <c r="Q357" s="205">
        <v>0</v>
      </c>
      <c r="R357" s="205">
        <v>0</v>
      </c>
      <c r="S357" s="205">
        <v>0</v>
      </c>
      <c r="T357" s="205">
        <v>0</v>
      </c>
      <c r="U357" s="205">
        <v>0</v>
      </c>
      <c r="V357" s="205">
        <v>0</v>
      </c>
      <c r="W357" s="205">
        <v>0</v>
      </c>
      <c r="X357" s="205">
        <v>0</v>
      </c>
      <c r="Y357" s="205">
        <v>0</v>
      </c>
      <c r="Z357" s="205">
        <v>0</v>
      </c>
      <c r="AA357" s="205">
        <v>0</v>
      </c>
      <c r="AB357" s="205">
        <v>1</v>
      </c>
      <c r="AC357" s="205">
        <v>1</v>
      </c>
      <c r="AD357" s="205">
        <v>0</v>
      </c>
      <c r="AE357" s="205">
        <v>0</v>
      </c>
      <c r="AF357" s="205">
        <v>0</v>
      </c>
      <c r="AG357" s="205">
        <v>0</v>
      </c>
      <c r="AH357" s="205">
        <v>0</v>
      </c>
      <c r="AI357" s="205">
        <v>0</v>
      </c>
      <c r="AJ357" s="205">
        <v>0</v>
      </c>
      <c r="AK357" s="205">
        <v>0</v>
      </c>
      <c r="AL357" s="205">
        <v>0</v>
      </c>
      <c r="AM357" s="205">
        <v>0</v>
      </c>
      <c r="AN357" s="49">
        <f t="shared" si="58"/>
        <v>1</v>
      </c>
      <c r="AO357" s="49">
        <f t="shared" si="59"/>
        <v>1</v>
      </c>
      <c r="AP357" s="50"/>
      <c r="AQ357" s="51"/>
      <c r="AR357" s="51"/>
      <c r="AS357" s="51"/>
      <c r="AT357" s="52"/>
      <c r="AU357" s="220"/>
    </row>
    <row r="358" spans="1:47" s="117" customFormat="1" ht="15.75" customHeight="1">
      <c r="A358" s="78"/>
      <c r="B358" s="79"/>
      <c r="C358" s="187"/>
      <c r="D358" s="185" t="s">
        <v>320</v>
      </c>
      <c r="E358" s="146" t="s">
        <v>114</v>
      </c>
      <c r="F358" s="146" t="s">
        <v>278</v>
      </c>
      <c r="G358" s="146" t="s">
        <v>243</v>
      </c>
      <c r="H358" s="146" t="s">
        <v>32</v>
      </c>
      <c r="I358" s="146"/>
      <c r="J358" s="42" t="s">
        <v>116</v>
      </c>
      <c r="K358" s="44">
        <v>43313</v>
      </c>
      <c r="L358" s="147">
        <v>43343</v>
      </c>
      <c r="M358" s="33">
        <v>1</v>
      </c>
      <c r="N358" s="34" t="s">
        <v>277</v>
      </c>
      <c r="O358" s="55"/>
      <c r="P358" s="36"/>
      <c r="Q358" s="36"/>
      <c r="R358" s="36"/>
      <c r="S358" s="36"/>
      <c r="T358" s="36"/>
      <c r="U358" s="36"/>
      <c r="V358" s="36"/>
      <c r="W358" s="36"/>
      <c r="X358" s="36"/>
      <c r="Y358" s="36"/>
      <c r="Z358" s="36"/>
      <c r="AA358" s="36"/>
      <c r="AB358" s="36">
        <v>1</v>
      </c>
      <c r="AC358" s="36">
        <v>1</v>
      </c>
      <c r="AD358" s="36"/>
      <c r="AE358" s="36"/>
      <c r="AF358" s="36"/>
      <c r="AG358" s="36"/>
      <c r="AH358" s="36"/>
      <c r="AI358" s="36"/>
      <c r="AJ358" s="36"/>
      <c r="AK358" s="36"/>
      <c r="AL358" s="36"/>
      <c r="AM358" s="36"/>
      <c r="AN358" s="49">
        <f t="shared" si="58"/>
        <v>1</v>
      </c>
      <c r="AO358" s="49">
        <f t="shared" si="59"/>
        <v>1</v>
      </c>
      <c r="AP358" s="37"/>
      <c r="AQ358" s="38"/>
      <c r="AR358" s="39"/>
      <c r="AS358" s="39"/>
      <c r="AT358" s="34"/>
      <c r="AU358" s="216"/>
    </row>
    <row r="359" spans="1:47" s="117" customFormat="1" ht="18">
      <c r="A359" s="5"/>
      <c r="B359" s="90"/>
      <c r="C359" s="187" t="s">
        <v>326</v>
      </c>
      <c r="D359" s="188" t="s">
        <v>322</v>
      </c>
      <c r="E359" s="202" t="s">
        <v>55</v>
      </c>
      <c r="F359" s="199"/>
      <c r="G359" s="199"/>
      <c r="H359" s="198" t="s">
        <v>32</v>
      </c>
      <c r="I359" s="198"/>
      <c r="J359" s="193" t="s">
        <v>116</v>
      </c>
      <c r="K359" s="200">
        <v>43101</v>
      </c>
      <c r="L359" s="201">
        <v>43131</v>
      </c>
      <c r="M359" s="33">
        <v>1</v>
      </c>
      <c r="N359" s="34" t="s">
        <v>277</v>
      </c>
      <c r="O359" s="18"/>
      <c r="P359" s="205">
        <v>1</v>
      </c>
      <c r="Q359" s="205">
        <v>1</v>
      </c>
      <c r="R359" s="205">
        <v>0</v>
      </c>
      <c r="S359" s="205">
        <v>0</v>
      </c>
      <c r="T359" s="205">
        <v>0</v>
      </c>
      <c r="U359" s="205">
        <v>0</v>
      </c>
      <c r="V359" s="205">
        <v>0</v>
      </c>
      <c r="W359" s="205">
        <v>0</v>
      </c>
      <c r="X359" s="205">
        <v>0</v>
      </c>
      <c r="Y359" s="205">
        <v>0</v>
      </c>
      <c r="Z359" s="205">
        <v>0</v>
      </c>
      <c r="AA359" s="205">
        <v>0</v>
      </c>
      <c r="AB359" s="205">
        <v>0</v>
      </c>
      <c r="AC359" s="205">
        <v>0</v>
      </c>
      <c r="AD359" s="205">
        <v>0</v>
      </c>
      <c r="AE359" s="205">
        <v>0</v>
      </c>
      <c r="AF359" s="205">
        <v>0</v>
      </c>
      <c r="AG359" s="205">
        <v>0</v>
      </c>
      <c r="AH359" s="205">
        <v>0</v>
      </c>
      <c r="AI359" s="205">
        <v>0</v>
      </c>
      <c r="AJ359" s="205">
        <v>0</v>
      </c>
      <c r="AK359" s="205">
        <v>0</v>
      </c>
      <c r="AL359" s="205">
        <v>0</v>
      </c>
      <c r="AM359" s="205">
        <v>0</v>
      </c>
      <c r="AN359" s="49">
        <f t="shared" si="58"/>
        <v>1</v>
      </c>
      <c r="AO359" s="49">
        <f t="shared" si="59"/>
        <v>1</v>
      </c>
      <c r="AP359" s="50"/>
      <c r="AQ359" s="51"/>
      <c r="AR359" s="51"/>
      <c r="AS359" s="51"/>
      <c r="AT359" s="52"/>
      <c r="AU359" s="220"/>
    </row>
    <row r="360" spans="1:47" s="117" customFormat="1" ht="19.5" customHeight="1">
      <c r="A360" s="78"/>
      <c r="B360" s="79"/>
      <c r="C360" s="187"/>
      <c r="D360" s="185" t="s">
        <v>323</v>
      </c>
      <c r="E360" s="146" t="s">
        <v>114</v>
      </c>
      <c r="F360" s="146" t="s">
        <v>278</v>
      </c>
      <c r="G360" s="146" t="s">
        <v>243</v>
      </c>
      <c r="H360" s="146" t="s">
        <v>32</v>
      </c>
      <c r="I360" s="146"/>
      <c r="J360" s="42" t="s">
        <v>116</v>
      </c>
      <c r="K360" s="44">
        <v>43101</v>
      </c>
      <c r="L360" s="147">
        <v>43131</v>
      </c>
      <c r="M360" s="33">
        <v>1</v>
      </c>
      <c r="N360" s="34" t="s">
        <v>277</v>
      </c>
      <c r="O360" s="55"/>
      <c r="P360" s="36">
        <v>1</v>
      </c>
      <c r="Q360" s="36">
        <v>1</v>
      </c>
      <c r="R360" s="36"/>
      <c r="S360" s="36"/>
      <c r="T360" s="36"/>
      <c r="U360" s="36"/>
      <c r="V360" s="36"/>
      <c r="W360" s="36"/>
      <c r="X360" s="36"/>
      <c r="Y360" s="36"/>
      <c r="Z360" s="36"/>
      <c r="AA360" s="36"/>
      <c r="AB360" s="36"/>
      <c r="AC360" s="36"/>
      <c r="AD360" s="36"/>
      <c r="AE360" s="36"/>
      <c r="AF360" s="36"/>
      <c r="AG360" s="36"/>
      <c r="AH360" s="36"/>
      <c r="AI360" s="36"/>
      <c r="AJ360" s="36"/>
      <c r="AK360" s="36"/>
      <c r="AL360" s="36"/>
      <c r="AM360" s="36"/>
      <c r="AN360" s="49">
        <f t="shared" si="58"/>
        <v>1</v>
      </c>
      <c r="AO360" s="49">
        <f t="shared" si="59"/>
        <v>1</v>
      </c>
      <c r="AP360" s="37"/>
      <c r="AQ360" s="38"/>
      <c r="AR360" s="39"/>
      <c r="AS360" s="39"/>
      <c r="AT360" s="34"/>
      <c r="AU360" s="216"/>
    </row>
    <row r="361" spans="1:47" s="117" customFormat="1" ht="18">
      <c r="A361" s="5"/>
      <c r="B361" s="90"/>
      <c r="C361" s="187" t="s">
        <v>328</v>
      </c>
      <c r="D361" s="188" t="s">
        <v>325</v>
      </c>
      <c r="E361" s="202" t="s">
        <v>55</v>
      </c>
      <c r="F361" s="199"/>
      <c r="G361" s="199"/>
      <c r="H361" s="198" t="s">
        <v>32</v>
      </c>
      <c r="I361" s="198"/>
      <c r="J361" s="193" t="s">
        <v>116</v>
      </c>
      <c r="K361" s="200">
        <v>43101</v>
      </c>
      <c r="L361" s="201">
        <v>43131</v>
      </c>
      <c r="M361" s="33">
        <v>1</v>
      </c>
      <c r="N361" s="34" t="s">
        <v>277</v>
      </c>
      <c r="O361" s="18"/>
      <c r="P361" s="205">
        <v>1</v>
      </c>
      <c r="Q361" s="205">
        <v>1</v>
      </c>
      <c r="R361" s="205">
        <v>0</v>
      </c>
      <c r="S361" s="205">
        <v>0</v>
      </c>
      <c r="T361" s="205">
        <v>0</v>
      </c>
      <c r="U361" s="205">
        <v>0</v>
      </c>
      <c r="V361" s="205">
        <v>0</v>
      </c>
      <c r="W361" s="205">
        <v>0</v>
      </c>
      <c r="X361" s="205">
        <v>0</v>
      </c>
      <c r="Y361" s="205">
        <v>0</v>
      </c>
      <c r="Z361" s="205">
        <v>0</v>
      </c>
      <c r="AA361" s="205">
        <v>0</v>
      </c>
      <c r="AB361" s="205">
        <v>0</v>
      </c>
      <c r="AC361" s="205">
        <v>0</v>
      </c>
      <c r="AD361" s="205">
        <v>0</v>
      </c>
      <c r="AE361" s="205">
        <v>0</v>
      </c>
      <c r="AF361" s="205">
        <v>0</v>
      </c>
      <c r="AG361" s="205">
        <v>0</v>
      </c>
      <c r="AH361" s="205">
        <v>0</v>
      </c>
      <c r="AI361" s="205">
        <v>0</v>
      </c>
      <c r="AJ361" s="205">
        <v>0</v>
      </c>
      <c r="AK361" s="205">
        <v>0</v>
      </c>
      <c r="AL361" s="205">
        <v>0</v>
      </c>
      <c r="AM361" s="205">
        <v>0</v>
      </c>
      <c r="AN361" s="49">
        <f t="shared" si="58"/>
        <v>1</v>
      </c>
      <c r="AO361" s="49">
        <f t="shared" si="59"/>
        <v>1</v>
      </c>
      <c r="AP361" s="50"/>
      <c r="AQ361" s="51"/>
      <c r="AR361" s="51"/>
      <c r="AS361" s="51"/>
      <c r="AT361" s="52"/>
      <c r="AU361" s="220"/>
    </row>
    <row r="362" spans="1:47" s="117" customFormat="1" ht="22.5" customHeight="1">
      <c r="A362" s="78"/>
      <c r="B362" s="79"/>
      <c r="C362" s="187"/>
      <c r="D362" s="185" t="s">
        <v>325</v>
      </c>
      <c r="E362" s="146" t="s">
        <v>114</v>
      </c>
      <c r="F362" s="146" t="s">
        <v>278</v>
      </c>
      <c r="G362" s="146" t="s">
        <v>243</v>
      </c>
      <c r="H362" s="146" t="s">
        <v>32</v>
      </c>
      <c r="I362" s="146"/>
      <c r="J362" s="42" t="s">
        <v>116</v>
      </c>
      <c r="K362" s="44">
        <v>43101</v>
      </c>
      <c r="L362" s="147">
        <v>43131</v>
      </c>
      <c r="M362" s="33">
        <v>1</v>
      </c>
      <c r="N362" s="34" t="s">
        <v>277</v>
      </c>
      <c r="O362" s="55"/>
      <c r="P362" s="36">
        <v>1</v>
      </c>
      <c r="Q362" s="36">
        <v>1</v>
      </c>
      <c r="R362" s="36"/>
      <c r="S362" s="36"/>
      <c r="T362" s="36"/>
      <c r="U362" s="36"/>
      <c r="V362" s="36"/>
      <c r="W362" s="36"/>
      <c r="X362" s="36"/>
      <c r="Y362" s="36"/>
      <c r="Z362" s="36"/>
      <c r="AA362" s="36"/>
      <c r="AB362" s="36"/>
      <c r="AC362" s="36"/>
      <c r="AD362" s="36"/>
      <c r="AE362" s="36"/>
      <c r="AF362" s="36"/>
      <c r="AG362" s="36"/>
      <c r="AH362" s="36"/>
      <c r="AI362" s="36"/>
      <c r="AJ362" s="36"/>
      <c r="AK362" s="36"/>
      <c r="AL362" s="36"/>
      <c r="AM362" s="36"/>
      <c r="AN362" s="49">
        <f t="shared" si="58"/>
        <v>1</v>
      </c>
      <c r="AO362" s="49">
        <f t="shared" si="59"/>
        <v>1</v>
      </c>
      <c r="AP362" s="37"/>
      <c r="AQ362" s="38"/>
      <c r="AR362" s="39"/>
      <c r="AS362" s="39"/>
      <c r="AT362" s="34"/>
      <c r="AU362" s="216"/>
    </row>
    <row r="363" spans="1:47" s="117" customFormat="1" ht="18">
      <c r="A363" s="5"/>
      <c r="B363" s="90"/>
      <c r="C363" s="187" t="s">
        <v>330</v>
      </c>
      <c r="D363" s="188" t="s">
        <v>327</v>
      </c>
      <c r="E363" s="202" t="s">
        <v>55</v>
      </c>
      <c r="F363" s="199"/>
      <c r="G363" s="199"/>
      <c r="H363" s="198" t="s">
        <v>32</v>
      </c>
      <c r="I363" s="198"/>
      <c r="J363" s="193" t="s">
        <v>116</v>
      </c>
      <c r="K363" s="200">
        <v>43101</v>
      </c>
      <c r="L363" s="201">
        <v>43131</v>
      </c>
      <c r="M363" s="33">
        <v>1</v>
      </c>
      <c r="N363" s="34" t="s">
        <v>277</v>
      </c>
      <c r="O363" s="18"/>
      <c r="P363" s="205">
        <v>1</v>
      </c>
      <c r="Q363" s="205">
        <v>1</v>
      </c>
      <c r="R363" s="205">
        <v>0</v>
      </c>
      <c r="S363" s="205">
        <v>0</v>
      </c>
      <c r="T363" s="205">
        <v>0</v>
      </c>
      <c r="U363" s="205">
        <v>0</v>
      </c>
      <c r="V363" s="205">
        <v>0</v>
      </c>
      <c r="W363" s="205">
        <v>0</v>
      </c>
      <c r="X363" s="205">
        <v>0</v>
      </c>
      <c r="Y363" s="205">
        <v>0</v>
      </c>
      <c r="Z363" s="205">
        <v>0</v>
      </c>
      <c r="AA363" s="205">
        <v>0</v>
      </c>
      <c r="AB363" s="205">
        <v>0</v>
      </c>
      <c r="AC363" s="205">
        <v>0</v>
      </c>
      <c r="AD363" s="205">
        <v>0</v>
      </c>
      <c r="AE363" s="205">
        <v>0</v>
      </c>
      <c r="AF363" s="205">
        <v>0</v>
      </c>
      <c r="AG363" s="205">
        <v>0</v>
      </c>
      <c r="AH363" s="205">
        <v>0</v>
      </c>
      <c r="AI363" s="205">
        <v>0</v>
      </c>
      <c r="AJ363" s="205">
        <v>0</v>
      </c>
      <c r="AK363" s="205">
        <v>0</v>
      </c>
      <c r="AL363" s="205">
        <v>0</v>
      </c>
      <c r="AM363" s="205">
        <v>0</v>
      </c>
      <c r="AN363" s="49">
        <f t="shared" si="58"/>
        <v>1</v>
      </c>
      <c r="AO363" s="49">
        <f t="shared" si="59"/>
        <v>1</v>
      </c>
      <c r="AP363" s="50"/>
      <c r="AQ363" s="51"/>
      <c r="AR363" s="51"/>
      <c r="AS363" s="51"/>
      <c r="AT363" s="52"/>
      <c r="AU363" s="220"/>
    </row>
    <row r="364" spans="1:47" s="117" customFormat="1" ht="21.75" customHeight="1">
      <c r="A364" s="78"/>
      <c r="B364" s="79"/>
      <c r="C364" s="187"/>
      <c r="D364" s="185" t="s">
        <v>327</v>
      </c>
      <c r="E364" s="146" t="s">
        <v>114</v>
      </c>
      <c r="F364" s="146" t="s">
        <v>278</v>
      </c>
      <c r="G364" s="146" t="s">
        <v>243</v>
      </c>
      <c r="H364" s="146" t="s">
        <v>32</v>
      </c>
      <c r="I364" s="146"/>
      <c r="J364" s="42" t="s">
        <v>116</v>
      </c>
      <c r="K364" s="44">
        <v>43101</v>
      </c>
      <c r="L364" s="147">
        <v>43131</v>
      </c>
      <c r="M364" s="33">
        <v>1</v>
      </c>
      <c r="N364" s="34" t="s">
        <v>277</v>
      </c>
      <c r="O364" s="55"/>
      <c r="P364" s="36">
        <v>1</v>
      </c>
      <c r="Q364" s="36">
        <v>1</v>
      </c>
      <c r="R364" s="36"/>
      <c r="S364" s="36"/>
      <c r="T364" s="36"/>
      <c r="U364" s="36"/>
      <c r="V364" s="36"/>
      <c r="W364" s="36"/>
      <c r="X364" s="36"/>
      <c r="Y364" s="36"/>
      <c r="Z364" s="36"/>
      <c r="AA364" s="36"/>
      <c r="AB364" s="36"/>
      <c r="AC364" s="36"/>
      <c r="AD364" s="36"/>
      <c r="AE364" s="36"/>
      <c r="AF364" s="36"/>
      <c r="AG364" s="36"/>
      <c r="AH364" s="36"/>
      <c r="AI364" s="36"/>
      <c r="AJ364" s="36"/>
      <c r="AK364" s="36"/>
      <c r="AL364" s="36"/>
      <c r="AM364" s="36"/>
      <c r="AN364" s="49">
        <f t="shared" si="58"/>
        <v>1</v>
      </c>
      <c r="AO364" s="49">
        <f t="shared" si="59"/>
        <v>1</v>
      </c>
      <c r="AP364" s="37"/>
      <c r="AQ364" s="38"/>
      <c r="AR364" s="39"/>
      <c r="AS364" s="39"/>
      <c r="AT364" s="34"/>
      <c r="AU364" s="216"/>
    </row>
    <row r="365" spans="1:47" s="117" customFormat="1" ht="18">
      <c r="A365" s="5"/>
      <c r="B365" s="90"/>
      <c r="C365" s="187" t="s">
        <v>332</v>
      </c>
      <c r="D365" s="188" t="s">
        <v>329</v>
      </c>
      <c r="E365" s="202" t="s">
        <v>55</v>
      </c>
      <c r="F365" s="199"/>
      <c r="G365" s="199"/>
      <c r="H365" s="198" t="s">
        <v>32</v>
      </c>
      <c r="I365" s="198"/>
      <c r="J365" s="193" t="s">
        <v>116</v>
      </c>
      <c r="K365" s="200">
        <v>43344</v>
      </c>
      <c r="L365" s="201">
        <v>43373</v>
      </c>
      <c r="M365" s="33">
        <v>1</v>
      </c>
      <c r="N365" s="34" t="s">
        <v>277</v>
      </c>
      <c r="O365" s="18"/>
      <c r="P365" s="205">
        <v>0</v>
      </c>
      <c r="Q365" s="205">
        <v>0</v>
      </c>
      <c r="R365" s="205">
        <v>0</v>
      </c>
      <c r="S365" s="205">
        <v>0</v>
      </c>
      <c r="T365" s="205">
        <v>0</v>
      </c>
      <c r="U365" s="205">
        <v>0</v>
      </c>
      <c r="V365" s="205">
        <v>0</v>
      </c>
      <c r="W365" s="205">
        <v>0</v>
      </c>
      <c r="X365" s="205">
        <v>0</v>
      </c>
      <c r="Y365" s="205">
        <v>0</v>
      </c>
      <c r="Z365" s="205">
        <v>0</v>
      </c>
      <c r="AA365" s="205">
        <v>0</v>
      </c>
      <c r="AB365" s="205">
        <v>0</v>
      </c>
      <c r="AC365" s="205">
        <v>0</v>
      </c>
      <c r="AD365" s="205">
        <v>1</v>
      </c>
      <c r="AE365" s="205">
        <v>1</v>
      </c>
      <c r="AF365" s="205">
        <v>0</v>
      </c>
      <c r="AG365" s="205">
        <v>0</v>
      </c>
      <c r="AH365" s="205">
        <v>0</v>
      </c>
      <c r="AI365" s="205">
        <v>0</v>
      </c>
      <c r="AJ365" s="205">
        <v>0</v>
      </c>
      <c r="AK365" s="205">
        <v>0</v>
      </c>
      <c r="AL365" s="205">
        <v>0</v>
      </c>
      <c r="AM365" s="205">
        <v>0</v>
      </c>
      <c r="AN365" s="49">
        <f t="shared" si="58"/>
        <v>1</v>
      </c>
      <c r="AO365" s="49">
        <f t="shared" si="59"/>
        <v>1</v>
      </c>
      <c r="AP365" s="50"/>
      <c r="AQ365" s="51"/>
      <c r="AR365" s="51"/>
      <c r="AS365" s="51"/>
      <c r="AT365" s="52"/>
      <c r="AU365" s="220"/>
    </row>
    <row r="366" spans="1:47" s="117" customFormat="1" ht="19.5" customHeight="1">
      <c r="A366" s="78"/>
      <c r="B366" s="79"/>
      <c r="C366" s="187"/>
      <c r="D366" s="185" t="s">
        <v>329</v>
      </c>
      <c r="E366" s="146" t="s">
        <v>114</v>
      </c>
      <c r="F366" s="146" t="s">
        <v>278</v>
      </c>
      <c r="G366" s="146" t="s">
        <v>243</v>
      </c>
      <c r="H366" s="146" t="s">
        <v>32</v>
      </c>
      <c r="I366" s="146"/>
      <c r="J366" s="42" t="s">
        <v>116</v>
      </c>
      <c r="K366" s="44">
        <v>43344</v>
      </c>
      <c r="L366" s="147">
        <v>43373</v>
      </c>
      <c r="M366" s="33">
        <v>1</v>
      </c>
      <c r="N366" s="34" t="s">
        <v>277</v>
      </c>
      <c r="O366" s="55"/>
      <c r="P366" s="36"/>
      <c r="Q366" s="36"/>
      <c r="R366" s="36"/>
      <c r="S366" s="36"/>
      <c r="T366" s="36"/>
      <c r="U366" s="36"/>
      <c r="V366" s="36"/>
      <c r="W366" s="36"/>
      <c r="X366" s="36"/>
      <c r="Y366" s="36"/>
      <c r="Z366" s="36"/>
      <c r="AA366" s="36"/>
      <c r="AB366" s="36"/>
      <c r="AC366" s="36"/>
      <c r="AD366" s="36">
        <v>1</v>
      </c>
      <c r="AE366" s="36">
        <v>1</v>
      </c>
      <c r="AF366" s="36"/>
      <c r="AG366" s="36"/>
      <c r="AH366" s="36"/>
      <c r="AI366" s="36"/>
      <c r="AJ366" s="36"/>
      <c r="AK366" s="36"/>
      <c r="AL366" s="36"/>
      <c r="AM366" s="36"/>
      <c r="AN366" s="49">
        <f t="shared" si="58"/>
        <v>1</v>
      </c>
      <c r="AO366" s="49">
        <f t="shared" si="59"/>
        <v>1</v>
      </c>
      <c r="AP366" s="37"/>
      <c r="AQ366" s="38"/>
      <c r="AR366" s="39"/>
      <c r="AS366" s="39"/>
      <c r="AT366" s="34"/>
      <c r="AU366" s="216"/>
    </row>
    <row r="367" spans="1:47" s="117" customFormat="1" ht="18">
      <c r="A367" s="5"/>
      <c r="B367" s="79"/>
      <c r="C367" s="187" t="s">
        <v>334</v>
      </c>
      <c r="D367" s="187" t="s">
        <v>331</v>
      </c>
      <c r="E367" s="202" t="s">
        <v>55</v>
      </c>
      <c r="F367" s="199"/>
      <c r="G367" s="199"/>
      <c r="H367" s="198" t="s">
        <v>32</v>
      </c>
      <c r="I367" s="198"/>
      <c r="J367" s="193" t="s">
        <v>116</v>
      </c>
      <c r="K367" s="200">
        <v>43101</v>
      </c>
      <c r="L367" s="201">
        <v>43131</v>
      </c>
      <c r="M367" s="33">
        <v>1</v>
      </c>
      <c r="N367" s="34" t="s">
        <v>277</v>
      </c>
      <c r="O367" s="18"/>
      <c r="P367" s="205">
        <v>1</v>
      </c>
      <c r="Q367" s="205">
        <v>1</v>
      </c>
      <c r="R367" s="205">
        <v>0</v>
      </c>
      <c r="S367" s="205">
        <v>0</v>
      </c>
      <c r="T367" s="205">
        <v>0</v>
      </c>
      <c r="U367" s="205">
        <v>0</v>
      </c>
      <c r="V367" s="205">
        <v>0</v>
      </c>
      <c r="W367" s="205">
        <v>0</v>
      </c>
      <c r="X367" s="205">
        <v>0</v>
      </c>
      <c r="Y367" s="205">
        <v>0</v>
      </c>
      <c r="Z367" s="205">
        <v>0</v>
      </c>
      <c r="AA367" s="205">
        <v>0</v>
      </c>
      <c r="AB367" s="205">
        <v>0</v>
      </c>
      <c r="AC367" s="205">
        <v>0</v>
      </c>
      <c r="AD367" s="205">
        <v>0</v>
      </c>
      <c r="AE367" s="205">
        <v>0</v>
      </c>
      <c r="AF367" s="205">
        <v>0</v>
      </c>
      <c r="AG367" s="205">
        <v>0</v>
      </c>
      <c r="AH367" s="205">
        <v>0</v>
      </c>
      <c r="AI367" s="205">
        <v>0</v>
      </c>
      <c r="AJ367" s="205">
        <v>0</v>
      </c>
      <c r="AK367" s="205">
        <v>0</v>
      </c>
      <c r="AL367" s="205">
        <v>0</v>
      </c>
      <c r="AM367" s="205">
        <v>0</v>
      </c>
      <c r="AN367" s="49">
        <f t="shared" si="58"/>
        <v>1</v>
      </c>
      <c r="AO367" s="49">
        <f t="shared" si="59"/>
        <v>1</v>
      </c>
      <c r="AP367" s="50"/>
      <c r="AQ367" s="51"/>
      <c r="AR367" s="51"/>
      <c r="AS367" s="51"/>
      <c r="AT367" s="52"/>
      <c r="AU367" s="220"/>
    </row>
    <row r="368" spans="1:47" s="117" customFormat="1" ht="19.5" customHeight="1">
      <c r="A368" s="78"/>
      <c r="B368" s="79"/>
      <c r="C368" s="187"/>
      <c r="D368" s="185" t="s">
        <v>331</v>
      </c>
      <c r="E368" s="146" t="s">
        <v>114</v>
      </c>
      <c r="F368" s="146" t="s">
        <v>278</v>
      </c>
      <c r="G368" s="146" t="s">
        <v>243</v>
      </c>
      <c r="H368" s="146" t="s">
        <v>32</v>
      </c>
      <c r="I368" s="146"/>
      <c r="J368" s="42" t="s">
        <v>116</v>
      </c>
      <c r="K368" s="44">
        <v>43101</v>
      </c>
      <c r="L368" s="147">
        <v>43131</v>
      </c>
      <c r="M368" s="33">
        <v>1</v>
      </c>
      <c r="N368" s="34" t="s">
        <v>277</v>
      </c>
      <c r="O368" s="55"/>
      <c r="P368" s="36">
        <v>1</v>
      </c>
      <c r="Q368" s="36">
        <v>1</v>
      </c>
      <c r="R368" s="36"/>
      <c r="S368" s="36"/>
      <c r="T368" s="36"/>
      <c r="U368" s="36"/>
      <c r="V368" s="36"/>
      <c r="W368" s="36"/>
      <c r="X368" s="36"/>
      <c r="Y368" s="36"/>
      <c r="Z368" s="36"/>
      <c r="AA368" s="36"/>
      <c r="AB368" s="36"/>
      <c r="AC368" s="36"/>
      <c r="AD368" s="36"/>
      <c r="AE368" s="36"/>
      <c r="AF368" s="36"/>
      <c r="AG368" s="36"/>
      <c r="AH368" s="36"/>
      <c r="AI368" s="36"/>
      <c r="AJ368" s="36"/>
      <c r="AK368" s="36"/>
      <c r="AL368" s="36"/>
      <c r="AM368" s="36"/>
      <c r="AN368" s="49">
        <f t="shared" si="58"/>
        <v>1</v>
      </c>
      <c r="AO368" s="49">
        <f t="shared" si="59"/>
        <v>1</v>
      </c>
      <c r="AP368" s="37"/>
      <c r="AQ368" s="38"/>
      <c r="AR368" s="39"/>
      <c r="AS368" s="39"/>
      <c r="AT368" s="34"/>
      <c r="AU368" s="216"/>
    </row>
    <row r="369" spans="1:47" s="117" customFormat="1" ht="18">
      <c r="A369" s="5"/>
      <c r="B369" s="90"/>
      <c r="C369" s="187" t="s">
        <v>336</v>
      </c>
      <c r="D369" s="188" t="s">
        <v>333</v>
      </c>
      <c r="E369" s="202" t="s">
        <v>55</v>
      </c>
      <c r="F369" s="199"/>
      <c r="G369" s="199"/>
      <c r="H369" s="198" t="s">
        <v>32</v>
      </c>
      <c r="I369" s="198"/>
      <c r="J369" s="193" t="s">
        <v>116</v>
      </c>
      <c r="K369" s="200">
        <v>43313</v>
      </c>
      <c r="L369" s="201">
        <v>43404</v>
      </c>
      <c r="M369" s="33">
        <v>1</v>
      </c>
      <c r="N369" s="34" t="s">
        <v>277</v>
      </c>
      <c r="O369" s="18"/>
      <c r="P369" s="205">
        <v>0</v>
      </c>
      <c r="Q369" s="205">
        <v>0</v>
      </c>
      <c r="R369" s="205">
        <v>0</v>
      </c>
      <c r="S369" s="205">
        <v>0</v>
      </c>
      <c r="T369" s="205">
        <v>0</v>
      </c>
      <c r="U369" s="205">
        <v>0</v>
      </c>
      <c r="V369" s="205">
        <v>0</v>
      </c>
      <c r="W369" s="205">
        <v>0</v>
      </c>
      <c r="X369" s="205">
        <v>0</v>
      </c>
      <c r="Y369" s="205">
        <v>0</v>
      </c>
      <c r="Z369" s="205">
        <v>0</v>
      </c>
      <c r="AA369" s="205">
        <v>0</v>
      </c>
      <c r="AB369" s="205">
        <v>0</v>
      </c>
      <c r="AC369" s="205">
        <v>0</v>
      </c>
      <c r="AD369" s="205">
        <v>1</v>
      </c>
      <c r="AE369" s="205">
        <v>1</v>
      </c>
      <c r="AF369" s="205">
        <v>0</v>
      </c>
      <c r="AG369" s="205">
        <v>0</v>
      </c>
      <c r="AH369" s="205">
        <v>1</v>
      </c>
      <c r="AI369" s="205">
        <v>1</v>
      </c>
      <c r="AJ369" s="205">
        <v>0</v>
      </c>
      <c r="AK369" s="205">
        <v>0</v>
      </c>
      <c r="AL369" s="205">
        <v>0</v>
      </c>
      <c r="AM369" s="205">
        <v>0</v>
      </c>
      <c r="AN369" s="49">
        <f t="shared" si="58"/>
        <v>2</v>
      </c>
      <c r="AO369" s="49">
        <f t="shared" si="59"/>
        <v>2</v>
      </c>
      <c r="AP369" s="50"/>
      <c r="AQ369" s="51"/>
      <c r="AR369" s="51"/>
      <c r="AS369" s="51"/>
      <c r="AT369" s="52"/>
      <c r="AU369" s="220"/>
    </row>
    <row r="370" spans="1:47" s="117" customFormat="1" ht="21" customHeight="1">
      <c r="A370" s="78"/>
      <c r="B370" s="79"/>
      <c r="C370" s="187"/>
      <c r="D370" s="185" t="s">
        <v>333</v>
      </c>
      <c r="E370" s="146" t="s">
        <v>114</v>
      </c>
      <c r="F370" s="146" t="s">
        <v>278</v>
      </c>
      <c r="G370" s="146" t="s">
        <v>243</v>
      </c>
      <c r="H370" s="146" t="s">
        <v>32</v>
      </c>
      <c r="I370" s="146"/>
      <c r="J370" s="42" t="s">
        <v>116</v>
      </c>
      <c r="K370" s="44">
        <v>43313</v>
      </c>
      <c r="L370" s="147">
        <v>43404</v>
      </c>
      <c r="M370" s="33">
        <v>1</v>
      </c>
      <c r="N370" s="34" t="s">
        <v>277</v>
      </c>
      <c r="O370" s="55"/>
      <c r="P370" s="36"/>
      <c r="Q370" s="36"/>
      <c r="R370" s="36"/>
      <c r="S370" s="36"/>
      <c r="T370" s="36"/>
      <c r="U370" s="36"/>
      <c r="V370" s="36"/>
      <c r="W370" s="36"/>
      <c r="X370" s="36"/>
      <c r="Y370" s="36"/>
      <c r="Z370" s="36"/>
      <c r="AA370" s="36"/>
      <c r="AB370" s="36"/>
      <c r="AC370" s="36"/>
      <c r="AD370" s="36">
        <v>1</v>
      </c>
      <c r="AE370" s="36">
        <v>1</v>
      </c>
      <c r="AF370" s="36"/>
      <c r="AG370" s="36"/>
      <c r="AH370" s="36">
        <v>1</v>
      </c>
      <c r="AI370" s="36">
        <v>1</v>
      </c>
      <c r="AJ370" s="36"/>
      <c r="AK370" s="36"/>
      <c r="AL370" s="36"/>
      <c r="AM370" s="36"/>
      <c r="AN370" s="49">
        <f t="shared" si="58"/>
        <v>2</v>
      </c>
      <c r="AO370" s="49">
        <f t="shared" si="59"/>
        <v>2</v>
      </c>
      <c r="AP370" s="37"/>
      <c r="AQ370" s="38"/>
      <c r="AR370" s="39"/>
      <c r="AS370" s="39"/>
      <c r="AT370" s="34"/>
      <c r="AU370" s="216"/>
    </row>
    <row r="371" spans="1:47" s="117" customFormat="1" ht="18">
      <c r="A371" s="5"/>
      <c r="B371" s="90"/>
      <c r="C371" s="187" t="s">
        <v>338</v>
      </c>
      <c r="D371" s="188" t="s">
        <v>335</v>
      </c>
      <c r="E371" s="202" t="s">
        <v>55</v>
      </c>
      <c r="F371" s="199"/>
      <c r="G371" s="199"/>
      <c r="H371" s="198" t="s">
        <v>32</v>
      </c>
      <c r="I371" s="198"/>
      <c r="J371" s="193" t="s">
        <v>116</v>
      </c>
      <c r="K371" s="200">
        <v>43405</v>
      </c>
      <c r="L371" s="201">
        <v>43434</v>
      </c>
      <c r="M371" s="33">
        <v>1</v>
      </c>
      <c r="N371" s="34" t="s">
        <v>277</v>
      </c>
      <c r="O371" s="18"/>
      <c r="P371" s="205">
        <v>0</v>
      </c>
      <c r="Q371" s="205">
        <v>0</v>
      </c>
      <c r="R371" s="205">
        <v>0</v>
      </c>
      <c r="S371" s="205">
        <v>0</v>
      </c>
      <c r="T371" s="205">
        <v>0</v>
      </c>
      <c r="U371" s="205">
        <v>0</v>
      </c>
      <c r="V371" s="205">
        <v>0</v>
      </c>
      <c r="W371" s="205">
        <v>0</v>
      </c>
      <c r="X371" s="205">
        <v>0</v>
      </c>
      <c r="Y371" s="205">
        <v>0</v>
      </c>
      <c r="Z371" s="205">
        <v>0</v>
      </c>
      <c r="AA371" s="205">
        <v>0</v>
      </c>
      <c r="AB371" s="205">
        <v>0</v>
      </c>
      <c r="AC371" s="205">
        <v>0</v>
      </c>
      <c r="AD371" s="205">
        <v>0</v>
      </c>
      <c r="AE371" s="205">
        <v>0</v>
      </c>
      <c r="AF371" s="205">
        <v>0</v>
      </c>
      <c r="AG371" s="205">
        <v>0</v>
      </c>
      <c r="AH371" s="205">
        <v>0</v>
      </c>
      <c r="AI371" s="205">
        <v>0</v>
      </c>
      <c r="AJ371" s="205">
        <v>1</v>
      </c>
      <c r="AK371" s="205">
        <v>1</v>
      </c>
      <c r="AL371" s="205">
        <v>0</v>
      </c>
      <c r="AM371" s="205">
        <v>0</v>
      </c>
      <c r="AN371" s="49">
        <f t="shared" si="58"/>
        <v>1</v>
      </c>
      <c r="AO371" s="49">
        <f t="shared" si="59"/>
        <v>1</v>
      </c>
      <c r="AP371" s="50"/>
      <c r="AQ371" s="51"/>
      <c r="AR371" s="51"/>
      <c r="AS371" s="51"/>
      <c r="AT371" s="52"/>
      <c r="AU371" s="220"/>
    </row>
    <row r="372" spans="1:47" s="117" customFormat="1" ht="22.5" customHeight="1">
      <c r="A372" s="78"/>
      <c r="B372" s="79"/>
      <c r="C372" s="187"/>
      <c r="D372" s="185" t="s">
        <v>335</v>
      </c>
      <c r="E372" s="146" t="s">
        <v>114</v>
      </c>
      <c r="F372" s="146" t="s">
        <v>278</v>
      </c>
      <c r="G372" s="146" t="s">
        <v>243</v>
      </c>
      <c r="H372" s="146" t="s">
        <v>32</v>
      </c>
      <c r="I372" s="146"/>
      <c r="J372" s="42" t="s">
        <v>116</v>
      </c>
      <c r="K372" s="44">
        <v>43405</v>
      </c>
      <c r="L372" s="147">
        <v>43434</v>
      </c>
      <c r="M372" s="33">
        <v>1</v>
      </c>
      <c r="N372" s="34" t="s">
        <v>277</v>
      </c>
      <c r="O372" s="55"/>
      <c r="P372" s="36"/>
      <c r="Q372" s="36"/>
      <c r="R372" s="36"/>
      <c r="S372" s="36"/>
      <c r="T372" s="36"/>
      <c r="U372" s="36"/>
      <c r="V372" s="36"/>
      <c r="W372" s="36"/>
      <c r="X372" s="36"/>
      <c r="Y372" s="36"/>
      <c r="Z372" s="36"/>
      <c r="AA372" s="36"/>
      <c r="AB372" s="36"/>
      <c r="AC372" s="36"/>
      <c r="AD372" s="36"/>
      <c r="AE372" s="36"/>
      <c r="AF372" s="36"/>
      <c r="AG372" s="36"/>
      <c r="AH372" s="36"/>
      <c r="AI372" s="36"/>
      <c r="AJ372" s="36">
        <v>1</v>
      </c>
      <c r="AK372" s="36">
        <v>1</v>
      </c>
      <c r="AL372" s="36"/>
      <c r="AM372" s="36"/>
      <c r="AN372" s="49">
        <f t="shared" si="58"/>
        <v>1</v>
      </c>
      <c r="AO372" s="49">
        <f t="shared" si="59"/>
        <v>1</v>
      </c>
      <c r="AP372" s="37"/>
      <c r="AQ372" s="38"/>
      <c r="AR372" s="39"/>
      <c r="AS372" s="39"/>
      <c r="AT372" s="34"/>
      <c r="AU372" s="216"/>
    </row>
    <row r="373" spans="1:47" s="117" customFormat="1" ht="18">
      <c r="A373" s="5"/>
      <c r="B373" s="90"/>
      <c r="C373" s="187" t="s">
        <v>340</v>
      </c>
      <c r="D373" s="188" t="s">
        <v>337</v>
      </c>
      <c r="E373" s="202" t="s">
        <v>55</v>
      </c>
      <c r="F373" s="199"/>
      <c r="G373" s="199"/>
      <c r="H373" s="198" t="s">
        <v>32</v>
      </c>
      <c r="I373" s="198"/>
      <c r="J373" s="193" t="s">
        <v>116</v>
      </c>
      <c r="K373" s="200">
        <v>43405</v>
      </c>
      <c r="L373" s="201">
        <v>43434</v>
      </c>
      <c r="M373" s="33">
        <v>1</v>
      </c>
      <c r="N373" s="34" t="s">
        <v>277</v>
      </c>
      <c r="O373" s="18"/>
      <c r="P373" s="205">
        <v>0</v>
      </c>
      <c r="Q373" s="205">
        <v>0</v>
      </c>
      <c r="R373" s="205">
        <v>0</v>
      </c>
      <c r="S373" s="205">
        <v>0</v>
      </c>
      <c r="T373" s="205">
        <v>0</v>
      </c>
      <c r="U373" s="205">
        <v>0</v>
      </c>
      <c r="V373" s="205">
        <v>0</v>
      </c>
      <c r="W373" s="205">
        <v>0</v>
      </c>
      <c r="X373" s="205">
        <v>0</v>
      </c>
      <c r="Y373" s="205">
        <v>0</v>
      </c>
      <c r="Z373" s="205">
        <v>0</v>
      </c>
      <c r="AA373" s="205">
        <v>0</v>
      </c>
      <c r="AB373" s="205">
        <v>0</v>
      </c>
      <c r="AC373" s="205">
        <v>0</v>
      </c>
      <c r="AD373" s="205">
        <v>0</v>
      </c>
      <c r="AE373" s="205">
        <v>0</v>
      </c>
      <c r="AF373" s="205">
        <v>0</v>
      </c>
      <c r="AG373" s="205">
        <v>0</v>
      </c>
      <c r="AH373" s="205">
        <v>0</v>
      </c>
      <c r="AI373" s="205">
        <v>0</v>
      </c>
      <c r="AJ373" s="205">
        <v>1</v>
      </c>
      <c r="AK373" s="205">
        <v>1</v>
      </c>
      <c r="AL373" s="205">
        <v>0</v>
      </c>
      <c r="AM373" s="205">
        <v>0</v>
      </c>
      <c r="AN373" s="49">
        <f t="shared" si="58"/>
        <v>1</v>
      </c>
      <c r="AO373" s="49">
        <f t="shared" si="59"/>
        <v>1</v>
      </c>
      <c r="AP373" s="50"/>
      <c r="AQ373" s="51"/>
      <c r="AR373" s="51"/>
      <c r="AS373" s="51"/>
      <c r="AT373" s="52"/>
      <c r="AU373" s="220"/>
    </row>
    <row r="374" spans="1:47" s="117" customFormat="1" ht="21" customHeight="1">
      <c r="A374" s="78"/>
      <c r="B374" s="79"/>
      <c r="C374" s="187"/>
      <c r="D374" s="185" t="s">
        <v>337</v>
      </c>
      <c r="E374" s="146" t="s">
        <v>114</v>
      </c>
      <c r="F374" s="146" t="s">
        <v>278</v>
      </c>
      <c r="G374" s="146" t="s">
        <v>243</v>
      </c>
      <c r="H374" s="146" t="s">
        <v>32</v>
      </c>
      <c r="I374" s="146"/>
      <c r="J374" s="42" t="s">
        <v>116</v>
      </c>
      <c r="K374" s="44">
        <v>43405</v>
      </c>
      <c r="L374" s="147">
        <v>43434</v>
      </c>
      <c r="M374" s="33">
        <v>1</v>
      </c>
      <c r="N374" s="34" t="s">
        <v>277</v>
      </c>
      <c r="O374" s="55"/>
      <c r="P374" s="36"/>
      <c r="Q374" s="36"/>
      <c r="R374" s="36"/>
      <c r="S374" s="36"/>
      <c r="T374" s="36"/>
      <c r="U374" s="36"/>
      <c r="V374" s="36"/>
      <c r="W374" s="36"/>
      <c r="X374" s="36"/>
      <c r="Y374" s="36"/>
      <c r="Z374" s="36"/>
      <c r="AA374" s="36"/>
      <c r="AB374" s="36"/>
      <c r="AC374" s="36"/>
      <c r="AD374" s="36"/>
      <c r="AE374" s="36"/>
      <c r="AF374" s="36"/>
      <c r="AG374" s="36"/>
      <c r="AH374" s="36"/>
      <c r="AI374" s="36"/>
      <c r="AJ374" s="36">
        <v>1</v>
      </c>
      <c r="AK374" s="36">
        <v>1</v>
      </c>
      <c r="AL374" s="36"/>
      <c r="AM374" s="36"/>
      <c r="AN374" s="49">
        <f t="shared" si="58"/>
        <v>1</v>
      </c>
      <c r="AO374" s="49">
        <f t="shared" si="59"/>
        <v>1</v>
      </c>
      <c r="AP374" s="37"/>
      <c r="AQ374" s="38"/>
      <c r="AR374" s="39"/>
      <c r="AS374" s="39"/>
      <c r="AT374" s="34"/>
      <c r="AU374" s="216"/>
    </row>
    <row r="375" spans="1:47" s="117" customFormat="1" ht="18">
      <c r="A375" s="5"/>
      <c r="B375" s="90"/>
      <c r="C375" s="187" t="s">
        <v>342</v>
      </c>
      <c r="D375" s="188" t="s">
        <v>339</v>
      </c>
      <c r="E375" s="202" t="s">
        <v>55</v>
      </c>
      <c r="F375" s="199"/>
      <c r="G375" s="199"/>
      <c r="H375" s="198" t="s">
        <v>32</v>
      </c>
      <c r="I375" s="198"/>
      <c r="J375" s="193" t="s">
        <v>116</v>
      </c>
      <c r="K375" s="200">
        <v>43405</v>
      </c>
      <c r="L375" s="201">
        <v>43434</v>
      </c>
      <c r="M375" s="33">
        <v>1</v>
      </c>
      <c r="N375" s="34" t="s">
        <v>277</v>
      </c>
      <c r="O375" s="18"/>
      <c r="P375" s="205">
        <v>0</v>
      </c>
      <c r="Q375" s="205">
        <v>0</v>
      </c>
      <c r="R375" s="205">
        <v>0</v>
      </c>
      <c r="S375" s="205">
        <v>0</v>
      </c>
      <c r="T375" s="205">
        <v>0</v>
      </c>
      <c r="U375" s="205">
        <v>0</v>
      </c>
      <c r="V375" s="205">
        <v>0</v>
      </c>
      <c r="W375" s="205">
        <v>0</v>
      </c>
      <c r="X375" s="205">
        <v>0</v>
      </c>
      <c r="Y375" s="205">
        <v>0</v>
      </c>
      <c r="Z375" s="205">
        <v>0</v>
      </c>
      <c r="AA375" s="205">
        <v>0</v>
      </c>
      <c r="AB375" s="205">
        <v>0</v>
      </c>
      <c r="AC375" s="205">
        <v>0</v>
      </c>
      <c r="AD375" s="205">
        <v>0</v>
      </c>
      <c r="AE375" s="205">
        <v>0</v>
      </c>
      <c r="AF375" s="205">
        <v>0</v>
      </c>
      <c r="AG375" s="205">
        <v>0</v>
      </c>
      <c r="AH375" s="205">
        <v>0</v>
      </c>
      <c r="AI375" s="205">
        <v>0</v>
      </c>
      <c r="AJ375" s="205">
        <v>1</v>
      </c>
      <c r="AK375" s="205">
        <v>1</v>
      </c>
      <c r="AL375" s="205">
        <v>0</v>
      </c>
      <c r="AM375" s="205">
        <v>0</v>
      </c>
      <c r="AN375" s="49">
        <f t="shared" si="58"/>
        <v>1</v>
      </c>
      <c r="AO375" s="49">
        <f t="shared" si="59"/>
        <v>1</v>
      </c>
      <c r="AP375" s="50"/>
      <c r="AQ375" s="51"/>
      <c r="AR375" s="51"/>
      <c r="AS375" s="51"/>
      <c r="AT375" s="52"/>
      <c r="AU375" s="220"/>
    </row>
    <row r="376" spans="1:47" s="117" customFormat="1" ht="24.75" customHeight="1">
      <c r="A376" s="78"/>
      <c r="B376" s="79"/>
      <c r="C376" s="187"/>
      <c r="D376" s="185" t="s">
        <v>339</v>
      </c>
      <c r="E376" s="146" t="s">
        <v>114</v>
      </c>
      <c r="F376" s="146" t="s">
        <v>278</v>
      </c>
      <c r="G376" s="146" t="s">
        <v>243</v>
      </c>
      <c r="H376" s="146" t="s">
        <v>32</v>
      </c>
      <c r="I376" s="146"/>
      <c r="J376" s="42" t="s">
        <v>116</v>
      </c>
      <c r="K376" s="44">
        <v>43405</v>
      </c>
      <c r="L376" s="147">
        <v>43434</v>
      </c>
      <c r="M376" s="33">
        <v>1</v>
      </c>
      <c r="N376" s="34" t="s">
        <v>277</v>
      </c>
      <c r="O376" s="55"/>
      <c r="P376" s="36"/>
      <c r="Q376" s="36"/>
      <c r="R376" s="36"/>
      <c r="S376" s="36"/>
      <c r="T376" s="36"/>
      <c r="U376" s="36"/>
      <c r="V376" s="36"/>
      <c r="W376" s="36"/>
      <c r="X376" s="36"/>
      <c r="Y376" s="36"/>
      <c r="Z376" s="36"/>
      <c r="AA376" s="36"/>
      <c r="AB376" s="36"/>
      <c r="AC376" s="36"/>
      <c r="AD376" s="36"/>
      <c r="AE376" s="36"/>
      <c r="AF376" s="36"/>
      <c r="AG376" s="36"/>
      <c r="AH376" s="36"/>
      <c r="AI376" s="36"/>
      <c r="AJ376" s="36">
        <v>1</v>
      </c>
      <c r="AK376" s="36">
        <v>1</v>
      </c>
      <c r="AL376" s="36"/>
      <c r="AM376" s="36"/>
      <c r="AN376" s="49">
        <f t="shared" si="58"/>
        <v>1</v>
      </c>
      <c r="AO376" s="49">
        <f t="shared" si="59"/>
        <v>1</v>
      </c>
      <c r="AP376" s="37"/>
      <c r="AQ376" s="38"/>
      <c r="AR376" s="39"/>
      <c r="AS376" s="39"/>
      <c r="AT376" s="34"/>
      <c r="AU376" s="216"/>
    </row>
    <row r="377" spans="1:47" s="117" customFormat="1" ht="18">
      <c r="A377" s="5"/>
      <c r="B377" s="90"/>
      <c r="C377" s="187" t="s">
        <v>826</v>
      </c>
      <c r="D377" s="188" t="s">
        <v>341</v>
      </c>
      <c r="E377" s="202" t="s">
        <v>55</v>
      </c>
      <c r="F377" s="199"/>
      <c r="G377" s="199"/>
      <c r="H377" s="198" t="s">
        <v>32</v>
      </c>
      <c r="I377" s="198"/>
      <c r="J377" s="193" t="s">
        <v>116</v>
      </c>
      <c r="K377" s="200">
        <v>43374</v>
      </c>
      <c r="L377" s="201">
        <v>43465</v>
      </c>
      <c r="M377" s="33">
        <v>1</v>
      </c>
      <c r="N377" s="34" t="s">
        <v>277</v>
      </c>
      <c r="O377" s="18"/>
      <c r="P377" s="205">
        <v>0</v>
      </c>
      <c r="Q377" s="205">
        <v>0</v>
      </c>
      <c r="R377" s="205">
        <v>0</v>
      </c>
      <c r="S377" s="205">
        <v>0</v>
      </c>
      <c r="T377" s="205">
        <v>0</v>
      </c>
      <c r="U377" s="205">
        <v>0</v>
      </c>
      <c r="V377" s="205">
        <v>0</v>
      </c>
      <c r="W377" s="205">
        <v>0</v>
      </c>
      <c r="X377" s="205">
        <v>0</v>
      </c>
      <c r="Y377" s="205">
        <v>0</v>
      </c>
      <c r="Z377" s="205">
        <v>0</v>
      </c>
      <c r="AA377" s="205">
        <v>0</v>
      </c>
      <c r="AB377" s="205">
        <v>0</v>
      </c>
      <c r="AC377" s="205">
        <v>0</v>
      </c>
      <c r="AD377" s="205">
        <v>0</v>
      </c>
      <c r="AE377" s="205">
        <v>0</v>
      </c>
      <c r="AF377" s="205">
        <v>0</v>
      </c>
      <c r="AG377" s="205">
        <v>0</v>
      </c>
      <c r="AH377" s="205">
        <v>0</v>
      </c>
      <c r="AI377" s="205">
        <v>0</v>
      </c>
      <c r="AJ377" s="205">
        <v>1</v>
      </c>
      <c r="AK377" s="205">
        <v>1</v>
      </c>
      <c r="AL377" s="205">
        <v>0</v>
      </c>
      <c r="AM377" s="205">
        <v>0</v>
      </c>
      <c r="AN377" s="49">
        <f t="shared" si="58"/>
        <v>1</v>
      </c>
      <c r="AO377" s="49">
        <f t="shared" si="59"/>
        <v>1</v>
      </c>
      <c r="AP377" s="50"/>
      <c r="AQ377" s="51"/>
      <c r="AR377" s="51"/>
      <c r="AS377" s="51"/>
      <c r="AT377" s="52"/>
      <c r="AU377" s="220"/>
    </row>
    <row r="378" spans="1:47" s="117" customFormat="1" ht="21" customHeight="1">
      <c r="A378" s="78"/>
      <c r="B378" s="79"/>
      <c r="C378" s="187"/>
      <c r="D378" s="185" t="s">
        <v>341</v>
      </c>
      <c r="E378" s="146" t="s">
        <v>114</v>
      </c>
      <c r="F378" s="146" t="s">
        <v>278</v>
      </c>
      <c r="G378" s="146" t="s">
        <v>243</v>
      </c>
      <c r="H378" s="146" t="s">
        <v>32</v>
      </c>
      <c r="I378" s="146"/>
      <c r="J378" s="42" t="s">
        <v>116</v>
      </c>
      <c r="K378" s="44">
        <v>43374</v>
      </c>
      <c r="L378" s="147">
        <v>43465</v>
      </c>
      <c r="M378" s="33">
        <v>1</v>
      </c>
      <c r="N378" s="34" t="s">
        <v>277</v>
      </c>
      <c r="O378" s="55"/>
      <c r="P378" s="36"/>
      <c r="Q378" s="36"/>
      <c r="R378" s="36"/>
      <c r="S378" s="36"/>
      <c r="T378" s="36"/>
      <c r="U378" s="36"/>
      <c r="V378" s="36"/>
      <c r="W378" s="36"/>
      <c r="X378" s="36"/>
      <c r="Y378" s="36"/>
      <c r="Z378" s="36"/>
      <c r="AA378" s="36"/>
      <c r="AB378" s="36"/>
      <c r="AC378" s="36"/>
      <c r="AD378" s="36"/>
      <c r="AE378" s="36"/>
      <c r="AF378" s="36"/>
      <c r="AG378" s="36"/>
      <c r="AH378" s="36"/>
      <c r="AI378" s="36"/>
      <c r="AJ378" s="36">
        <v>1</v>
      </c>
      <c r="AK378" s="36">
        <v>1</v>
      </c>
      <c r="AL378" s="36"/>
      <c r="AM378" s="36"/>
      <c r="AN378" s="49">
        <f t="shared" si="58"/>
        <v>1</v>
      </c>
      <c r="AO378" s="49">
        <f t="shared" si="59"/>
        <v>1</v>
      </c>
      <c r="AP378" s="37"/>
      <c r="AQ378" s="38"/>
      <c r="AR378" s="39"/>
      <c r="AS378" s="39"/>
      <c r="AT378" s="34"/>
      <c r="AU378" s="216"/>
    </row>
    <row r="379" spans="1:47" s="117" customFormat="1" ht="18">
      <c r="A379" s="5"/>
      <c r="B379" s="90"/>
      <c r="C379" s="187" t="s">
        <v>827</v>
      </c>
      <c r="D379" s="188" t="s">
        <v>343</v>
      </c>
      <c r="E379" s="202" t="s">
        <v>55</v>
      </c>
      <c r="F379" s="199"/>
      <c r="G379" s="199"/>
      <c r="H379" s="198" t="s">
        <v>32</v>
      </c>
      <c r="I379" s="198"/>
      <c r="J379" s="193" t="s">
        <v>116</v>
      </c>
      <c r="K379" s="200">
        <v>43374</v>
      </c>
      <c r="L379" s="201">
        <v>43465</v>
      </c>
      <c r="M379" s="33">
        <v>1</v>
      </c>
      <c r="N379" s="34" t="s">
        <v>277</v>
      </c>
      <c r="O379" s="18"/>
      <c r="P379" s="205">
        <v>0</v>
      </c>
      <c r="Q379" s="205">
        <v>0</v>
      </c>
      <c r="R379" s="205">
        <v>0</v>
      </c>
      <c r="S379" s="205">
        <v>0</v>
      </c>
      <c r="T379" s="205">
        <v>0</v>
      </c>
      <c r="U379" s="205">
        <v>0</v>
      </c>
      <c r="V379" s="205">
        <v>0</v>
      </c>
      <c r="W379" s="205">
        <v>0</v>
      </c>
      <c r="X379" s="205">
        <v>0</v>
      </c>
      <c r="Y379" s="205">
        <v>0</v>
      </c>
      <c r="Z379" s="205">
        <v>0</v>
      </c>
      <c r="AA379" s="205">
        <v>0</v>
      </c>
      <c r="AB379" s="205">
        <v>0</v>
      </c>
      <c r="AC379" s="205">
        <v>0</v>
      </c>
      <c r="AD379" s="205">
        <v>0</v>
      </c>
      <c r="AE379" s="205">
        <v>0</v>
      </c>
      <c r="AF379" s="205">
        <v>0</v>
      </c>
      <c r="AG379" s="205">
        <v>0</v>
      </c>
      <c r="AH379" s="205">
        <v>0</v>
      </c>
      <c r="AI379" s="205">
        <v>0</v>
      </c>
      <c r="AJ379" s="205">
        <v>1</v>
      </c>
      <c r="AK379" s="205">
        <v>1</v>
      </c>
      <c r="AL379" s="205">
        <v>0</v>
      </c>
      <c r="AM379" s="205">
        <v>0</v>
      </c>
      <c r="AN379" s="49">
        <f t="shared" si="58"/>
        <v>1</v>
      </c>
      <c r="AO379" s="49">
        <f t="shared" si="59"/>
        <v>1</v>
      </c>
      <c r="AP379" s="50"/>
      <c r="AQ379" s="51"/>
      <c r="AR379" s="51"/>
      <c r="AS379" s="51"/>
      <c r="AT379" s="52"/>
      <c r="AU379" s="220"/>
    </row>
    <row r="380" spans="1:47" s="117" customFormat="1" ht="21" customHeight="1">
      <c r="A380" s="78"/>
      <c r="B380" s="79"/>
      <c r="C380" s="187"/>
      <c r="D380" s="287" t="s">
        <v>343</v>
      </c>
      <c r="E380" s="146" t="s">
        <v>114</v>
      </c>
      <c r="F380" s="146" t="s">
        <v>278</v>
      </c>
      <c r="G380" s="146" t="s">
        <v>243</v>
      </c>
      <c r="H380" s="146" t="s">
        <v>32</v>
      </c>
      <c r="I380" s="146"/>
      <c r="J380" s="42" t="s">
        <v>116</v>
      </c>
      <c r="K380" s="44">
        <v>43374</v>
      </c>
      <c r="L380" s="147">
        <v>43465</v>
      </c>
      <c r="M380" s="33">
        <v>1</v>
      </c>
      <c r="N380" s="34" t="s">
        <v>277</v>
      </c>
      <c r="O380" s="55"/>
      <c r="P380" s="36"/>
      <c r="Q380" s="36"/>
      <c r="R380" s="36"/>
      <c r="S380" s="36"/>
      <c r="T380" s="36"/>
      <c r="U380" s="36"/>
      <c r="V380" s="36"/>
      <c r="W380" s="36"/>
      <c r="X380" s="36"/>
      <c r="Y380" s="36"/>
      <c r="Z380" s="36"/>
      <c r="AA380" s="36"/>
      <c r="AB380" s="36"/>
      <c r="AC380" s="36"/>
      <c r="AD380" s="36"/>
      <c r="AE380" s="36"/>
      <c r="AF380" s="36"/>
      <c r="AG380" s="36"/>
      <c r="AH380" s="36"/>
      <c r="AI380" s="36"/>
      <c r="AJ380" s="36">
        <v>1</v>
      </c>
      <c r="AK380" s="36">
        <v>1</v>
      </c>
      <c r="AL380" s="36"/>
      <c r="AM380" s="36"/>
      <c r="AN380" s="49">
        <f t="shared" si="58"/>
        <v>1</v>
      </c>
      <c r="AO380" s="49">
        <f t="shared" si="59"/>
        <v>1</v>
      </c>
      <c r="AP380" s="37"/>
      <c r="AQ380" s="38"/>
      <c r="AR380" s="39"/>
      <c r="AS380" s="39"/>
      <c r="AT380" s="34"/>
      <c r="AU380" s="216"/>
    </row>
    <row r="381" spans="1:47" s="117" customFormat="1" ht="18">
      <c r="A381" s="5"/>
      <c r="B381" s="90"/>
      <c r="C381" s="187" t="s">
        <v>828</v>
      </c>
      <c r="D381" s="289" t="s">
        <v>863</v>
      </c>
      <c r="E381" s="202" t="s">
        <v>55</v>
      </c>
      <c r="F381" s="199"/>
      <c r="G381" s="199"/>
      <c r="H381" s="198" t="s">
        <v>32</v>
      </c>
      <c r="I381" s="198"/>
      <c r="J381" s="193" t="s">
        <v>116</v>
      </c>
      <c r="K381" s="200">
        <v>43435</v>
      </c>
      <c r="L381" s="201">
        <v>43524</v>
      </c>
      <c r="M381" s="33">
        <v>1</v>
      </c>
      <c r="N381" s="34" t="s">
        <v>277</v>
      </c>
      <c r="O381" s="18"/>
      <c r="P381" s="205">
        <v>1</v>
      </c>
      <c r="Q381" s="205">
        <v>1</v>
      </c>
      <c r="R381" s="205">
        <v>1</v>
      </c>
      <c r="S381" s="205">
        <v>1</v>
      </c>
      <c r="T381" s="205">
        <v>0</v>
      </c>
      <c r="U381" s="205">
        <v>0</v>
      </c>
      <c r="V381" s="205">
        <v>0</v>
      </c>
      <c r="W381" s="205">
        <v>0</v>
      </c>
      <c r="X381" s="205">
        <v>0</v>
      </c>
      <c r="Y381" s="205">
        <v>0</v>
      </c>
      <c r="Z381" s="205">
        <v>0</v>
      </c>
      <c r="AA381" s="205">
        <v>0</v>
      </c>
      <c r="AB381" s="205">
        <v>0</v>
      </c>
      <c r="AC381" s="205">
        <v>0</v>
      </c>
      <c r="AD381" s="205">
        <v>0</v>
      </c>
      <c r="AE381" s="205">
        <v>0</v>
      </c>
      <c r="AF381" s="205">
        <v>0</v>
      </c>
      <c r="AG381" s="205">
        <v>0</v>
      </c>
      <c r="AH381" s="205">
        <v>0</v>
      </c>
      <c r="AI381" s="205">
        <v>0</v>
      </c>
      <c r="AJ381" s="205">
        <v>0</v>
      </c>
      <c r="AK381" s="205">
        <v>0</v>
      </c>
      <c r="AL381" s="205">
        <v>1</v>
      </c>
      <c r="AM381" s="205">
        <v>1</v>
      </c>
      <c r="AN381" s="49">
        <f t="shared" si="58"/>
        <v>3</v>
      </c>
      <c r="AO381" s="49">
        <f t="shared" si="59"/>
        <v>3</v>
      </c>
      <c r="AP381" s="50"/>
      <c r="AQ381" s="51"/>
      <c r="AR381" s="51"/>
      <c r="AS381" s="51"/>
      <c r="AT381" s="52"/>
      <c r="AU381" s="220"/>
    </row>
    <row r="382" spans="1:47" s="117" customFormat="1" ht="24">
      <c r="A382" s="5"/>
      <c r="B382" s="90"/>
      <c r="C382" s="187"/>
      <c r="D382" s="295" t="s">
        <v>863</v>
      </c>
      <c r="E382" s="146" t="s">
        <v>114</v>
      </c>
      <c r="F382" s="146" t="s">
        <v>278</v>
      </c>
      <c r="G382" s="290" t="s">
        <v>903</v>
      </c>
      <c r="H382" s="146" t="s">
        <v>32</v>
      </c>
      <c r="I382" s="146"/>
      <c r="J382" s="42" t="s">
        <v>116</v>
      </c>
      <c r="K382" s="291">
        <v>43435</v>
      </c>
      <c r="L382" s="292">
        <v>43524</v>
      </c>
      <c r="M382" s="33">
        <v>1</v>
      </c>
      <c r="N382" s="34" t="s">
        <v>277</v>
      </c>
      <c r="O382" s="18"/>
      <c r="P382" s="205">
        <v>1</v>
      </c>
      <c r="Q382" s="205">
        <v>1</v>
      </c>
      <c r="R382" s="205">
        <v>1</v>
      </c>
      <c r="S382" s="205">
        <v>1</v>
      </c>
      <c r="T382" s="205"/>
      <c r="U382" s="205"/>
      <c r="V382" s="205"/>
      <c r="W382" s="205"/>
      <c r="X382" s="205"/>
      <c r="Y382" s="205"/>
      <c r="Z382" s="205"/>
      <c r="AA382" s="205"/>
      <c r="AB382" s="205"/>
      <c r="AC382" s="205"/>
      <c r="AD382" s="205"/>
      <c r="AE382" s="205"/>
      <c r="AF382" s="205"/>
      <c r="AG382" s="205"/>
      <c r="AH382" s="205"/>
      <c r="AI382" s="205"/>
      <c r="AJ382" s="205"/>
      <c r="AK382" s="205"/>
      <c r="AL382" s="205">
        <v>1</v>
      </c>
      <c r="AM382" s="205">
        <v>1</v>
      </c>
      <c r="AN382" s="49">
        <f t="shared" si="58"/>
        <v>3</v>
      </c>
      <c r="AO382" s="49">
        <f t="shared" si="59"/>
        <v>3</v>
      </c>
      <c r="AP382" s="50"/>
      <c r="AQ382" s="51"/>
      <c r="AR382" s="236"/>
      <c r="AS382" s="236"/>
      <c r="AT382" s="52"/>
      <c r="AU382" s="220"/>
    </row>
    <row r="383" spans="1:47" s="117" customFormat="1" ht="18">
      <c r="A383" s="78"/>
      <c r="B383" s="79"/>
      <c r="C383" s="187" t="s">
        <v>907</v>
      </c>
      <c r="D383" s="289" t="s">
        <v>864</v>
      </c>
      <c r="E383" s="202" t="s">
        <v>55</v>
      </c>
      <c r="F383" s="199"/>
      <c r="G383" s="199"/>
      <c r="H383" s="198" t="s">
        <v>32</v>
      </c>
      <c r="I383" s="198"/>
      <c r="J383" s="193" t="s">
        <v>116</v>
      </c>
      <c r="K383" s="200">
        <v>43497</v>
      </c>
      <c r="L383" s="201">
        <v>43555</v>
      </c>
      <c r="M383" s="33">
        <v>1</v>
      </c>
      <c r="N383" s="34" t="s">
        <v>277</v>
      </c>
      <c r="O383" s="18"/>
      <c r="P383" s="205">
        <v>0</v>
      </c>
      <c r="Q383" s="205">
        <v>0</v>
      </c>
      <c r="R383" s="205">
        <v>1</v>
      </c>
      <c r="S383" s="205">
        <v>1</v>
      </c>
      <c r="T383" s="205">
        <v>1</v>
      </c>
      <c r="U383" s="205">
        <v>1</v>
      </c>
      <c r="V383" s="205">
        <v>0</v>
      </c>
      <c r="W383" s="205">
        <v>0</v>
      </c>
      <c r="X383" s="205">
        <v>0</v>
      </c>
      <c r="Y383" s="205">
        <v>0</v>
      </c>
      <c r="Z383" s="205">
        <v>0</v>
      </c>
      <c r="AA383" s="205">
        <v>0</v>
      </c>
      <c r="AB383" s="205">
        <v>0</v>
      </c>
      <c r="AC383" s="205">
        <v>0</v>
      </c>
      <c r="AD383" s="205">
        <v>0</v>
      </c>
      <c r="AE383" s="205">
        <v>0</v>
      </c>
      <c r="AF383" s="205">
        <v>0</v>
      </c>
      <c r="AG383" s="205">
        <v>0</v>
      </c>
      <c r="AH383" s="205">
        <v>0</v>
      </c>
      <c r="AI383" s="205">
        <v>0</v>
      </c>
      <c r="AJ383" s="205">
        <v>0</v>
      </c>
      <c r="AK383" s="205">
        <v>0</v>
      </c>
      <c r="AL383" s="205">
        <v>0</v>
      </c>
      <c r="AM383" s="205">
        <v>0</v>
      </c>
      <c r="AN383" s="49">
        <f t="shared" si="58"/>
        <v>2</v>
      </c>
      <c r="AO383" s="49">
        <f t="shared" si="59"/>
        <v>2</v>
      </c>
      <c r="AP383" s="37"/>
      <c r="AQ383" s="38"/>
      <c r="AR383" s="39"/>
      <c r="AS383" s="39"/>
      <c r="AT383" s="34"/>
      <c r="AU383" s="216"/>
    </row>
    <row r="384" spans="1:47" s="117" customFormat="1" ht="24">
      <c r="A384" s="293"/>
      <c r="B384" s="294"/>
      <c r="C384" s="187"/>
      <c r="D384" s="295" t="s">
        <v>864</v>
      </c>
      <c r="E384" s="146" t="s">
        <v>114</v>
      </c>
      <c r="F384" s="146" t="s">
        <v>278</v>
      </c>
      <c r="G384" s="290" t="s">
        <v>903</v>
      </c>
      <c r="H384" s="146" t="s">
        <v>32</v>
      </c>
      <c r="I384" s="146"/>
      <c r="J384" s="42" t="s">
        <v>116</v>
      </c>
      <c r="K384" s="200">
        <v>43497</v>
      </c>
      <c r="L384" s="201">
        <v>43555</v>
      </c>
      <c r="M384" s="33">
        <v>1</v>
      </c>
      <c r="N384" s="34" t="s">
        <v>277</v>
      </c>
      <c r="O384" s="18"/>
      <c r="P384" s="205"/>
      <c r="Q384" s="205"/>
      <c r="R384" s="205">
        <v>1</v>
      </c>
      <c r="S384" s="205">
        <v>1</v>
      </c>
      <c r="T384" s="205">
        <v>1</v>
      </c>
      <c r="U384" s="205">
        <v>1</v>
      </c>
      <c r="V384" s="205"/>
      <c r="W384" s="205"/>
      <c r="X384" s="205"/>
      <c r="Y384" s="205"/>
      <c r="Z384" s="205"/>
      <c r="AA384" s="205"/>
      <c r="AB384" s="205"/>
      <c r="AC384" s="205"/>
      <c r="AD384" s="205"/>
      <c r="AE384" s="205"/>
      <c r="AF384" s="205"/>
      <c r="AG384" s="205"/>
      <c r="AH384" s="205"/>
      <c r="AI384" s="205"/>
      <c r="AJ384" s="205">
        <v>0</v>
      </c>
      <c r="AK384" s="205">
        <v>0</v>
      </c>
      <c r="AL384" s="205"/>
      <c r="AM384" s="205"/>
      <c r="AN384" s="49">
        <f t="shared" si="58"/>
        <v>2</v>
      </c>
      <c r="AO384" s="49">
        <f t="shared" si="59"/>
        <v>2</v>
      </c>
      <c r="AP384" s="37"/>
      <c r="AQ384" s="38"/>
      <c r="AR384" s="39"/>
      <c r="AS384" s="39"/>
      <c r="AT384" s="34"/>
      <c r="AU384" s="216"/>
    </row>
    <row r="385" spans="1:47" s="117" customFormat="1" ht="18">
      <c r="A385" s="5"/>
      <c r="B385" s="90"/>
      <c r="C385" s="187" t="s">
        <v>829</v>
      </c>
      <c r="D385" s="289" t="s">
        <v>865</v>
      </c>
      <c r="E385" s="202" t="s">
        <v>55</v>
      </c>
      <c r="F385" s="199"/>
      <c r="G385" s="199"/>
      <c r="H385" s="198" t="s">
        <v>32</v>
      </c>
      <c r="I385" s="198"/>
      <c r="J385" s="193" t="s">
        <v>116</v>
      </c>
      <c r="K385" s="200">
        <v>43497</v>
      </c>
      <c r="L385" s="201">
        <v>43555</v>
      </c>
      <c r="M385" s="33">
        <v>1</v>
      </c>
      <c r="N385" s="34" t="s">
        <v>277</v>
      </c>
      <c r="O385" s="18"/>
      <c r="P385" s="205">
        <v>0</v>
      </c>
      <c r="Q385" s="205">
        <v>0</v>
      </c>
      <c r="R385" s="205">
        <v>1</v>
      </c>
      <c r="S385" s="205">
        <v>1</v>
      </c>
      <c r="T385" s="205">
        <v>1</v>
      </c>
      <c r="U385" s="205">
        <v>1</v>
      </c>
      <c r="V385" s="205">
        <v>0</v>
      </c>
      <c r="W385" s="205">
        <v>0</v>
      </c>
      <c r="X385" s="205">
        <v>0</v>
      </c>
      <c r="Y385" s="205">
        <v>0</v>
      </c>
      <c r="Z385" s="205">
        <v>0</v>
      </c>
      <c r="AA385" s="205">
        <v>0</v>
      </c>
      <c r="AB385" s="205">
        <v>0</v>
      </c>
      <c r="AC385" s="205">
        <v>0</v>
      </c>
      <c r="AD385" s="205">
        <v>0</v>
      </c>
      <c r="AE385" s="205">
        <v>0</v>
      </c>
      <c r="AF385" s="205">
        <v>0</v>
      </c>
      <c r="AG385" s="205">
        <v>0</v>
      </c>
      <c r="AH385" s="205">
        <v>0</v>
      </c>
      <c r="AI385" s="205">
        <v>0</v>
      </c>
      <c r="AJ385" s="205">
        <v>0</v>
      </c>
      <c r="AK385" s="205">
        <v>0</v>
      </c>
      <c r="AL385" s="205">
        <v>0</v>
      </c>
      <c r="AM385" s="205">
        <v>0</v>
      </c>
      <c r="AN385" s="49">
        <f aca="true" t="shared" si="60" ref="AN385:AN448">+T385+V385+X385+Z385+AB385+AD385+AF385+AH385+AJ385+AL385+R385+P385</f>
        <v>2</v>
      </c>
      <c r="AO385" s="49">
        <f aca="true" t="shared" si="61" ref="AO385:AO448">+S385+Q385+U385+W385+Y385+AA385+AC385+AE385+AG385+AI385+AK385+AM385</f>
        <v>2</v>
      </c>
      <c r="AP385" s="50"/>
      <c r="AQ385" s="51"/>
      <c r="AR385" s="51"/>
      <c r="AS385" s="51"/>
      <c r="AT385" s="52"/>
      <c r="AU385" s="220"/>
    </row>
    <row r="386" spans="1:47" s="117" customFormat="1" ht="24">
      <c r="A386" s="78"/>
      <c r="B386" s="79"/>
      <c r="C386" s="187"/>
      <c r="D386" s="295" t="s">
        <v>865</v>
      </c>
      <c r="E386" s="146" t="s">
        <v>114</v>
      </c>
      <c r="F386" s="146" t="s">
        <v>278</v>
      </c>
      <c r="G386" s="290" t="s">
        <v>903</v>
      </c>
      <c r="H386" s="146" t="s">
        <v>32</v>
      </c>
      <c r="I386" s="146"/>
      <c r="J386" s="42" t="s">
        <v>116</v>
      </c>
      <c r="K386" s="200">
        <v>43497</v>
      </c>
      <c r="L386" s="201">
        <v>43555</v>
      </c>
      <c r="M386" s="33">
        <v>1</v>
      </c>
      <c r="N386" s="34" t="s">
        <v>277</v>
      </c>
      <c r="O386" s="18"/>
      <c r="P386" s="205">
        <v>0</v>
      </c>
      <c r="Q386" s="205">
        <v>0</v>
      </c>
      <c r="R386" s="205">
        <v>1</v>
      </c>
      <c r="S386" s="205">
        <v>1</v>
      </c>
      <c r="T386" s="205">
        <v>1</v>
      </c>
      <c r="U386" s="205">
        <v>1</v>
      </c>
      <c r="V386" s="205">
        <v>0</v>
      </c>
      <c r="W386" s="205">
        <v>0</v>
      </c>
      <c r="X386" s="205">
        <v>0</v>
      </c>
      <c r="Y386" s="205">
        <v>0</v>
      </c>
      <c r="Z386" s="205">
        <v>0</v>
      </c>
      <c r="AA386" s="205">
        <v>0</v>
      </c>
      <c r="AB386" s="205">
        <v>0</v>
      </c>
      <c r="AC386" s="205">
        <v>0</v>
      </c>
      <c r="AD386" s="205">
        <v>0</v>
      </c>
      <c r="AE386" s="205">
        <v>0</v>
      </c>
      <c r="AF386" s="205">
        <v>0</v>
      </c>
      <c r="AG386" s="205">
        <v>0</v>
      </c>
      <c r="AH386" s="205">
        <v>0</v>
      </c>
      <c r="AI386" s="205">
        <v>0</v>
      </c>
      <c r="AJ386" s="205">
        <v>0</v>
      </c>
      <c r="AK386" s="205">
        <v>0</v>
      </c>
      <c r="AL386" s="205">
        <v>0</v>
      </c>
      <c r="AM386" s="205">
        <v>0</v>
      </c>
      <c r="AN386" s="49">
        <f t="shared" si="60"/>
        <v>2</v>
      </c>
      <c r="AO386" s="49">
        <f t="shared" si="61"/>
        <v>2</v>
      </c>
      <c r="AP386" s="37"/>
      <c r="AQ386" s="38"/>
      <c r="AR386" s="39"/>
      <c r="AS386" s="39"/>
      <c r="AT386" s="34"/>
      <c r="AU386" s="216"/>
    </row>
    <row r="387" spans="1:47" s="117" customFormat="1" ht="18">
      <c r="A387" s="5"/>
      <c r="B387" s="90"/>
      <c r="C387" s="187" t="s">
        <v>830</v>
      </c>
      <c r="D387" s="289" t="s">
        <v>866</v>
      </c>
      <c r="E387" s="202" t="s">
        <v>55</v>
      </c>
      <c r="F387" s="199"/>
      <c r="G387" s="199"/>
      <c r="H387" s="198" t="s">
        <v>32</v>
      </c>
      <c r="I387" s="198"/>
      <c r="J387" s="193" t="s">
        <v>116</v>
      </c>
      <c r="K387" s="200">
        <v>43497</v>
      </c>
      <c r="L387" s="201">
        <v>43555</v>
      </c>
      <c r="M387" s="33">
        <v>1</v>
      </c>
      <c r="N387" s="34" t="s">
        <v>277</v>
      </c>
      <c r="O387" s="18"/>
      <c r="P387" s="205">
        <v>0</v>
      </c>
      <c r="Q387" s="205">
        <v>0</v>
      </c>
      <c r="R387" s="205">
        <v>1</v>
      </c>
      <c r="S387" s="205">
        <v>1</v>
      </c>
      <c r="T387" s="205">
        <v>1</v>
      </c>
      <c r="U387" s="205">
        <v>1</v>
      </c>
      <c r="V387" s="205">
        <v>0</v>
      </c>
      <c r="W387" s="205">
        <v>0</v>
      </c>
      <c r="X387" s="205">
        <v>0</v>
      </c>
      <c r="Y387" s="205">
        <v>0</v>
      </c>
      <c r="Z387" s="205">
        <v>0</v>
      </c>
      <c r="AA387" s="205">
        <v>0</v>
      </c>
      <c r="AB387" s="205">
        <v>0</v>
      </c>
      <c r="AC387" s="205">
        <v>0</v>
      </c>
      <c r="AD387" s="205">
        <v>0</v>
      </c>
      <c r="AE387" s="205">
        <v>0</v>
      </c>
      <c r="AF387" s="205">
        <v>0</v>
      </c>
      <c r="AG387" s="205">
        <v>0</v>
      </c>
      <c r="AH387" s="205">
        <v>0</v>
      </c>
      <c r="AI387" s="205">
        <v>0</v>
      </c>
      <c r="AJ387" s="205">
        <v>0</v>
      </c>
      <c r="AK387" s="205">
        <v>0</v>
      </c>
      <c r="AL387" s="205">
        <v>0</v>
      </c>
      <c r="AM387" s="205">
        <v>0</v>
      </c>
      <c r="AN387" s="49">
        <f t="shared" si="60"/>
        <v>2</v>
      </c>
      <c r="AO387" s="49">
        <f t="shared" si="61"/>
        <v>2</v>
      </c>
      <c r="AP387" s="50"/>
      <c r="AQ387" s="51"/>
      <c r="AR387" s="51"/>
      <c r="AS387" s="51"/>
      <c r="AT387" s="52"/>
      <c r="AU387" s="220"/>
    </row>
    <row r="388" spans="1:47" s="117" customFormat="1" ht="24">
      <c r="A388" s="5"/>
      <c r="B388" s="90"/>
      <c r="C388" s="187"/>
      <c r="D388" s="295" t="s">
        <v>866</v>
      </c>
      <c r="E388" s="146" t="s">
        <v>114</v>
      </c>
      <c r="F388" s="146" t="s">
        <v>278</v>
      </c>
      <c r="G388" s="290" t="s">
        <v>903</v>
      </c>
      <c r="H388" s="146" t="s">
        <v>32</v>
      </c>
      <c r="I388" s="146"/>
      <c r="J388" s="42" t="s">
        <v>116</v>
      </c>
      <c r="K388" s="200">
        <v>43497</v>
      </c>
      <c r="L388" s="201">
        <v>43555</v>
      </c>
      <c r="M388" s="33">
        <v>1</v>
      </c>
      <c r="N388" s="34" t="s">
        <v>277</v>
      </c>
      <c r="O388" s="18"/>
      <c r="P388" s="205">
        <v>0</v>
      </c>
      <c r="Q388" s="205">
        <v>0</v>
      </c>
      <c r="R388" s="205">
        <v>1</v>
      </c>
      <c r="S388" s="205">
        <v>1</v>
      </c>
      <c r="T388" s="205">
        <v>1</v>
      </c>
      <c r="U388" s="205">
        <v>1</v>
      </c>
      <c r="V388" s="205">
        <v>0</v>
      </c>
      <c r="W388" s="205">
        <v>0</v>
      </c>
      <c r="X388" s="205">
        <v>0</v>
      </c>
      <c r="Y388" s="205">
        <v>0</v>
      </c>
      <c r="Z388" s="205">
        <v>0</v>
      </c>
      <c r="AA388" s="205">
        <v>0</v>
      </c>
      <c r="AB388" s="205">
        <v>0</v>
      </c>
      <c r="AC388" s="205">
        <v>0</v>
      </c>
      <c r="AD388" s="205">
        <v>0</v>
      </c>
      <c r="AE388" s="205">
        <v>0</v>
      </c>
      <c r="AF388" s="205">
        <v>0</v>
      </c>
      <c r="AG388" s="205">
        <v>0</v>
      </c>
      <c r="AH388" s="205">
        <v>0</v>
      </c>
      <c r="AI388" s="205">
        <v>0</v>
      </c>
      <c r="AJ388" s="205">
        <v>0</v>
      </c>
      <c r="AK388" s="205">
        <v>0</v>
      </c>
      <c r="AL388" s="205">
        <v>0</v>
      </c>
      <c r="AM388" s="205">
        <v>0</v>
      </c>
      <c r="AN388" s="49">
        <f t="shared" si="60"/>
        <v>2</v>
      </c>
      <c r="AO388" s="49">
        <f t="shared" si="61"/>
        <v>2</v>
      </c>
      <c r="AP388" s="50"/>
      <c r="AQ388" s="51"/>
      <c r="AR388" s="236"/>
      <c r="AS388" s="236"/>
      <c r="AT388" s="52"/>
      <c r="AU388" s="220"/>
    </row>
    <row r="389" spans="1:47" s="117" customFormat="1" ht="18">
      <c r="A389" s="78"/>
      <c r="B389" s="79"/>
      <c r="C389" s="187" t="s">
        <v>831</v>
      </c>
      <c r="D389" s="289" t="s">
        <v>867</v>
      </c>
      <c r="E389" s="202" t="s">
        <v>55</v>
      </c>
      <c r="F389" s="199"/>
      <c r="G389" s="199"/>
      <c r="H389" s="198" t="s">
        <v>32</v>
      </c>
      <c r="I389" s="198"/>
      <c r="J389" s="193" t="s">
        <v>116</v>
      </c>
      <c r="K389" s="200">
        <v>43497</v>
      </c>
      <c r="L389" s="201">
        <v>43585</v>
      </c>
      <c r="M389" s="33">
        <v>1</v>
      </c>
      <c r="N389" s="34" t="s">
        <v>277</v>
      </c>
      <c r="O389" s="18"/>
      <c r="P389" s="205">
        <v>0</v>
      </c>
      <c r="Q389" s="205">
        <v>0</v>
      </c>
      <c r="R389" s="205">
        <v>1</v>
      </c>
      <c r="S389" s="205">
        <v>1</v>
      </c>
      <c r="T389" s="205">
        <v>1</v>
      </c>
      <c r="U389" s="205">
        <v>1</v>
      </c>
      <c r="V389" s="205">
        <v>1</v>
      </c>
      <c r="W389" s="205">
        <v>1</v>
      </c>
      <c r="X389" s="205">
        <v>0</v>
      </c>
      <c r="Y389" s="205">
        <v>0</v>
      </c>
      <c r="Z389" s="205">
        <v>0</v>
      </c>
      <c r="AA389" s="205">
        <v>0</v>
      </c>
      <c r="AB389" s="205">
        <v>0</v>
      </c>
      <c r="AC389" s="205">
        <v>0</v>
      </c>
      <c r="AD389" s="205">
        <v>0</v>
      </c>
      <c r="AE389" s="205">
        <v>0</v>
      </c>
      <c r="AF389" s="205">
        <v>0</v>
      </c>
      <c r="AG389" s="205">
        <v>0</v>
      </c>
      <c r="AH389" s="205">
        <v>0</v>
      </c>
      <c r="AI389" s="205">
        <v>0</v>
      </c>
      <c r="AJ389" s="205">
        <v>0</v>
      </c>
      <c r="AK389" s="205">
        <v>0</v>
      </c>
      <c r="AL389" s="205">
        <v>0</v>
      </c>
      <c r="AM389" s="205">
        <v>0</v>
      </c>
      <c r="AN389" s="49">
        <f t="shared" si="60"/>
        <v>3</v>
      </c>
      <c r="AO389" s="49">
        <f t="shared" si="61"/>
        <v>3</v>
      </c>
      <c r="AP389" s="37"/>
      <c r="AQ389" s="38"/>
      <c r="AR389" s="39"/>
      <c r="AS389" s="39"/>
      <c r="AT389" s="34"/>
      <c r="AU389" s="216"/>
    </row>
    <row r="390" spans="1:47" s="117" customFormat="1" ht="24">
      <c r="A390" s="293"/>
      <c r="B390" s="294"/>
      <c r="C390" s="187"/>
      <c r="D390" s="299" t="s">
        <v>867</v>
      </c>
      <c r="E390" s="146" t="s">
        <v>114</v>
      </c>
      <c r="F390" s="146" t="s">
        <v>278</v>
      </c>
      <c r="G390" s="290" t="s">
        <v>903</v>
      </c>
      <c r="H390" s="146" t="s">
        <v>32</v>
      </c>
      <c r="I390" s="146"/>
      <c r="J390" s="42" t="s">
        <v>116</v>
      </c>
      <c r="K390" s="200">
        <v>43497</v>
      </c>
      <c r="L390" s="201">
        <v>43585</v>
      </c>
      <c r="M390" s="33">
        <v>1</v>
      </c>
      <c r="N390" s="34" t="s">
        <v>277</v>
      </c>
      <c r="O390" s="18"/>
      <c r="P390" s="205">
        <v>0</v>
      </c>
      <c r="Q390" s="205">
        <v>0</v>
      </c>
      <c r="R390" s="205">
        <v>1</v>
      </c>
      <c r="S390" s="205">
        <v>1</v>
      </c>
      <c r="T390" s="205">
        <v>1</v>
      </c>
      <c r="U390" s="205">
        <v>1</v>
      </c>
      <c r="V390" s="205">
        <v>1</v>
      </c>
      <c r="W390" s="205">
        <v>1</v>
      </c>
      <c r="X390" s="205">
        <v>0</v>
      </c>
      <c r="Y390" s="205">
        <v>0</v>
      </c>
      <c r="Z390" s="205">
        <v>0</v>
      </c>
      <c r="AA390" s="205">
        <v>0</v>
      </c>
      <c r="AB390" s="205">
        <v>0</v>
      </c>
      <c r="AC390" s="205">
        <v>0</v>
      </c>
      <c r="AD390" s="205">
        <v>0</v>
      </c>
      <c r="AE390" s="205">
        <v>0</v>
      </c>
      <c r="AF390" s="205">
        <v>0</v>
      </c>
      <c r="AG390" s="205">
        <v>0</v>
      </c>
      <c r="AH390" s="205">
        <v>0</v>
      </c>
      <c r="AI390" s="205">
        <v>0</v>
      </c>
      <c r="AJ390" s="205">
        <v>0</v>
      </c>
      <c r="AK390" s="205">
        <v>0</v>
      </c>
      <c r="AL390" s="205">
        <v>0</v>
      </c>
      <c r="AM390" s="205">
        <v>0</v>
      </c>
      <c r="AN390" s="49">
        <f t="shared" si="60"/>
        <v>3</v>
      </c>
      <c r="AO390" s="49">
        <f t="shared" si="61"/>
        <v>3</v>
      </c>
      <c r="AP390" s="37"/>
      <c r="AQ390" s="38"/>
      <c r="AR390" s="39"/>
      <c r="AS390" s="39"/>
      <c r="AT390" s="34"/>
      <c r="AU390" s="216"/>
    </row>
    <row r="391" spans="1:47" s="117" customFormat="1" ht="18">
      <c r="A391" s="5"/>
      <c r="B391" s="90"/>
      <c r="C391" s="187" t="s">
        <v>832</v>
      </c>
      <c r="D391" s="289" t="s">
        <v>882</v>
      </c>
      <c r="E391" s="202" t="s">
        <v>55</v>
      </c>
      <c r="F391" s="199"/>
      <c r="G391" s="199"/>
      <c r="H391" s="198" t="s">
        <v>32</v>
      </c>
      <c r="I391" s="198"/>
      <c r="J391" s="193" t="s">
        <v>116</v>
      </c>
      <c r="K391" s="200">
        <v>43497</v>
      </c>
      <c r="L391" s="201">
        <v>43555</v>
      </c>
      <c r="M391" s="33">
        <v>1</v>
      </c>
      <c r="N391" s="34" t="s">
        <v>277</v>
      </c>
      <c r="O391" s="18"/>
      <c r="P391" s="205">
        <v>0</v>
      </c>
      <c r="Q391" s="205">
        <v>0</v>
      </c>
      <c r="R391" s="205">
        <v>1</v>
      </c>
      <c r="S391" s="205">
        <v>1</v>
      </c>
      <c r="T391" s="205">
        <v>1</v>
      </c>
      <c r="U391" s="205">
        <v>1</v>
      </c>
      <c r="V391" s="205">
        <v>0</v>
      </c>
      <c r="W391" s="205">
        <v>0</v>
      </c>
      <c r="X391" s="205">
        <v>0</v>
      </c>
      <c r="Y391" s="205">
        <v>0</v>
      </c>
      <c r="Z391" s="205">
        <v>0</v>
      </c>
      <c r="AA391" s="205">
        <v>0</v>
      </c>
      <c r="AB391" s="205">
        <v>0</v>
      </c>
      <c r="AC391" s="205">
        <v>0</v>
      </c>
      <c r="AD391" s="205">
        <v>0</v>
      </c>
      <c r="AE391" s="205">
        <v>0</v>
      </c>
      <c r="AF391" s="205">
        <v>0</v>
      </c>
      <c r="AG391" s="205">
        <v>0</v>
      </c>
      <c r="AH391" s="205">
        <v>0</v>
      </c>
      <c r="AI391" s="205">
        <v>0</v>
      </c>
      <c r="AJ391" s="205">
        <v>0</v>
      </c>
      <c r="AK391" s="205">
        <v>0</v>
      </c>
      <c r="AL391" s="205">
        <v>0</v>
      </c>
      <c r="AM391" s="205">
        <v>0</v>
      </c>
      <c r="AN391" s="49">
        <f t="shared" si="60"/>
        <v>2</v>
      </c>
      <c r="AO391" s="49">
        <f t="shared" si="61"/>
        <v>2</v>
      </c>
      <c r="AP391" s="50"/>
      <c r="AQ391" s="51"/>
      <c r="AR391" s="51"/>
      <c r="AS391" s="51"/>
      <c r="AT391" s="52"/>
      <c r="AU391" s="220"/>
    </row>
    <row r="392" spans="1:47" s="117" customFormat="1" ht="24">
      <c r="A392" s="5"/>
      <c r="B392" s="90"/>
      <c r="C392" s="187"/>
      <c r="D392" s="295" t="s">
        <v>882</v>
      </c>
      <c r="E392" s="146" t="s">
        <v>114</v>
      </c>
      <c r="F392" s="146" t="s">
        <v>278</v>
      </c>
      <c r="G392" s="290" t="s">
        <v>903</v>
      </c>
      <c r="H392" s="146" t="s">
        <v>32</v>
      </c>
      <c r="I392" s="146"/>
      <c r="J392" s="42" t="s">
        <v>116</v>
      </c>
      <c r="K392" s="200">
        <v>43497</v>
      </c>
      <c r="L392" s="201">
        <v>43555</v>
      </c>
      <c r="M392" s="33">
        <v>1</v>
      </c>
      <c r="N392" s="34" t="s">
        <v>277</v>
      </c>
      <c r="O392" s="18"/>
      <c r="P392" s="205">
        <v>0</v>
      </c>
      <c r="Q392" s="205">
        <v>0</v>
      </c>
      <c r="R392" s="205">
        <v>1</v>
      </c>
      <c r="S392" s="205">
        <v>1</v>
      </c>
      <c r="T392" s="205">
        <v>1</v>
      </c>
      <c r="U392" s="205">
        <v>1</v>
      </c>
      <c r="V392" s="205">
        <v>0</v>
      </c>
      <c r="W392" s="205">
        <v>0</v>
      </c>
      <c r="X392" s="205">
        <v>0</v>
      </c>
      <c r="Y392" s="205">
        <v>0</v>
      </c>
      <c r="Z392" s="205">
        <v>0</v>
      </c>
      <c r="AA392" s="205">
        <v>0</v>
      </c>
      <c r="AB392" s="205">
        <v>0</v>
      </c>
      <c r="AC392" s="205">
        <v>0</v>
      </c>
      <c r="AD392" s="205">
        <v>0</v>
      </c>
      <c r="AE392" s="205">
        <v>0</v>
      </c>
      <c r="AF392" s="205">
        <v>0</v>
      </c>
      <c r="AG392" s="205">
        <v>0</v>
      </c>
      <c r="AH392" s="205">
        <v>0</v>
      </c>
      <c r="AI392" s="205">
        <v>0</v>
      </c>
      <c r="AJ392" s="205">
        <v>0</v>
      </c>
      <c r="AK392" s="205">
        <v>0</v>
      </c>
      <c r="AL392" s="205">
        <v>0</v>
      </c>
      <c r="AM392" s="205">
        <v>0</v>
      </c>
      <c r="AN392" s="49">
        <f t="shared" si="60"/>
        <v>2</v>
      </c>
      <c r="AO392" s="49">
        <f t="shared" si="61"/>
        <v>2</v>
      </c>
      <c r="AP392" s="50"/>
      <c r="AQ392" s="51"/>
      <c r="AR392" s="236"/>
      <c r="AS392" s="236"/>
      <c r="AT392" s="52"/>
      <c r="AU392" s="220"/>
    </row>
    <row r="393" spans="1:47" s="117" customFormat="1" ht="18">
      <c r="A393" s="78"/>
      <c r="B393" s="79"/>
      <c r="C393" s="187" t="s">
        <v>904</v>
      </c>
      <c r="D393" s="289" t="s">
        <v>868</v>
      </c>
      <c r="E393" s="202" t="s">
        <v>55</v>
      </c>
      <c r="F393" s="199"/>
      <c r="G393" s="199"/>
      <c r="H393" s="198" t="s">
        <v>32</v>
      </c>
      <c r="I393" s="198"/>
      <c r="J393" s="193" t="s">
        <v>116</v>
      </c>
      <c r="K393" s="200">
        <v>43497</v>
      </c>
      <c r="L393" s="201">
        <v>43555</v>
      </c>
      <c r="M393" s="33">
        <v>1</v>
      </c>
      <c r="N393" s="34" t="s">
        <v>277</v>
      </c>
      <c r="O393" s="18"/>
      <c r="P393" s="205">
        <v>0</v>
      </c>
      <c r="Q393" s="205">
        <v>0</v>
      </c>
      <c r="R393" s="205">
        <v>1</v>
      </c>
      <c r="S393" s="205">
        <v>1</v>
      </c>
      <c r="T393" s="205">
        <v>1</v>
      </c>
      <c r="U393" s="205">
        <v>1</v>
      </c>
      <c r="V393" s="205">
        <v>0</v>
      </c>
      <c r="W393" s="205">
        <v>0</v>
      </c>
      <c r="X393" s="205">
        <v>0</v>
      </c>
      <c r="Y393" s="205">
        <v>0</v>
      </c>
      <c r="Z393" s="205">
        <v>0</v>
      </c>
      <c r="AA393" s="205">
        <v>0</v>
      </c>
      <c r="AB393" s="205">
        <v>0</v>
      </c>
      <c r="AC393" s="205">
        <v>0</v>
      </c>
      <c r="AD393" s="205">
        <v>0</v>
      </c>
      <c r="AE393" s="205">
        <v>0</v>
      </c>
      <c r="AF393" s="205">
        <v>0</v>
      </c>
      <c r="AG393" s="205">
        <v>0</v>
      </c>
      <c r="AH393" s="205">
        <v>0</v>
      </c>
      <c r="AI393" s="205">
        <v>0</v>
      </c>
      <c r="AJ393" s="205">
        <v>0</v>
      </c>
      <c r="AK393" s="205">
        <v>0</v>
      </c>
      <c r="AL393" s="205">
        <v>0</v>
      </c>
      <c r="AM393" s="205">
        <v>0</v>
      </c>
      <c r="AN393" s="49">
        <f t="shared" si="60"/>
        <v>2</v>
      </c>
      <c r="AO393" s="49">
        <f t="shared" si="61"/>
        <v>2</v>
      </c>
      <c r="AP393" s="37"/>
      <c r="AQ393" s="38"/>
      <c r="AR393" s="39"/>
      <c r="AS393" s="39"/>
      <c r="AT393" s="34"/>
      <c r="AU393" s="216"/>
    </row>
    <row r="394" spans="1:47" s="117" customFormat="1" ht="24">
      <c r="A394" s="293"/>
      <c r="B394" s="294"/>
      <c r="C394" s="187"/>
      <c r="D394" s="295" t="s">
        <v>868</v>
      </c>
      <c r="E394" s="146" t="s">
        <v>114</v>
      </c>
      <c r="F394" s="146" t="s">
        <v>278</v>
      </c>
      <c r="G394" s="290" t="s">
        <v>903</v>
      </c>
      <c r="H394" s="146" t="s">
        <v>32</v>
      </c>
      <c r="I394" s="146"/>
      <c r="J394" s="42" t="s">
        <v>116</v>
      </c>
      <c r="K394" s="200">
        <v>43497</v>
      </c>
      <c r="L394" s="201">
        <v>43555</v>
      </c>
      <c r="M394" s="33">
        <v>1</v>
      </c>
      <c r="N394" s="34" t="s">
        <v>277</v>
      </c>
      <c r="O394" s="18"/>
      <c r="P394" s="205">
        <v>0</v>
      </c>
      <c r="Q394" s="205">
        <v>0</v>
      </c>
      <c r="R394" s="205">
        <v>1</v>
      </c>
      <c r="S394" s="205">
        <v>1</v>
      </c>
      <c r="T394" s="205">
        <v>1</v>
      </c>
      <c r="U394" s="205">
        <v>1</v>
      </c>
      <c r="V394" s="205">
        <v>0</v>
      </c>
      <c r="W394" s="205">
        <v>0</v>
      </c>
      <c r="X394" s="205">
        <v>0</v>
      </c>
      <c r="Y394" s="205">
        <v>0</v>
      </c>
      <c r="Z394" s="205">
        <v>0</v>
      </c>
      <c r="AA394" s="205">
        <v>0</v>
      </c>
      <c r="AB394" s="205">
        <v>0</v>
      </c>
      <c r="AC394" s="205">
        <v>0</v>
      </c>
      <c r="AD394" s="205">
        <v>0</v>
      </c>
      <c r="AE394" s="205">
        <v>0</v>
      </c>
      <c r="AF394" s="205">
        <v>0</v>
      </c>
      <c r="AG394" s="205">
        <v>0</v>
      </c>
      <c r="AH394" s="205">
        <v>0</v>
      </c>
      <c r="AI394" s="205">
        <v>0</v>
      </c>
      <c r="AJ394" s="205">
        <v>0</v>
      </c>
      <c r="AK394" s="205">
        <v>0</v>
      </c>
      <c r="AL394" s="205">
        <v>0</v>
      </c>
      <c r="AM394" s="205">
        <v>0</v>
      </c>
      <c r="AN394" s="49">
        <f t="shared" si="60"/>
        <v>2</v>
      </c>
      <c r="AO394" s="49">
        <f t="shared" si="61"/>
        <v>2</v>
      </c>
      <c r="AP394" s="37"/>
      <c r="AQ394" s="38"/>
      <c r="AR394" s="39"/>
      <c r="AS394" s="39"/>
      <c r="AT394" s="34"/>
      <c r="AU394" s="216"/>
    </row>
    <row r="395" spans="1:47" s="117" customFormat="1" ht="18">
      <c r="A395" s="78"/>
      <c r="B395" s="79"/>
      <c r="C395" s="187" t="s">
        <v>833</v>
      </c>
      <c r="D395" s="289" t="s">
        <v>869</v>
      </c>
      <c r="E395" s="202" t="s">
        <v>55</v>
      </c>
      <c r="F395" s="199"/>
      <c r="G395" s="199"/>
      <c r="H395" s="198" t="s">
        <v>32</v>
      </c>
      <c r="I395" s="198"/>
      <c r="J395" s="193" t="s">
        <v>116</v>
      </c>
      <c r="K395" s="200">
        <v>43525</v>
      </c>
      <c r="L395" s="201">
        <v>43555</v>
      </c>
      <c r="M395" s="33">
        <v>1</v>
      </c>
      <c r="N395" s="34" t="s">
        <v>277</v>
      </c>
      <c r="O395" s="18"/>
      <c r="P395" s="205">
        <v>0</v>
      </c>
      <c r="Q395" s="205">
        <v>0</v>
      </c>
      <c r="R395" s="205">
        <v>0</v>
      </c>
      <c r="S395" s="205">
        <v>0</v>
      </c>
      <c r="T395" s="205">
        <v>2</v>
      </c>
      <c r="U395" s="205">
        <v>2</v>
      </c>
      <c r="V395" s="205">
        <v>0</v>
      </c>
      <c r="W395" s="205">
        <v>0</v>
      </c>
      <c r="X395" s="205">
        <v>0</v>
      </c>
      <c r="Y395" s="205">
        <v>0</v>
      </c>
      <c r="Z395" s="205">
        <v>0</v>
      </c>
      <c r="AA395" s="205">
        <v>0</v>
      </c>
      <c r="AB395" s="205">
        <v>0</v>
      </c>
      <c r="AC395" s="205">
        <v>0</v>
      </c>
      <c r="AD395" s="205">
        <v>0</v>
      </c>
      <c r="AE395" s="205">
        <v>0</v>
      </c>
      <c r="AF395" s="205">
        <v>0</v>
      </c>
      <c r="AG395" s="205">
        <v>0</v>
      </c>
      <c r="AH395" s="205">
        <v>0</v>
      </c>
      <c r="AI395" s="205">
        <v>0</v>
      </c>
      <c r="AJ395" s="205">
        <v>0</v>
      </c>
      <c r="AK395" s="205">
        <v>0</v>
      </c>
      <c r="AL395" s="205">
        <v>0</v>
      </c>
      <c r="AM395" s="205">
        <v>0</v>
      </c>
      <c r="AN395" s="49">
        <f t="shared" si="60"/>
        <v>2</v>
      </c>
      <c r="AO395" s="49">
        <f t="shared" si="61"/>
        <v>2</v>
      </c>
      <c r="AP395" s="37"/>
      <c r="AQ395" s="38"/>
      <c r="AR395" s="39"/>
      <c r="AS395" s="39"/>
      <c r="AT395" s="34"/>
      <c r="AU395" s="216"/>
    </row>
    <row r="396" spans="1:47" s="117" customFormat="1" ht="24">
      <c r="A396" s="5"/>
      <c r="B396" s="90"/>
      <c r="C396" s="187"/>
      <c r="D396" s="295" t="s">
        <v>869</v>
      </c>
      <c r="E396" s="146" t="s">
        <v>114</v>
      </c>
      <c r="F396" s="146" t="s">
        <v>278</v>
      </c>
      <c r="G396" s="290" t="s">
        <v>903</v>
      </c>
      <c r="H396" s="146" t="s">
        <v>32</v>
      </c>
      <c r="I396" s="146"/>
      <c r="J396" s="42" t="s">
        <v>116</v>
      </c>
      <c r="K396" s="200">
        <v>43525</v>
      </c>
      <c r="L396" s="201">
        <v>43555</v>
      </c>
      <c r="M396" s="33">
        <v>1</v>
      </c>
      <c r="N396" s="34" t="s">
        <v>277</v>
      </c>
      <c r="O396" s="18"/>
      <c r="P396" s="205">
        <v>0</v>
      </c>
      <c r="Q396" s="205">
        <v>0</v>
      </c>
      <c r="R396" s="205">
        <v>0</v>
      </c>
      <c r="S396" s="205">
        <v>0</v>
      </c>
      <c r="T396" s="205">
        <v>2</v>
      </c>
      <c r="U396" s="205">
        <v>2</v>
      </c>
      <c r="V396" s="205">
        <v>0</v>
      </c>
      <c r="W396" s="205">
        <v>0</v>
      </c>
      <c r="X396" s="205">
        <v>0</v>
      </c>
      <c r="Y396" s="205">
        <v>0</v>
      </c>
      <c r="Z396" s="205">
        <v>0</v>
      </c>
      <c r="AA396" s="205">
        <v>0</v>
      </c>
      <c r="AB396" s="205">
        <v>0</v>
      </c>
      <c r="AC396" s="205">
        <v>0</v>
      </c>
      <c r="AD396" s="205">
        <v>0</v>
      </c>
      <c r="AE396" s="205">
        <v>0</v>
      </c>
      <c r="AF396" s="205">
        <v>0</v>
      </c>
      <c r="AG396" s="205">
        <v>0</v>
      </c>
      <c r="AH396" s="205">
        <v>0</v>
      </c>
      <c r="AI396" s="205">
        <v>0</v>
      </c>
      <c r="AJ396" s="205">
        <v>0</v>
      </c>
      <c r="AK396" s="205">
        <v>0</v>
      </c>
      <c r="AL396" s="205">
        <v>0</v>
      </c>
      <c r="AM396" s="205">
        <v>0</v>
      </c>
      <c r="AN396" s="49">
        <f t="shared" si="60"/>
        <v>2</v>
      </c>
      <c r="AO396" s="49">
        <f t="shared" si="61"/>
        <v>2</v>
      </c>
      <c r="AP396" s="50"/>
      <c r="AQ396" s="51"/>
      <c r="AR396" s="51"/>
      <c r="AS396" s="51"/>
      <c r="AT396" s="52"/>
      <c r="AU396" s="220"/>
    </row>
    <row r="397" spans="1:47" s="117" customFormat="1" ht="18">
      <c r="A397" s="78"/>
      <c r="B397" s="79"/>
      <c r="C397" s="187" t="s">
        <v>834</v>
      </c>
      <c r="D397" s="289" t="s">
        <v>870</v>
      </c>
      <c r="E397" s="202" t="s">
        <v>55</v>
      </c>
      <c r="F397" s="199"/>
      <c r="G397" s="199"/>
      <c r="H397" s="198" t="s">
        <v>32</v>
      </c>
      <c r="I397" s="198"/>
      <c r="J397" s="193" t="s">
        <v>116</v>
      </c>
      <c r="K397" s="200">
        <v>43525</v>
      </c>
      <c r="L397" s="201">
        <v>43555</v>
      </c>
      <c r="M397" s="33">
        <v>1</v>
      </c>
      <c r="N397" s="34" t="s">
        <v>277</v>
      </c>
      <c r="O397" s="18"/>
      <c r="P397" s="205">
        <v>0</v>
      </c>
      <c r="Q397" s="205">
        <v>0</v>
      </c>
      <c r="R397" s="205">
        <v>0</v>
      </c>
      <c r="S397" s="205">
        <v>0</v>
      </c>
      <c r="T397" s="205">
        <v>2</v>
      </c>
      <c r="U397" s="205">
        <v>2</v>
      </c>
      <c r="V397" s="205">
        <v>0</v>
      </c>
      <c r="W397" s="205">
        <v>0</v>
      </c>
      <c r="X397" s="205">
        <v>0</v>
      </c>
      <c r="Y397" s="205">
        <v>0</v>
      </c>
      <c r="Z397" s="205">
        <v>0</v>
      </c>
      <c r="AA397" s="205">
        <v>0</v>
      </c>
      <c r="AB397" s="205">
        <v>0</v>
      </c>
      <c r="AC397" s="205">
        <v>0</v>
      </c>
      <c r="AD397" s="205">
        <v>0</v>
      </c>
      <c r="AE397" s="205">
        <v>0</v>
      </c>
      <c r="AF397" s="205">
        <v>0</v>
      </c>
      <c r="AG397" s="205">
        <v>0</v>
      </c>
      <c r="AH397" s="205">
        <v>0</v>
      </c>
      <c r="AI397" s="205">
        <v>0</v>
      </c>
      <c r="AJ397" s="205">
        <v>0</v>
      </c>
      <c r="AK397" s="205">
        <v>0</v>
      </c>
      <c r="AL397" s="205">
        <v>0</v>
      </c>
      <c r="AM397" s="205">
        <v>0</v>
      </c>
      <c r="AN397" s="49">
        <f t="shared" si="60"/>
        <v>2</v>
      </c>
      <c r="AO397" s="49">
        <f t="shared" si="61"/>
        <v>2</v>
      </c>
      <c r="AP397" s="37"/>
      <c r="AQ397" s="38"/>
      <c r="AR397" s="39"/>
      <c r="AS397" s="39"/>
      <c r="AT397" s="34"/>
      <c r="AU397" s="216"/>
    </row>
    <row r="398" spans="1:47" s="117" customFormat="1" ht="24">
      <c r="A398" s="5"/>
      <c r="B398" s="90"/>
      <c r="C398" s="187"/>
      <c r="D398" s="295" t="s">
        <v>870</v>
      </c>
      <c r="E398" s="146" t="s">
        <v>114</v>
      </c>
      <c r="F398" s="146" t="s">
        <v>278</v>
      </c>
      <c r="G398" s="290" t="s">
        <v>903</v>
      </c>
      <c r="H398" s="146" t="s">
        <v>32</v>
      </c>
      <c r="I398" s="146"/>
      <c r="J398" s="42" t="s">
        <v>116</v>
      </c>
      <c r="K398" s="200">
        <v>43525</v>
      </c>
      <c r="L398" s="201">
        <v>43555</v>
      </c>
      <c r="M398" s="33">
        <v>1</v>
      </c>
      <c r="N398" s="34" t="s">
        <v>277</v>
      </c>
      <c r="O398" s="18"/>
      <c r="P398" s="205">
        <v>0</v>
      </c>
      <c r="Q398" s="205">
        <v>0</v>
      </c>
      <c r="R398" s="205">
        <v>0</v>
      </c>
      <c r="S398" s="205">
        <v>0</v>
      </c>
      <c r="T398" s="205">
        <v>2</v>
      </c>
      <c r="U398" s="205">
        <v>2</v>
      </c>
      <c r="V398" s="205">
        <v>0</v>
      </c>
      <c r="W398" s="205">
        <v>0</v>
      </c>
      <c r="X398" s="205">
        <v>0</v>
      </c>
      <c r="Y398" s="205">
        <v>0</v>
      </c>
      <c r="Z398" s="205">
        <v>0</v>
      </c>
      <c r="AA398" s="205">
        <v>0</v>
      </c>
      <c r="AB398" s="205">
        <v>0</v>
      </c>
      <c r="AC398" s="205">
        <v>0</v>
      </c>
      <c r="AD398" s="205">
        <v>0</v>
      </c>
      <c r="AE398" s="205">
        <v>0</v>
      </c>
      <c r="AF398" s="205">
        <v>0</v>
      </c>
      <c r="AG398" s="205">
        <v>0</v>
      </c>
      <c r="AH398" s="205">
        <v>0</v>
      </c>
      <c r="AI398" s="205">
        <v>0</v>
      </c>
      <c r="AJ398" s="205">
        <v>0</v>
      </c>
      <c r="AK398" s="205">
        <v>0</v>
      </c>
      <c r="AL398" s="205">
        <v>0</v>
      </c>
      <c r="AM398" s="205">
        <v>0</v>
      </c>
      <c r="AN398" s="49">
        <f t="shared" si="60"/>
        <v>2</v>
      </c>
      <c r="AO398" s="49">
        <f t="shared" si="61"/>
        <v>2</v>
      </c>
      <c r="AP398" s="50"/>
      <c r="AQ398" s="51"/>
      <c r="AR398" s="51"/>
      <c r="AS398" s="51"/>
      <c r="AT398" s="52"/>
      <c r="AU398" s="220"/>
    </row>
    <row r="399" spans="1:47" s="117" customFormat="1" ht="18">
      <c r="A399" s="5"/>
      <c r="B399" s="90"/>
      <c r="C399" s="187" t="s">
        <v>835</v>
      </c>
      <c r="D399" s="289" t="s">
        <v>871</v>
      </c>
      <c r="E399" s="202" t="s">
        <v>55</v>
      </c>
      <c r="F399" s="199"/>
      <c r="G399" s="199"/>
      <c r="H399" s="198" t="s">
        <v>32</v>
      </c>
      <c r="I399" s="198"/>
      <c r="J399" s="193" t="s">
        <v>116</v>
      </c>
      <c r="K399" s="200">
        <v>43525</v>
      </c>
      <c r="L399" s="201">
        <v>43555</v>
      </c>
      <c r="M399" s="33">
        <v>1</v>
      </c>
      <c r="N399" s="34" t="s">
        <v>277</v>
      </c>
      <c r="O399" s="18"/>
      <c r="P399" s="205">
        <v>0</v>
      </c>
      <c r="Q399" s="205">
        <v>0</v>
      </c>
      <c r="R399" s="205">
        <v>0</v>
      </c>
      <c r="S399" s="205">
        <v>0</v>
      </c>
      <c r="T399" s="205">
        <v>2</v>
      </c>
      <c r="U399" s="205">
        <v>2</v>
      </c>
      <c r="V399" s="205">
        <v>0</v>
      </c>
      <c r="W399" s="205">
        <v>0</v>
      </c>
      <c r="X399" s="205">
        <v>0</v>
      </c>
      <c r="Y399" s="205">
        <v>0</v>
      </c>
      <c r="Z399" s="205">
        <v>0</v>
      </c>
      <c r="AA399" s="205">
        <v>0</v>
      </c>
      <c r="AB399" s="205">
        <v>0</v>
      </c>
      <c r="AC399" s="205">
        <v>0</v>
      </c>
      <c r="AD399" s="205">
        <v>0</v>
      </c>
      <c r="AE399" s="205">
        <v>0</v>
      </c>
      <c r="AF399" s="205">
        <v>0</v>
      </c>
      <c r="AG399" s="205">
        <v>0</v>
      </c>
      <c r="AH399" s="205">
        <v>0</v>
      </c>
      <c r="AI399" s="205">
        <v>0</v>
      </c>
      <c r="AJ399" s="205">
        <v>0</v>
      </c>
      <c r="AK399" s="205">
        <v>0</v>
      </c>
      <c r="AL399" s="205">
        <v>0</v>
      </c>
      <c r="AM399" s="205">
        <v>0</v>
      </c>
      <c r="AN399" s="49">
        <f t="shared" si="60"/>
        <v>2</v>
      </c>
      <c r="AO399" s="49">
        <f t="shared" si="61"/>
        <v>2</v>
      </c>
      <c r="AP399" s="50"/>
      <c r="AQ399" s="51"/>
      <c r="AR399" s="51"/>
      <c r="AS399" s="51"/>
      <c r="AT399" s="52"/>
      <c r="AU399" s="220"/>
    </row>
    <row r="400" spans="1:47" s="117" customFormat="1" ht="24">
      <c r="A400" s="78"/>
      <c r="B400" s="79"/>
      <c r="C400" s="187"/>
      <c r="D400" s="295" t="s">
        <v>871</v>
      </c>
      <c r="E400" s="146" t="s">
        <v>114</v>
      </c>
      <c r="F400" s="146" t="s">
        <v>278</v>
      </c>
      <c r="G400" s="290" t="s">
        <v>903</v>
      </c>
      <c r="H400" s="146" t="s">
        <v>32</v>
      </c>
      <c r="I400" s="146"/>
      <c r="J400" s="42" t="s">
        <v>116</v>
      </c>
      <c r="K400" s="200">
        <v>43525</v>
      </c>
      <c r="L400" s="201">
        <v>43555</v>
      </c>
      <c r="M400" s="33">
        <v>1</v>
      </c>
      <c r="N400" s="34" t="s">
        <v>277</v>
      </c>
      <c r="O400" s="18"/>
      <c r="P400" s="205">
        <v>0</v>
      </c>
      <c r="Q400" s="205">
        <v>0</v>
      </c>
      <c r="R400" s="205">
        <v>0</v>
      </c>
      <c r="S400" s="205">
        <v>0</v>
      </c>
      <c r="T400" s="205">
        <v>2</v>
      </c>
      <c r="U400" s="205">
        <v>2</v>
      </c>
      <c r="V400" s="205">
        <v>0</v>
      </c>
      <c r="W400" s="205">
        <v>0</v>
      </c>
      <c r="X400" s="205">
        <v>0</v>
      </c>
      <c r="Y400" s="205">
        <v>0</v>
      </c>
      <c r="Z400" s="205">
        <v>0</v>
      </c>
      <c r="AA400" s="205">
        <v>0</v>
      </c>
      <c r="AB400" s="205">
        <v>0</v>
      </c>
      <c r="AC400" s="205">
        <v>0</v>
      </c>
      <c r="AD400" s="205">
        <v>0</v>
      </c>
      <c r="AE400" s="205">
        <v>0</v>
      </c>
      <c r="AF400" s="205">
        <v>0</v>
      </c>
      <c r="AG400" s="205">
        <v>0</v>
      </c>
      <c r="AH400" s="205">
        <v>0</v>
      </c>
      <c r="AI400" s="205">
        <v>0</v>
      </c>
      <c r="AJ400" s="205">
        <v>0</v>
      </c>
      <c r="AK400" s="205">
        <v>0</v>
      </c>
      <c r="AL400" s="205">
        <v>0</v>
      </c>
      <c r="AM400" s="205">
        <v>0</v>
      </c>
      <c r="AN400" s="49">
        <f t="shared" si="60"/>
        <v>2</v>
      </c>
      <c r="AO400" s="49">
        <f t="shared" si="61"/>
        <v>2</v>
      </c>
      <c r="AP400" s="37"/>
      <c r="AQ400" s="38"/>
      <c r="AR400" s="39"/>
      <c r="AS400" s="39"/>
      <c r="AT400" s="34"/>
      <c r="AU400" s="216"/>
    </row>
    <row r="401" spans="1:47" s="117" customFormat="1" ht="18">
      <c r="A401" s="5"/>
      <c r="B401" s="90"/>
      <c r="C401" s="187" t="s">
        <v>836</v>
      </c>
      <c r="D401" s="289" t="s">
        <v>872</v>
      </c>
      <c r="E401" s="202" t="s">
        <v>55</v>
      </c>
      <c r="F401" s="199"/>
      <c r="G401" s="199"/>
      <c r="H401" s="198" t="s">
        <v>32</v>
      </c>
      <c r="I401" s="198"/>
      <c r="J401" s="193" t="s">
        <v>116</v>
      </c>
      <c r="K401" s="200">
        <v>43525</v>
      </c>
      <c r="L401" s="201">
        <v>43555</v>
      </c>
      <c r="M401" s="33">
        <v>1</v>
      </c>
      <c r="N401" s="34" t="s">
        <v>277</v>
      </c>
      <c r="O401" s="18"/>
      <c r="P401" s="205">
        <v>0</v>
      </c>
      <c r="Q401" s="205">
        <v>0</v>
      </c>
      <c r="R401" s="205">
        <v>0</v>
      </c>
      <c r="S401" s="205">
        <v>0</v>
      </c>
      <c r="T401" s="205">
        <v>1</v>
      </c>
      <c r="U401" s="205">
        <v>1</v>
      </c>
      <c r="V401" s="205">
        <v>0</v>
      </c>
      <c r="W401" s="205">
        <v>0</v>
      </c>
      <c r="X401" s="205">
        <v>0</v>
      </c>
      <c r="Y401" s="205">
        <v>0</v>
      </c>
      <c r="Z401" s="205">
        <v>0</v>
      </c>
      <c r="AA401" s="205">
        <v>0</v>
      </c>
      <c r="AB401" s="205">
        <v>0</v>
      </c>
      <c r="AC401" s="205">
        <v>0</v>
      </c>
      <c r="AD401" s="205">
        <v>0</v>
      </c>
      <c r="AE401" s="205">
        <v>0</v>
      </c>
      <c r="AF401" s="205">
        <v>0</v>
      </c>
      <c r="AG401" s="205">
        <v>0</v>
      </c>
      <c r="AH401" s="205">
        <v>0</v>
      </c>
      <c r="AI401" s="205">
        <v>0</v>
      </c>
      <c r="AJ401" s="205">
        <v>0</v>
      </c>
      <c r="AK401" s="205">
        <v>0</v>
      </c>
      <c r="AL401" s="205">
        <v>0</v>
      </c>
      <c r="AM401" s="205">
        <v>0</v>
      </c>
      <c r="AN401" s="49">
        <f t="shared" si="60"/>
        <v>1</v>
      </c>
      <c r="AO401" s="49">
        <f t="shared" si="61"/>
        <v>1</v>
      </c>
      <c r="AP401" s="50"/>
      <c r="AQ401" s="51"/>
      <c r="AR401" s="51"/>
      <c r="AS401" s="51"/>
      <c r="AT401" s="52"/>
      <c r="AU401" s="220"/>
    </row>
    <row r="402" spans="1:47" s="117" customFormat="1" ht="24">
      <c r="A402" s="5"/>
      <c r="B402" s="90"/>
      <c r="C402" s="187"/>
      <c r="D402" s="299" t="s">
        <v>872</v>
      </c>
      <c r="E402" s="146" t="s">
        <v>114</v>
      </c>
      <c r="F402" s="146" t="s">
        <v>278</v>
      </c>
      <c r="G402" s="290" t="s">
        <v>903</v>
      </c>
      <c r="H402" s="146" t="s">
        <v>32</v>
      </c>
      <c r="I402" s="146"/>
      <c r="J402" s="42" t="s">
        <v>116</v>
      </c>
      <c r="K402" s="200">
        <v>43525</v>
      </c>
      <c r="L402" s="201">
        <v>43555</v>
      </c>
      <c r="M402" s="33">
        <v>1</v>
      </c>
      <c r="N402" s="34" t="s">
        <v>277</v>
      </c>
      <c r="O402" s="18"/>
      <c r="P402" s="205"/>
      <c r="Q402" s="205"/>
      <c r="R402" s="205"/>
      <c r="S402" s="205"/>
      <c r="T402" s="205">
        <v>1</v>
      </c>
      <c r="U402" s="205">
        <v>1</v>
      </c>
      <c r="V402" s="205"/>
      <c r="W402" s="205"/>
      <c r="X402" s="205"/>
      <c r="Y402" s="205"/>
      <c r="Z402" s="205"/>
      <c r="AA402" s="205"/>
      <c r="AB402" s="205"/>
      <c r="AC402" s="205"/>
      <c r="AD402" s="205"/>
      <c r="AE402" s="205"/>
      <c r="AF402" s="205"/>
      <c r="AG402" s="205"/>
      <c r="AH402" s="205"/>
      <c r="AI402" s="205"/>
      <c r="AJ402" s="205"/>
      <c r="AK402" s="205"/>
      <c r="AL402" s="205"/>
      <c r="AM402" s="205"/>
      <c r="AN402" s="49">
        <f t="shared" si="60"/>
        <v>1</v>
      </c>
      <c r="AO402" s="49">
        <f t="shared" si="61"/>
        <v>1</v>
      </c>
      <c r="AP402" s="50"/>
      <c r="AQ402" s="51"/>
      <c r="AR402" s="236"/>
      <c r="AS402" s="236"/>
      <c r="AT402" s="52"/>
      <c r="AU402" s="220"/>
    </row>
    <row r="403" spans="1:47" s="117" customFormat="1" ht="18">
      <c r="A403" s="78"/>
      <c r="B403" s="79"/>
      <c r="C403" s="187" t="s">
        <v>905</v>
      </c>
      <c r="D403" s="289" t="s">
        <v>873</v>
      </c>
      <c r="E403" s="202" t="s">
        <v>55</v>
      </c>
      <c r="F403" s="199"/>
      <c r="G403" s="199"/>
      <c r="H403" s="198" t="s">
        <v>32</v>
      </c>
      <c r="I403" s="198"/>
      <c r="J403" s="193" t="s">
        <v>116</v>
      </c>
      <c r="K403" s="200">
        <v>43525</v>
      </c>
      <c r="L403" s="201">
        <v>43555</v>
      </c>
      <c r="M403" s="33">
        <v>1</v>
      </c>
      <c r="N403" s="34" t="s">
        <v>277</v>
      </c>
      <c r="O403" s="18"/>
      <c r="P403" s="205">
        <v>0</v>
      </c>
      <c r="Q403" s="205">
        <v>0</v>
      </c>
      <c r="R403" s="205">
        <v>0</v>
      </c>
      <c r="S403" s="205">
        <v>0</v>
      </c>
      <c r="T403" s="205">
        <v>2</v>
      </c>
      <c r="U403" s="205">
        <v>2</v>
      </c>
      <c r="V403" s="205">
        <v>0</v>
      </c>
      <c r="W403" s="205">
        <v>0</v>
      </c>
      <c r="X403" s="205">
        <v>0</v>
      </c>
      <c r="Y403" s="205">
        <v>0</v>
      </c>
      <c r="Z403" s="205">
        <v>0</v>
      </c>
      <c r="AA403" s="205">
        <v>0</v>
      </c>
      <c r="AB403" s="205">
        <v>0</v>
      </c>
      <c r="AC403" s="205">
        <v>0</v>
      </c>
      <c r="AD403" s="205">
        <v>0</v>
      </c>
      <c r="AE403" s="205">
        <v>0</v>
      </c>
      <c r="AF403" s="205">
        <v>0</v>
      </c>
      <c r="AG403" s="205">
        <v>0</v>
      </c>
      <c r="AH403" s="205">
        <v>0</v>
      </c>
      <c r="AI403" s="205">
        <v>0</v>
      </c>
      <c r="AJ403" s="205">
        <v>0</v>
      </c>
      <c r="AK403" s="205">
        <v>0</v>
      </c>
      <c r="AL403" s="205">
        <v>0</v>
      </c>
      <c r="AM403" s="205">
        <v>0</v>
      </c>
      <c r="AN403" s="49">
        <f t="shared" si="60"/>
        <v>2</v>
      </c>
      <c r="AO403" s="49">
        <f t="shared" si="61"/>
        <v>2</v>
      </c>
      <c r="AP403" s="37"/>
      <c r="AQ403" s="38"/>
      <c r="AR403" s="39"/>
      <c r="AS403" s="39"/>
      <c r="AT403" s="34"/>
      <c r="AU403" s="216"/>
    </row>
    <row r="404" spans="1:47" s="117" customFormat="1" ht="24">
      <c r="A404" s="5"/>
      <c r="B404" s="90"/>
      <c r="C404" s="187"/>
      <c r="D404" s="295" t="s">
        <v>873</v>
      </c>
      <c r="E404" s="146" t="s">
        <v>114</v>
      </c>
      <c r="F404" s="146" t="s">
        <v>278</v>
      </c>
      <c r="G404" s="290" t="s">
        <v>903</v>
      </c>
      <c r="H404" s="146" t="s">
        <v>32</v>
      </c>
      <c r="I404" s="146"/>
      <c r="J404" s="42" t="s">
        <v>116</v>
      </c>
      <c r="K404" s="200">
        <v>43525</v>
      </c>
      <c r="L404" s="201">
        <v>43555</v>
      </c>
      <c r="M404" s="33">
        <v>1</v>
      </c>
      <c r="N404" s="34" t="s">
        <v>277</v>
      </c>
      <c r="O404" s="18"/>
      <c r="P404" s="205">
        <v>0</v>
      </c>
      <c r="Q404" s="205">
        <v>0</v>
      </c>
      <c r="R404" s="205">
        <v>0</v>
      </c>
      <c r="S404" s="205">
        <v>0</v>
      </c>
      <c r="T404" s="205">
        <v>2</v>
      </c>
      <c r="U404" s="205">
        <v>2</v>
      </c>
      <c r="V404" s="205">
        <v>0</v>
      </c>
      <c r="W404" s="205">
        <v>0</v>
      </c>
      <c r="X404" s="205">
        <v>0</v>
      </c>
      <c r="Y404" s="205">
        <v>0</v>
      </c>
      <c r="Z404" s="205">
        <v>0</v>
      </c>
      <c r="AA404" s="205">
        <v>0</v>
      </c>
      <c r="AB404" s="205">
        <v>0</v>
      </c>
      <c r="AC404" s="205">
        <v>0</v>
      </c>
      <c r="AD404" s="205">
        <v>0</v>
      </c>
      <c r="AE404" s="205">
        <v>0</v>
      </c>
      <c r="AF404" s="205">
        <v>0</v>
      </c>
      <c r="AG404" s="205">
        <v>0</v>
      </c>
      <c r="AH404" s="205">
        <v>0</v>
      </c>
      <c r="AI404" s="205">
        <v>0</v>
      </c>
      <c r="AJ404" s="205">
        <v>0</v>
      </c>
      <c r="AK404" s="205">
        <v>0</v>
      </c>
      <c r="AL404" s="205">
        <v>0</v>
      </c>
      <c r="AM404" s="205">
        <v>0</v>
      </c>
      <c r="AN404" s="49">
        <f t="shared" si="60"/>
        <v>2</v>
      </c>
      <c r="AO404" s="49">
        <f t="shared" si="61"/>
        <v>2</v>
      </c>
      <c r="AP404" s="50"/>
      <c r="AQ404" s="51"/>
      <c r="AR404" s="51"/>
      <c r="AS404" s="51"/>
      <c r="AT404" s="52"/>
      <c r="AU404" s="220"/>
    </row>
    <row r="405" spans="1:47" s="117" customFormat="1" ht="18">
      <c r="A405" s="78"/>
      <c r="B405" s="79"/>
      <c r="C405" s="187" t="s">
        <v>837</v>
      </c>
      <c r="D405" s="289" t="s">
        <v>874</v>
      </c>
      <c r="E405" s="202" t="s">
        <v>55</v>
      </c>
      <c r="F405" s="199"/>
      <c r="G405" s="199"/>
      <c r="H405" s="198" t="s">
        <v>32</v>
      </c>
      <c r="I405" s="198"/>
      <c r="J405" s="193" t="s">
        <v>116</v>
      </c>
      <c r="K405" s="200">
        <v>43525</v>
      </c>
      <c r="L405" s="201">
        <v>43585</v>
      </c>
      <c r="M405" s="33">
        <v>1</v>
      </c>
      <c r="N405" s="34" t="s">
        <v>277</v>
      </c>
      <c r="O405" s="18"/>
      <c r="P405" s="205">
        <v>0</v>
      </c>
      <c r="Q405" s="205">
        <v>0</v>
      </c>
      <c r="R405" s="205">
        <v>0</v>
      </c>
      <c r="S405" s="205">
        <v>0</v>
      </c>
      <c r="T405" s="205">
        <v>1</v>
      </c>
      <c r="U405" s="205">
        <v>1</v>
      </c>
      <c r="V405" s="205">
        <v>1</v>
      </c>
      <c r="W405" s="205">
        <v>1</v>
      </c>
      <c r="X405" s="205">
        <v>0</v>
      </c>
      <c r="Y405" s="205">
        <v>0</v>
      </c>
      <c r="Z405" s="205">
        <v>0</v>
      </c>
      <c r="AA405" s="205">
        <v>0</v>
      </c>
      <c r="AB405" s="205">
        <v>0</v>
      </c>
      <c r="AC405" s="205">
        <v>0</v>
      </c>
      <c r="AD405" s="205">
        <v>0</v>
      </c>
      <c r="AE405" s="205">
        <v>0</v>
      </c>
      <c r="AF405" s="205">
        <v>0</v>
      </c>
      <c r="AG405" s="205">
        <v>0</v>
      </c>
      <c r="AH405" s="205">
        <v>0</v>
      </c>
      <c r="AI405" s="205">
        <v>0</v>
      </c>
      <c r="AJ405" s="205">
        <v>0</v>
      </c>
      <c r="AK405" s="205">
        <v>0</v>
      </c>
      <c r="AL405" s="205">
        <v>0</v>
      </c>
      <c r="AM405" s="205">
        <v>0</v>
      </c>
      <c r="AN405" s="49">
        <f t="shared" si="60"/>
        <v>2</v>
      </c>
      <c r="AO405" s="49">
        <f t="shared" si="61"/>
        <v>2</v>
      </c>
      <c r="AP405" s="37"/>
      <c r="AQ405" s="38"/>
      <c r="AR405" s="39"/>
      <c r="AS405" s="39"/>
      <c r="AT405" s="34"/>
      <c r="AU405" s="216"/>
    </row>
    <row r="406" spans="1:47" s="117" customFormat="1" ht="24">
      <c r="A406" s="293"/>
      <c r="B406" s="294"/>
      <c r="C406" s="187"/>
      <c r="D406" s="295" t="s">
        <v>874</v>
      </c>
      <c r="E406" s="146" t="s">
        <v>114</v>
      </c>
      <c r="F406" s="146" t="s">
        <v>278</v>
      </c>
      <c r="G406" s="290" t="s">
        <v>903</v>
      </c>
      <c r="H406" s="146" t="s">
        <v>32</v>
      </c>
      <c r="I406" s="146"/>
      <c r="J406" s="42" t="s">
        <v>116</v>
      </c>
      <c r="K406" s="200">
        <v>43525</v>
      </c>
      <c r="L406" s="201">
        <v>43585</v>
      </c>
      <c r="M406" s="33">
        <v>1</v>
      </c>
      <c r="N406" s="34" t="s">
        <v>277</v>
      </c>
      <c r="O406" s="18"/>
      <c r="P406" s="205"/>
      <c r="Q406" s="205"/>
      <c r="R406" s="205"/>
      <c r="S406" s="205"/>
      <c r="T406" s="205">
        <v>1</v>
      </c>
      <c r="U406" s="205">
        <v>1</v>
      </c>
      <c r="V406" s="205">
        <v>1</v>
      </c>
      <c r="W406" s="205">
        <v>1</v>
      </c>
      <c r="X406" s="205"/>
      <c r="Y406" s="205"/>
      <c r="Z406" s="205"/>
      <c r="AA406" s="205"/>
      <c r="AB406" s="205"/>
      <c r="AC406" s="205"/>
      <c r="AD406" s="205"/>
      <c r="AE406" s="205"/>
      <c r="AF406" s="205"/>
      <c r="AG406" s="205"/>
      <c r="AH406" s="205"/>
      <c r="AI406" s="205"/>
      <c r="AJ406" s="205"/>
      <c r="AK406" s="205"/>
      <c r="AL406" s="205"/>
      <c r="AM406" s="205"/>
      <c r="AN406" s="49">
        <f t="shared" si="60"/>
        <v>2</v>
      </c>
      <c r="AO406" s="49">
        <f t="shared" si="61"/>
        <v>2</v>
      </c>
      <c r="AP406" s="37"/>
      <c r="AQ406" s="38"/>
      <c r="AR406" s="39"/>
      <c r="AS406" s="39"/>
      <c r="AT406" s="34"/>
      <c r="AU406" s="216"/>
    </row>
    <row r="407" spans="1:47" s="117" customFormat="1" ht="18">
      <c r="A407" s="5"/>
      <c r="B407" s="90"/>
      <c r="C407" s="187" t="s">
        <v>838</v>
      </c>
      <c r="D407" s="289" t="s">
        <v>875</v>
      </c>
      <c r="E407" s="202" t="s">
        <v>55</v>
      </c>
      <c r="F407" s="199"/>
      <c r="G407" s="199"/>
      <c r="H407" s="198" t="s">
        <v>32</v>
      </c>
      <c r="I407" s="198"/>
      <c r="J407" s="193" t="s">
        <v>116</v>
      </c>
      <c r="K407" s="200">
        <v>43525</v>
      </c>
      <c r="L407" s="201">
        <v>43585</v>
      </c>
      <c r="M407" s="33">
        <v>1</v>
      </c>
      <c r="N407" s="34" t="s">
        <v>277</v>
      </c>
      <c r="O407" s="18"/>
      <c r="P407" s="205">
        <v>0</v>
      </c>
      <c r="Q407" s="205">
        <v>0</v>
      </c>
      <c r="R407" s="205">
        <v>0</v>
      </c>
      <c r="S407" s="205">
        <v>0</v>
      </c>
      <c r="T407" s="205">
        <v>1</v>
      </c>
      <c r="U407" s="205">
        <v>1</v>
      </c>
      <c r="V407" s="205">
        <v>1</v>
      </c>
      <c r="W407" s="205">
        <v>1</v>
      </c>
      <c r="X407" s="205">
        <v>0</v>
      </c>
      <c r="Y407" s="205">
        <v>0</v>
      </c>
      <c r="Z407" s="205">
        <v>0</v>
      </c>
      <c r="AA407" s="205">
        <v>0</v>
      </c>
      <c r="AB407" s="205">
        <v>0</v>
      </c>
      <c r="AC407" s="205">
        <v>0</v>
      </c>
      <c r="AD407" s="205">
        <v>0</v>
      </c>
      <c r="AE407" s="205">
        <v>0</v>
      </c>
      <c r="AF407" s="205">
        <v>0</v>
      </c>
      <c r="AG407" s="205">
        <v>0</v>
      </c>
      <c r="AH407" s="205">
        <v>0</v>
      </c>
      <c r="AI407" s="205">
        <v>0</v>
      </c>
      <c r="AJ407" s="205">
        <v>0</v>
      </c>
      <c r="AK407" s="205">
        <v>0</v>
      </c>
      <c r="AL407" s="205">
        <v>0</v>
      </c>
      <c r="AM407" s="205">
        <v>0</v>
      </c>
      <c r="AN407" s="49">
        <f t="shared" si="60"/>
        <v>2</v>
      </c>
      <c r="AO407" s="49">
        <f t="shared" si="61"/>
        <v>2</v>
      </c>
      <c r="AP407" s="50"/>
      <c r="AQ407" s="51"/>
      <c r="AR407" s="51"/>
      <c r="AS407" s="51"/>
      <c r="AT407" s="52"/>
      <c r="AU407" s="220"/>
    </row>
    <row r="408" spans="1:47" s="117" customFormat="1" ht="24">
      <c r="A408" s="5"/>
      <c r="B408" s="90"/>
      <c r="C408" s="187"/>
      <c r="D408" s="295" t="s">
        <v>875</v>
      </c>
      <c r="E408" s="146" t="s">
        <v>114</v>
      </c>
      <c r="F408" s="146" t="s">
        <v>278</v>
      </c>
      <c r="G408" s="290" t="s">
        <v>903</v>
      </c>
      <c r="H408" s="146" t="s">
        <v>32</v>
      </c>
      <c r="I408" s="146"/>
      <c r="J408" s="42" t="s">
        <v>116</v>
      </c>
      <c r="K408" s="200">
        <v>43525</v>
      </c>
      <c r="L408" s="201">
        <v>43585</v>
      </c>
      <c r="M408" s="33">
        <v>1</v>
      </c>
      <c r="N408" s="34" t="s">
        <v>277</v>
      </c>
      <c r="O408" s="18"/>
      <c r="P408" s="205"/>
      <c r="Q408" s="205"/>
      <c r="R408" s="205"/>
      <c r="S408" s="205"/>
      <c r="T408" s="205">
        <v>1</v>
      </c>
      <c r="U408" s="205">
        <v>1</v>
      </c>
      <c r="V408" s="205">
        <v>1</v>
      </c>
      <c r="W408" s="205">
        <v>1</v>
      </c>
      <c r="X408" s="205"/>
      <c r="Y408" s="205"/>
      <c r="Z408" s="205"/>
      <c r="AA408" s="205"/>
      <c r="AB408" s="205"/>
      <c r="AC408" s="205"/>
      <c r="AD408" s="205"/>
      <c r="AE408" s="205"/>
      <c r="AF408" s="205"/>
      <c r="AG408" s="205"/>
      <c r="AH408" s="205"/>
      <c r="AI408" s="205"/>
      <c r="AJ408" s="205"/>
      <c r="AK408" s="205"/>
      <c r="AL408" s="205"/>
      <c r="AM408" s="205"/>
      <c r="AN408" s="49">
        <f t="shared" si="60"/>
        <v>2</v>
      </c>
      <c r="AO408" s="49">
        <f t="shared" si="61"/>
        <v>2</v>
      </c>
      <c r="AP408" s="267"/>
      <c r="AQ408" s="268"/>
      <c r="AR408" s="268"/>
      <c r="AS408" s="268"/>
      <c r="AT408" s="267"/>
      <c r="AU408" s="300"/>
    </row>
    <row r="409" spans="3:47" ht="18">
      <c r="C409" s="187" t="s">
        <v>839</v>
      </c>
      <c r="D409" s="289" t="s">
        <v>876</v>
      </c>
      <c r="E409" s="202" t="s">
        <v>55</v>
      </c>
      <c r="F409" s="199"/>
      <c r="G409" s="199"/>
      <c r="H409" s="198" t="s">
        <v>32</v>
      </c>
      <c r="I409" s="198"/>
      <c r="J409" s="193" t="s">
        <v>116</v>
      </c>
      <c r="K409" s="200">
        <v>43525</v>
      </c>
      <c r="L409" s="201">
        <v>43585</v>
      </c>
      <c r="M409" s="33">
        <v>1</v>
      </c>
      <c r="N409" s="34" t="s">
        <v>277</v>
      </c>
      <c r="O409" s="18"/>
      <c r="P409" s="205">
        <v>0</v>
      </c>
      <c r="Q409" s="205">
        <v>0</v>
      </c>
      <c r="R409" s="205">
        <v>0</v>
      </c>
      <c r="S409" s="205">
        <v>0</v>
      </c>
      <c r="T409" s="205">
        <v>1</v>
      </c>
      <c r="U409" s="205">
        <v>1</v>
      </c>
      <c r="V409" s="205">
        <v>1</v>
      </c>
      <c r="W409" s="205">
        <v>1</v>
      </c>
      <c r="X409" s="205">
        <v>0</v>
      </c>
      <c r="Y409" s="205">
        <v>0</v>
      </c>
      <c r="Z409" s="205">
        <v>0</v>
      </c>
      <c r="AA409" s="205">
        <v>0</v>
      </c>
      <c r="AB409" s="205">
        <v>0</v>
      </c>
      <c r="AC409" s="205">
        <v>0</v>
      </c>
      <c r="AD409" s="205">
        <v>0</v>
      </c>
      <c r="AE409" s="205">
        <v>0</v>
      </c>
      <c r="AF409" s="205">
        <v>0</v>
      </c>
      <c r="AG409" s="205">
        <v>0</v>
      </c>
      <c r="AH409" s="205">
        <v>0</v>
      </c>
      <c r="AI409" s="205">
        <v>0</v>
      </c>
      <c r="AJ409" s="205">
        <v>0</v>
      </c>
      <c r="AK409" s="205">
        <v>0</v>
      </c>
      <c r="AL409" s="205">
        <v>0</v>
      </c>
      <c r="AM409" s="205">
        <v>0</v>
      </c>
      <c r="AN409" s="49">
        <f t="shared" si="60"/>
        <v>2</v>
      </c>
      <c r="AO409" s="49">
        <f t="shared" si="61"/>
        <v>2</v>
      </c>
      <c r="AP409" s="101"/>
      <c r="AQ409" s="103"/>
      <c r="AR409" s="103"/>
      <c r="AS409" s="103"/>
      <c r="AT409" s="101"/>
      <c r="AU409" s="231"/>
    </row>
    <row r="410" spans="3:47" ht="24">
      <c r="C410" s="187"/>
      <c r="D410" s="295" t="s">
        <v>876</v>
      </c>
      <c r="E410" s="146" t="s">
        <v>114</v>
      </c>
      <c r="F410" s="146" t="s">
        <v>278</v>
      </c>
      <c r="G410" s="290" t="s">
        <v>903</v>
      </c>
      <c r="H410" s="146" t="s">
        <v>32</v>
      </c>
      <c r="I410" s="146"/>
      <c r="J410" s="42" t="s">
        <v>116</v>
      </c>
      <c r="K410" s="200">
        <v>43525</v>
      </c>
      <c r="L410" s="201">
        <v>43585</v>
      </c>
      <c r="M410" s="33">
        <v>1</v>
      </c>
      <c r="N410" s="34" t="s">
        <v>277</v>
      </c>
      <c r="O410" s="18"/>
      <c r="P410" s="205"/>
      <c r="Q410" s="205"/>
      <c r="R410" s="205"/>
      <c r="S410" s="205"/>
      <c r="T410" s="205">
        <v>1</v>
      </c>
      <c r="U410" s="205">
        <v>1</v>
      </c>
      <c r="V410" s="205">
        <v>1</v>
      </c>
      <c r="W410" s="205">
        <v>1</v>
      </c>
      <c r="X410" s="205"/>
      <c r="Y410" s="205"/>
      <c r="Z410" s="205"/>
      <c r="AA410" s="205"/>
      <c r="AB410" s="205"/>
      <c r="AC410" s="205"/>
      <c r="AD410" s="205"/>
      <c r="AE410" s="205"/>
      <c r="AF410" s="205"/>
      <c r="AG410" s="205"/>
      <c r="AH410" s="205"/>
      <c r="AI410" s="205"/>
      <c r="AJ410" s="205"/>
      <c r="AK410" s="205"/>
      <c r="AL410" s="205"/>
      <c r="AM410" s="205"/>
      <c r="AN410" s="49">
        <f t="shared" si="60"/>
        <v>2</v>
      </c>
      <c r="AO410" s="49">
        <f t="shared" si="61"/>
        <v>2</v>
      </c>
      <c r="AP410" s="101"/>
      <c r="AQ410" s="103"/>
      <c r="AR410" s="103"/>
      <c r="AS410" s="103"/>
      <c r="AT410" s="101"/>
      <c r="AU410" s="231"/>
    </row>
    <row r="411" spans="3:47" ht="15.75" customHeight="1">
      <c r="C411" s="187" t="s">
        <v>840</v>
      </c>
      <c r="D411" s="289" t="s">
        <v>877</v>
      </c>
      <c r="E411" s="202" t="s">
        <v>55</v>
      </c>
      <c r="F411" s="199"/>
      <c r="G411" s="199"/>
      <c r="H411" s="198" t="s">
        <v>32</v>
      </c>
      <c r="I411" s="198"/>
      <c r="J411" s="193" t="s">
        <v>116</v>
      </c>
      <c r="K411" s="200">
        <v>43525</v>
      </c>
      <c r="L411" s="201">
        <v>43585</v>
      </c>
      <c r="M411" s="33">
        <v>1</v>
      </c>
      <c r="N411" s="34" t="s">
        <v>277</v>
      </c>
      <c r="O411" s="18"/>
      <c r="P411" s="205">
        <v>0</v>
      </c>
      <c r="Q411" s="205">
        <v>0</v>
      </c>
      <c r="R411" s="205">
        <v>0</v>
      </c>
      <c r="S411" s="205">
        <v>0</v>
      </c>
      <c r="T411" s="205">
        <v>1</v>
      </c>
      <c r="U411" s="205">
        <v>1</v>
      </c>
      <c r="V411" s="205">
        <v>1</v>
      </c>
      <c r="W411" s="205">
        <v>1</v>
      </c>
      <c r="X411" s="205">
        <v>0</v>
      </c>
      <c r="Y411" s="205">
        <v>0</v>
      </c>
      <c r="Z411" s="205">
        <v>0</v>
      </c>
      <c r="AA411" s="205">
        <v>0</v>
      </c>
      <c r="AB411" s="205">
        <v>0</v>
      </c>
      <c r="AC411" s="205">
        <v>0</v>
      </c>
      <c r="AD411" s="205">
        <v>0</v>
      </c>
      <c r="AE411" s="205">
        <v>0</v>
      </c>
      <c r="AF411" s="205">
        <v>0</v>
      </c>
      <c r="AG411" s="205">
        <v>0</v>
      </c>
      <c r="AH411" s="205">
        <v>0</v>
      </c>
      <c r="AI411" s="205">
        <v>0</v>
      </c>
      <c r="AJ411" s="205">
        <v>0</v>
      </c>
      <c r="AK411" s="205">
        <v>0</v>
      </c>
      <c r="AL411" s="205">
        <v>0</v>
      </c>
      <c r="AM411" s="205">
        <v>0</v>
      </c>
      <c r="AN411" s="49">
        <f t="shared" si="60"/>
        <v>2</v>
      </c>
      <c r="AO411" s="49">
        <f t="shared" si="61"/>
        <v>2</v>
      </c>
      <c r="AP411" s="99"/>
      <c r="AQ411" s="100"/>
      <c r="AR411" s="100"/>
      <c r="AS411" s="100"/>
      <c r="AT411" s="99"/>
      <c r="AU411" s="232"/>
    </row>
    <row r="412" spans="3:47" ht="15.75" customHeight="1">
      <c r="C412" s="187"/>
      <c r="D412" s="295" t="s">
        <v>877</v>
      </c>
      <c r="E412" s="146" t="s">
        <v>114</v>
      </c>
      <c r="F412" s="146" t="s">
        <v>278</v>
      </c>
      <c r="G412" s="290" t="s">
        <v>903</v>
      </c>
      <c r="H412" s="146" t="s">
        <v>32</v>
      </c>
      <c r="I412" s="146"/>
      <c r="J412" s="42" t="s">
        <v>116</v>
      </c>
      <c r="K412" s="200">
        <v>43525</v>
      </c>
      <c r="L412" s="201">
        <v>43585</v>
      </c>
      <c r="M412" s="33">
        <v>1</v>
      </c>
      <c r="N412" s="34" t="s">
        <v>277</v>
      </c>
      <c r="O412" s="18"/>
      <c r="P412" s="205"/>
      <c r="Q412" s="205"/>
      <c r="R412" s="205"/>
      <c r="S412" s="205"/>
      <c r="T412" s="205">
        <v>1</v>
      </c>
      <c r="U412" s="205">
        <v>1</v>
      </c>
      <c r="V412" s="205">
        <v>1</v>
      </c>
      <c r="W412" s="205">
        <v>1</v>
      </c>
      <c r="X412" s="205"/>
      <c r="Y412" s="205"/>
      <c r="Z412" s="205"/>
      <c r="AA412" s="205"/>
      <c r="AB412" s="205"/>
      <c r="AC412" s="205"/>
      <c r="AD412" s="205"/>
      <c r="AE412" s="205"/>
      <c r="AF412" s="205"/>
      <c r="AG412" s="205"/>
      <c r="AH412" s="205"/>
      <c r="AI412" s="205"/>
      <c r="AJ412" s="205"/>
      <c r="AK412" s="205"/>
      <c r="AL412" s="205"/>
      <c r="AM412" s="205"/>
      <c r="AN412" s="49">
        <f t="shared" si="60"/>
        <v>2</v>
      </c>
      <c r="AO412" s="49">
        <f t="shared" si="61"/>
        <v>2</v>
      </c>
      <c r="AP412" s="99"/>
      <c r="AQ412" s="100"/>
      <c r="AR412" s="100"/>
      <c r="AS412" s="100"/>
      <c r="AT412" s="99"/>
      <c r="AU412" s="232"/>
    </row>
    <row r="413" spans="3:47" ht="15.75" customHeight="1">
      <c r="C413" s="187" t="s">
        <v>908</v>
      </c>
      <c r="D413" s="289" t="s">
        <v>878</v>
      </c>
      <c r="E413" s="202" t="s">
        <v>55</v>
      </c>
      <c r="F413" s="199"/>
      <c r="G413" s="199"/>
      <c r="H413" s="198" t="s">
        <v>32</v>
      </c>
      <c r="I413" s="198"/>
      <c r="J413" s="193" t="s">
        <v>116</v>
      </c>
      <c r="K413" s="200">
        <v>43525</v>
      </c>
      <c r="L413" s="201">
        <v>43585</v>
      </c>
      <c r="M413" s="33">
        <v>1</v>
      </c>
      <c r="N413" s="34" t="s">
        <v>277</v>
      </c>
      <c r="O413" s="18"/>
      <c r="P413" s="205">
        <v>0</v>
      </c>
      <c r="Q413" s="205">
        <v>0</v>
      </c>
      <c r="R413" s="205">
        <v>0</v>
      </c>
      <c r="S413" s="205">
        <v>0</v>
      </c>
      <c r="T413" s="205">
        <v>1</v>
      </c>
      <c r="U413" s="205">
        <v>1</v>
      </c>
      <c r="V413" s="205">
        <v>1</v>
      </c>
      <c r="W413" s="205">
        <v>1</v>
      </c>
      <c r="X413" s="205">
        <v>0</v>
      </c>
      <c r="Y413" s="205">
        <v>0</v>
      </c>
      <c r="Z413" s="205">
        <v>0</v>
      </c>
      <c r="AA413" s="205">
        <v>0</v>
      </c>
      <c r="AB413" s="205">
        <v>0</v>
      </c>
      <c r="AC413" s="205">
        <v>0</v>
      </c>
      <c r="AD413" s="205">
        <v>0</v>
      </c>
      <c r="AE413" s="205">
        <v>0</v>
      </c>
      <c r="AF413" s="205">
        <v>0</v>
      </c>
      <c r="AG413" s="205">
        <v>0</v>
      </c>
      <c r="AH413" s="205">
        <v>0</v>
      </c>
      <c r="AI413" s="205">
        <v>0</v>
      </c>
      <c r="AJ413" s="205">
        <v>0</v>
      </c>
      <c r="AK413" s="205">
        <v>0</v>
      </c>
      <c r="AL413" s="205">
        <v>0</v>
      </c>
      <c r="AM413" s="205">
        <v>0</v>
      </c>
      <c r="AN413" s="49">
        <f t="shared" si="60"/>
        <v>2</v>
      </c>
      <c r="AO413" s="49">
        <f t="shared" si="61"/>
        <v>2</v>
      </c>
      <c r="AP413" s="99"/>
      <c r="AQ413" s="100"/>
      <c r="AR413" s="100"/>
      <c r="AS413" s="100"/>
      <c r="AT413" s="99"/>
      <c r="AU413" s="232"/>
    </row>
    <row r="414" spans="3:47" ht="15.75" customHeight="1">
      <c r="C414" s="187"/>
      <c r="D414" s="295" t="s">
        <v>878</v>
      </c>
      <c r="E414" s="146" t="s">
        <v>114</v>
      </c>
      <c r="F414" s="146" t="s">
        <v>278</v>
      </c>
      <c r="G414" s="290" t="s">
        <v>903</v>
      </c>
      <c r="H414" s="146" t="s">
        <v>32</v>
      </c>
      <c r="I414" s="146"/>
      <c r="J414" s="42" t="s">
        <v>116</v>
      </c>
      <c r="K414" s="200">
        <v>43525</v>
      </c>
      <c r="L414" s="201">
        <v>43585</v>
      </c>
      <c r="M414" s="33">
        <v>1</v>
      </c>
      <c r="N414" s="34" t="s">
        <v>277</v>
      </c>
      <c r="O414" s="18"/>
      <c r="P414" s="205"/>
      <c r="Q414" s="205"/>
      <c r="R414" s="205"/>
      <c r="S414" s="205"/>
      <c r="T414" s="205">
        <v>1</v>
      </c>
      <c r="U414" s="205">
        <v>1</v>
      </c>
      <c r="V414" s="205">
        <v>1</v>
      </c>
      <c r="W414" s="205">
        <v>1</v>
      </c>
      <c r="X414" s="205"/>
      <c r="Y414" s="205"/>
      <c r="Z414" s="205"/>
      <c r="AA414" s="205"/>
      <c r="AB414" s="205"/>
      <c r="AC414" s="205"/>
      <c r="AD414" s="205"/>
      <c r="AE414" s="205"/>
      <c r="AF414" s="205"/>
      <c r="AG414" s="205"/>
      <c r="AH414" s="205"/>
      <c r="AI414" s="205"/>
      <c r="AJ414" s="205"/>
      <c r="AK414" s="205"/>
      <c r="AL414" s="205"/>
      <c r="AM414" s="205"/>
      <c r="AN414" s="49">
        <f t="shared" si="60"/>
        <v>2</v>
      </c>
      <c r="AO414" s="49">
        <f t="shared" si="61"/>
        <v>2</v>
      </c>
      <c r="AP414" s="99"/>
      <c r="AQ414" s="100"/>
      <c r="AR414" s="100"/>
      <c r="AS414" s="100"/>
      <c r="AT414" s="99"/>
      <c r="AU414" s="232"/>
    </row>
    <row r="415" spans="3:47" ht="18">
      <c r="C415" s="187" t="s">
        <v>841</v>
      </c>
      <c r="D415" s="289" t="s">
        <v>879</v>
      </c>
      <c r="E415" s="202" t="s">
        <v>55</v>
      </c>
      <c r="F415" s="199"/>
      <c r="G415" s="199"/>
      <c r="H415" s="198" t="s">
        <v>32</v>
      </c>
      <c r="I415" s="198"/>
      <c r="J415" s="193" t="s">
        <v>116</v>
      </c>
      <c r="K415" s="200">
        <v>43525</v>
      </c>
      <c r="L415" s="201">
        <v>43555</v>
      </c>
      <c r="M415" s="33">
        <v>1</v>
      </c>
      <c r="N415" s="34" t="s">
        <v>277</v>
      </c>
      <c r="O415" s="18"/>
      <c r="P415" s="205">
        <v>0</v>
      </c>
      <c r="Q415" s="205">
        <v>0</v>
      </c>
      <c r="R415" s="205">
        <v>0</v>
      </c>
      <c r="S415" s="205">
        <v>0</v>
      </c>
      <c r="T415" s="205">
        <v>2</v>
      </c>
      <c r="U415" s="205">
        <v>2</v>
      </c>
      <c r="V415" s="205">
        <v>0</v>
      </c>
      <c r="W415" s="205">
        <v>0</v>
      </c>
      <c r="X415" s="205">
        <v>0</v>
      </c>
      <c r="Y415" s="205">
        <v>0</v>
      </c>
      <c r="Z415" s="205">
        <v>0</v>
      </c>
      <c r="AA415" s="205">
        <v>0</v>
      </c>
      <c r="AB415" s="205">
        <v>0</v>
      </c>
      <c r="AC415" s="205">
        <v>0</v>
      </c>
      <c r="AD415" s="205">
        <v>0</v>
      </c>
      <c r="AE415" s="205">
        <v>0</v>
      </c>
      <c r="AF415" s="205">
        <v>0</v>
      </c>
      <c r="AG415" s="205">
        <v>0</v>
      </c>
      <c r="AH415" s="205">
        <v>0</v>
      </c>
      <c r="AI415" s="205">
        <v>0</v>
      </c>
      <c r="AJ415" s="205">
        <v>0</v>
      </c>
      <c r="AK415" s="205">
        <v>0</v>
      </c>
      <c r="AL415" s="205">
        <v>0</v>
      </c>
      <c r="AM415" s="205">
        <v>0</v>
      </c>
      <c r="AN415" s="49">
        <f t="shared" si="60"/>
        <v>2</v>
      </c>
      <c r="AO415" s="49">
        <f t="shared" si="61"/>
        <v>2</v>
      </c>
      <c r="AP415" s="99"/>
      <c r="AQ415" s="100"/>
      <c r="AR415" s="100"/>
      <c r="AS415" s="100"/>
      <c r="AT415" s="99"/>
      <c r="AU415" s="232"/>
    </row>
    <row r="416" spans="3:47" ht="15.75" customHeight="1">
      <c r="C416" s="187"/>
      <c r="D416" s="295" t="s">
        <v>879</v>
      </c>
      <c r="E416" s="146" t="s">
        <v>114</v>
      </c>
      <c r="F416" s="146" t="s">
        <v>278</v>
      </c>
      <c r="G416" s="290" t="s">
        <v>903</v>
      </c>
      <c r="H416" s="146" t="s">
        <v>32</v>
      </c>
      <c r="I416" s="146"/>
      <c r="J416" s="42" t="s">
        <v>116</v>
      </c>
      <c r="K416" s="200">
        <v>43525</v>
      </c>
      <c r="L416" s="201">
        <v>43555</v>
      </c>
      <c r="M416" s="33">
        <v>1</v>
      </c>
      <c r="N416" s="34" t="s">
        <v>277</v>
      </c>
      <c r="O416" s="18"/>
      <c r="P416" s="205">
        <v>0</v>
      </c>
      <c r="Q416" s="205">
        <v>0</v>
      </c>
      <c r="R416" s="205">
        <v>0</v>
      </c>
      <c r="S416" s="205">
        <v>0</v>
      </c>
      <c r="T416" s="205">
        <v>2</v>
      </c>
      <c r="U416" s="205">
        <v>2</v>
      </c>
      <c r="V416" s="205">
        <v>0</v>
      </c>
      <c r="W416" s="205">
        <v>0</v>
      </c>
      <c r="X416" s="205">
        <v>0</v>
      </c>
      <c r="Y416" s="205">
        <v>0</v>
      </c>
      <c r="Z416" s="205">
        <v>0</v>
      </c>
      <c r="AA416" s="205">
        <v>0</v>
      </c>
      <c r="AB416" s="205">
        <v>0</v>
      </c>
      <c r="AC416" s="205">
        <v>0</v>
      </c>
      <c r="AD416" s="205">
        <v>0</v>
      </c>
      <c r="AE416" s="205">
        <v>0</v>
      </c>
      <c r="AF416" s="205">
        <v>0</v>
      </c>
      <c r="AG416" s="205">
        <v>0</v>
      </c>
      <c r="AH416" s="205">
        <v>0</v>
      </c>
      <c r="AI416" s="205">
        <v>0</v>
      </c>
      <c r="AJ416" s="205">
        <v>0</v>
      </c>
      <c r="AK416" s="205">
        <v>0</v>
      </c>
      <c r="AL416" s="205">
        <v>0</v>
      </c>
      <c r="AM416" s="205">
        <v>0</v>
      </c>
      <c r="AN416" s="49">
        <f t="shared" si="60"/>
        <v>2</v>
      </c>
      <c r="AO416" s="49">
        <f t="shared" si="61"/>
        <v>2</v>
      </c>
      <c r="AP416" s="99"/>
      <c r="AQ416" s="100"/>
      <c r="AR416" s="100"/>
      <c r="AS416" s="100"/>
      <c r="AT416" s="99"/>
      <c r="AU416" s="232"/>
    </row>
    <row r="417" spans="3:41" ht="18">
      <c r="C417" s="187" t="s">
        <v>842</v>
      </c>
      <c r="D417" s="302" t="s">
        <v>880</v>
      </c>
      <c r="E417" s="202" t="s">
        <v>55</v>
      </c>
      <c r="F417" s="199"/>
      <c r="G417" s="199"/>
      <c r="H417" s="198" t="s">
        <v>32</v>
      </c>
      <c r="I417" s="198"/>
      <c r="J417" s="193" t="s">
        <v>116</v>
      </c>
      <c r="K417" s="200">
        <v>43525</v>
      </c>
      <c r="L417" s="201">
        <v>43616</v>
      </c>
      <c r="M417" s="33">
        <v>1</v>
      </c>
      <c r="N417" s="34" t="s">
        <v>277</v>
      </c>
      <c r="O417" s="18"/>
      <c r="P417" s="205">
        <v>0</v>
      </c>
      <c r="Q417" s="205">
        <v>0</v>
      </c>
      <c r="R417" s="205">
        <v>0</v>
      </c>
      <c r="S417" s="205">
        <v>0</v>
      </c>
      <c r="T417" s="205">
        <v>1</v>
      </c>
      <c r="U417" s="205">
        <v>1</v>
      </c>
      <c r="V417" s="205">
        <v>0</v>
      </c>
      <c r="W417" s="205">
        <v>0</v>
      </c>
      <c r="X417" s="205">
        <v>1</v>
      </c>
      <c r="Y417" s="205">
        <v>1</v>
      </c>
      <c r="Z417" s="205">
        <v>0</v>
      </c>
      <c r="AA417" s="205">
        <v>0</v>
      </c>
      <c r="AB417" s="205">
        <v>0</v>
      </c>
      <c r="AC417" s="205">
        <v>0</v>
      </c>
      <c r="AD417" s="205">
        <v>0</v>
      </c>
      <c r="AE417" s="205">
        <v>0</v>
      </c>
      <c r="AF417" s="205">
        <v>0</v>
      </c>
      <c r="AG417" s="205">
        <v>0</v>
      </c>
      <c r="AH417" s="205">
        <v>0</v>
      </c>
      <c r="AI417" s="205">
        <v>0</v>
      </c>
      <c r="AJ417" s="205">
        <v>0</v>
      </c>
      <c r="AK417" s="205">
        <v>0</v>
      </c>
      <c r="AL417" s="205">
        <v>0</v>
      </c>
      <c r="AM417" s="205">
        <v>0</v>
      </c>
      <c r="AN417" s="49">
        <f t="shared" si="60"/>
        <v>2</v>
      </c>
      <c r="AO417" s="49">
        <f t="shared" si="61"/>
        <v>2</v>
      </c>
    </row>
    <row r="418" spans="3:41" ht="24">
      <c r="C418" s="187"/>
      <c r="D418" s="301" t="s">
        <v>880</v>
      </c>
      <c r="E418" s="146" t="s">
        <v>114</v>
      </c>
      <c r="F418" s="146" t="s">
        <v>278</v>
      </c>
      <c r="G418" s="290" t="s">
        <v>903</v>
      </c>
      <c r="H418" s="146" t="s">
        <v>32</v>
      </c>
      <c r="I418" s="146"/>
      <c r="J418" s="42" t="s">
        <v>116</v>
      </c>
      <c r="K418" s="200">
        <v>43525</v>
      </c>
      <c r="L418" s="201">
        <v>43616</v>
      </c>
      <c r="M418" s="33">
        <v>1</v>
      </c>
      <c r="N418" s="34" t="s">
        <v>277</v>
      </c>
      <c r="O418" s="18"/>
      <c r="P418" s="205"/>
      <c r="Q418" s="205"/>
      <c r="R418" s="205"/>
      <c r="S418" s="205"/>
      <c r="T418" s="205">
        <v>1</v>
      </c>
      <c r="U418" s="205">
        <v>1</v>
      </c>
      <c r="V418" s="205"/>
      <c r="W418" s="205"/>
      <c r="X418" s="205">
        <v>1</v>
      </c>
      <c r="Y418" s="205">
        <v>1</v>
      </c>
      <c r="Z418" s="205"/>
      <c r="AA418" s="205"/>
      <c r="AB418" s="205"/>
      <c r="AC418" s="205"/>
      <c r="AD418" s="205"/>
      <c r="AE418" s="205"/>
      <c r="AF418" s="205"/>
      <c r="AG418" s="205"/>
      <c r="AH418" s="205"/>
      <c r="AI418" s="205"/>
      <c r="AJ418" s="205"/>
      <c r="AK418" s="205"/>
      <c r="AL418" s="205"/>
      <c r="AM418" s="205"/>
      <c r="AN418" s="49">
        <f t="shared" si="60"/>
        <v>2</v>
      </c>
      <c r="AO418" s="49">
        <f t="shared" si="61"/>
        <v>2</v>
      </c>
    </row>
    <row r="419" spans="3:41" ht="18">
      <c r="C419" s="187" t="s">
        <v>843</v>
      </c>
      <c r="D419" s="289" t="s">
        <v>881</v>
      </c>
      <c r="E419" s="202" t="s">
        <v>55</v>
      </c>
      <c r="F419" s="199"/>
      <c r="G419" s="199"/>
      <c r="H419" s="198" t="s">
        <v>32</v>
      </c>
      <c r="I419" s="198"/>
      <c r="J419" s="193" t="s">
        <v>116</v>
      </c>
      <c r="K419" s="200">
        <v>43525</v>
      </c>
      <c r="L419" s="201">
        <v>43555</v>
      </c>
      <c r="M419" s="33">
        <v>1</v>
      </c>
      <c r="N419" s="34" t="s">
        <v>277</v>
      </c>
      <c r="O419" s="18"/>
      <c r="P419" s="205">
        <v>0</v>
      </c>
      <c r="Q419" s="205">
        <v>0</v>
      </c>
      <c r="R419" s="205">
        <v>0</v>
      </c>
      <c r="S419" s="205">
        <v>0</v>
      </c>
      <c r="T419" s="205">
        <v>2</v>
      </c>
      <c r="U419" s="205">
        <v>2</v>
      </c>
      <c r="V419" s="205">
        <v>0</v>
      </c>
      <c r="W419" s="205">
        <v>0</v>
      </c>
      <c r="X419" s="205">
        <v>0</v>
      </c>
      <c r="Y419" s="205">
        <v>0</v>
      </c>
      <c r="Z419" s="205">
        <v>0</v>
      </c>
      <c r="AA419" s="205">
        <v>0</v>
      </c>
      <c r="AB419" s="205">
        <v>0</v>
      </c>
      <c r="AC419" s="205">
        <v>0</v>
      </c>
      <c r="AD419" s="205">
        <v>0</v>
      </c>
      <c r="AE419" s="205">
        <v>0</v>
      </c>
      <c r="AF419" s="205">
        <v>0</v>
      </c>
      <c r="AG419" s="205">
        <v>0</v>
      </c>
      <c r="AH419" s="205">
        <v>0</v>
      </c>
      <c r="AI419" s="205">
        <v>0</v>
      </c>
      <c r="AJ419" s="205">
        <v>0</v>
      </c>
      <c r="AK419" s="205">
        <v>0</v>
      </c>
      <c r="AL419" s="205">
        <v>0</v>
      </c>
      <c r="AM419" s="205">
        <v>0</v>
      </c>
      <c r="AN419" s="49">
        <f t="shared" si="60"/>
        <v>2</v>
      </c>
      <c r="AO419" s="49">
        <f t="shared" si="61"/>
        <v>2</v>
      </c>
    </row>
    <row r="420" spans="3:41" ht="24">
      <c r="C420" s="187"/>
      <c r="D420" s="295" t="s">
        <v>881</v>
      </c>
      <c r="E420" s="146" t="s">
        <v>114</v>
      </c>
      <c r="F420" s="146" t="s">
        <v>278</v>
      </c>
      <c r="G420" s="290" t="s">
        <v>903</v>
      </c>
      <c r="H420" s="146" t="s">
        <v>32</v>
      </c>
      <c r="I420" s="146"/>
      <c r="J420" s="42" t="s">
        <v>116</v>
      </c>
      <c r="K420" s="200">
        <v>43525</v>
      </c>
      <c r="L420" s="201">
        <v>43555</v>
      </c>
      <c r="M420" s="33">
        <v>1</v>
      </c>
      <c r="N420" s="34" t="s">
        <v>277</v>
      </c>
      <c r="O420" s="18"/>
      <c r="P420" s="205">
        <v>0</v>
      </c>
      <c r="Q420" s="205">
        <v>0</v>
      </c>
      <c r="R420" s="205">
        <v>0</v>
      </c>
      <c r="S420" s="205">
        <v>0</v>
      </c>
      <c r="T420" s="205">
        <v>2</v>
      </c>
      <c r="U420" s="205">
        <v>2</v>
      </c>
      <c r="V420" s="205">
        <v>0</v>
      </c>
      <c r="W420" s="205">
        <v>0</v>
      </c>
      <c r="X420" s="205">
        <v>0</v>
      </c>
      <c r="Y420" s="205">
        <v>0</v>
      </c>
      <c r="Z420" s="205">
        <v>0</v>
      </c>
      <c r="AA420" s="205">
        <v>0</v>
      </c>
      <c r="AB420" s="205">
        <v>0</v>
      </c>
      <c r="AC420" s="205">
        <v>0</v>
      </c>
      <c r="AD420" s="205">
        <v>0</v>
      </c>
      <c r="AE420" s="205">
        <v>0</v>
      </c>
      <c r="AF420" s="205">
        <v>0</v>
      </c>
      <c r="AG420" s="205">
        <v>0</v>
      </c>
      <c r="AH420" s="205">
        <v>0</v>
      </c>
      <c r="AI420" s="205">
        <v>0</v>
      </c>
      <c r="AJ420" s="205">
        <v>0</v>
      </c>
      <c r="AK420" s="205">
        <v>0</v>
      </c>
      <c r="AL420" s="205">
        <v>0</v>
      </c>
      <c r="AM420" s="205">
        <v>0</v>
      </c>
      <c r="AN420" s="49">
        <f t="shared" si="60"/>
        <v>2</v>
      </c>
      <c r="AO420" s="49">
        <f t="shared" si="61"/>
        <v>2</v>
      </c>
    </row>
    <row r="421" spans="3:41" ht="18">
      <c r="C421" s="187" t="s">
        <v>844</v>
      </c>
      <c r="D421" s="289" t="s">
        <v>883</v>
      </c>
      <c r="E421" s="202" t="s">
        <v>55</v>
      </c>
      <c r="F421" s="199"/>
      <c r="G421" s="199"/>
      <c r="H421" s="198" t="s">
        <v>32</v>
      </c>
      <c r="I421" s="198"/>
      <c r="J421" s="193" t="s">
        <v>116</v>
      </c>
      <c r="K421" s="200">
        <v>43525</v>
      </c>
      <c r="L421" s="201">
        <v>43555</v>
      </c>
      <c r="M421" s="33">
        <v>1</v>
      </c>
      <c r="N421" s="34" t="s">
        <v>277</v>
      </c>
      <c r="O421" s="18"/>
      <c r="P421" s="205">
        <v>0</v>
      </c>
      <c r="Q421" s="205">
        <v>0</v>
      </c>
      <c r="R421" s="205">
        <v>0</v>
      </c>
      <c r="S421" s="205">
        <v>0</v>
      </c>
      <c r="T421" s="205">
        <v>1</v>
      </c>
      <c r="U421" s="205">
        <v>1</v>
      </c>
      <c r="V421" s="205">
        <v>0</v>
      </c>
      <c r="W421" s="205">
        <v>0</v>
      </c>
      <c r="X421" s="205">
        <v>0</v>
      </c>
      <c r="Y421" s="205">
        <v>0</v>
      </c>
      <c r="Z421" s="205">
        <v>0</v>
      </c>
      <c r="AA421" s="205">
        <v>0</v>
      </c>
      <c r="AB421" s="205">
        <v>0</v>
      </c>
      <c r="AC421" s="205">
        <v>0</v>
      </c>
      <c r="AD421" s="205">
        <v>0</v>
      </c>
      <c r="AE421" s="205">
        <v>0</v>
      </c>
      <c r="AF421" s="205">
        <v>0</v>
      </c>
      <c r="AG421" s="205">
        <v>0</v>
      </c>
      <c r="AH421" s="205">
        <v>0</v>
      </c>
      <c r="AI421" s="205">
        <v>0</v>
      </c>
      <c r="AJ421" s="205">
        <v>0</v>
      </c>
      <c r="AK421" s="205">
        <v>0</v>
      </c>
      <c r="AL421" s="205">
        <v>0</v>
      </c>
      <c r="AM421" s="205">
        <v>0</v>
      </c>
      <c r="AN421" s="49">
        <f t="shared" si="60"/>
        <v>1</v>
      </c>
      <c r="AO421" s="49">
        <f t="shared" si="61"/>
        <v>1</v>
      </c>
    </row>
    <row r="422" spans="3:41" ht="24">
      <c r="C422" s="187"/>
      <c r="D422" s="295" t="s">
        <v>883</v>
      </c>
      <c r="E422" s="146" t="s">
        <v>114</v>
      </c>
      <c r="F422" s="146" t="s">
        <v>278</v>
      </c>
      <c r="G422" s="290" t="s">
        <v>903</v>
      </c>
      <c r="H422" s="146" t="s">
        <v>32</v>
      </c>
      <c r="I422" s="146"/>
      <c r="J422" s="42" t="s">
        <v>116</v>
      </c>
      <c r="K422" s="200">
        <v>43525</v>
      </c>
      <c r="L422" s="201">
        <v>43555</v>
      </c>
      <c r="M422" s="33">
        <v>1</v>
      </c>
      <c r="N422" s="34" t="s">
        <v>277</v>
      </c>
      <c r="O422" s="18"/>
      <c r="P422" s="205">
        <v>0</v>
      </c>
      <c r="Q422" s="205">
        <v>0</v>
      </c>
      <c r="R422" s="205">
        <v>0</v>
      </c>
      <c r="S422" s="205">
        <v>0</v>
      </c>
      <c r="T422" s="205">
        <v>1</v>
      </c>
      <c r="U422" s="205">
        <v>1</v>
      </c>
      <c r="V422" s="205">
        <v>0</v>
      </c>
      <c r="W422" s="205">
        <v>0</v>
      </c>
      <c r="X422" s="205">
        <v>0</v>
      </c>
      <c r="Y422" s="205">
        <v>0</v>
      </c>
      <c r="Z422" s="205">
        <v>0</v>
      </c>
      <c r="AA422" s="205">
        <v>0</v>
      </c>
      <c r="AB422" s="205">
        <v>0</v>
      </c>
      <c r="AC422" s="205">
        <v>0</v>
      </c>
      <c r="AD422" s="205">
        <v>0</v>
      </c>
      <c r="AE422" s="205">
        <v>0</v>
      </c>
      <c r="AF422" s="205">
        <v>0</v>
      </c>
      <c r="AG422" s="205">
        <v>0</v>
      </c>
      <c r="AH422" s="205">
        <v>0</v>
      </c>
      <c r="AI422" s="205">
        <v>0</v>
      </c>
      <c r="AJ422" s="205">
        <v>0</v>
      </c>
      <c r="AK422" s="205">
        <v>0</v>
      </c>
      <c r="AL422" s="205">
        <v>0</v>
      </c>
      <c r="AM422" s="205">
        <v>0</v>
      </c>
      <c r="AN422" s="49">
        <f t="shared" si="60"/>
        <v>1</v>
      </c>
      <c r="AO422" s="49">
        <f t="shared" si="61"/>
        <v>1</v>
      </c>
    </row>
    <row r="423" spans="3:41" ht="18">
      <c r="C423" s="187" t="s">
        <v>845</v>
      </c>
      <c r="D423" s="289" t="s">
        <v>884</v>
      </c>
      <c r="E423" s="202" t="s">
        <v>55</v>
      </c>
      <c r="F423" s="199"/>
      <c r="G423" s="199"/>
      <c r="H423" s="198" t="s">
        <v>32</v>
      </c>
      <c r="I423" s="198"/>
      <c r="J423" s="193" t="s">
        <v>116</v>
      </c>
      <c r="K423" s="200">
        <v>43525</v>
      </c>
      <c r="L423" s="201">
        <v>43555</v>
      </c>
      <c r="M423" s="33">
        <v>1</v>
      </c>
      <c r="N423" s="34" t="s">
        <v>277</v>
      </c>
      <c r="O423" s="18"/>
      <c r="P423" s="205">
        <v>0</v>
      </c>
      <c r="Q423" s="205">
        <v>0</v>
      </c>
      <c r="R423" s="205">
        <v>0</v>
      </c>
      <c r="S423" s="205">
        <v>0</v>
      </c>
      <c r="T423" s="205">
        <v>2</v>
      </c>
      <c r="U423" s="205">
        <v>2</v>
      </c>
      <c r="V423" s="205">
        <v>0</v>
      </c>
      <c r="W423" s="205">
        <v>0</v>
      </c>
      <c r="X423" s="205">
        <v>0</v>
      </c>
      <c r="Y423" s="205">
        <v>0</v>
      </c>
      <c r="Z423" s="205">
        <v>0</v>
      </c>
      <c r="AA423" s="205">
        <v>0</v>
      </c>
      <c r="AB423" s="205">
        <v>0</v>
      </c>
      <c r="AC423" s="205">
        <v>0</v>
      </c>
      <c r="AD423" s="205">
        <v>0</v>
      </c>
      <c r="AE423" s="205">
        <v>0</v>
      </c>
      <c r="AF423" s="205">
        <v>0</v>
      </c>
      <c r="AG423" s="205">
        <v>0</v>
      </c>
      <c r="AH423" s="205">
        <v>0</v>
      </c>
      <c r="AI423" s="205">
        <v>0</v>
      </c>
      <c r="AJ423" s="205">
        <v>0</v>
      </c>
      <c r="AK423" s="205">
        <v>0</v>
      </c>
      <c r="AL423" s="205">
        <v>0</v>
      </c>
      <c r="AM423" s="205">
        <v>0</v>
      </c>
      <c r="AN423" s="49">
        <f t="shared" si="60"/>
        <v>2</v>
      </c>
      <c r="AO423" s="49">
        <f t="shared" si="61"/>
        <v>2</v>
      </c>
    </row>
    <row r="424" spans="3:41" ht="24">
      <c r="C424" s="187"/>
      <c r="D424" s="295" t="s">
        <v>884</v>
      </c>
      <c r="E424" s="146" t="s">
        <v>114</v>
      </c>
      <c r="F424" s="146" t="s">
        <v>278</v>
      </c>
      <c r="G424" s="290" t="s">
        <v>903</v>
      </c>
      <c r="H424" s="146" t="s">
        <v>32</v>
      </c>
      <c r="I424" s="146"/>
      <c r="J424" s="42" t="s">
        <v>116</v>
      </c>
      <c r="K424" s="200">
        <v>43525</v>
      </c>
      <c r="L424" s="201">
        <v>43555</v>
      </c>
      <c r="M424" s="33">
        <v>1</v>
      </c>
      <c r="N424" s="34" t="s">
        <v>277</v>
      </c>
      <c r="O424" s="18"/>
      <c r="P424" s="205">
        <v>0</v>
      </c>
      <c r="Q424" s="205">
        <v>0</v>
      </c>
      <c r="R424" s="205">
        <v>0</v>
      </c>
      <c r="S424" s="205">
        <v>0</v>
      </c>
      <c r="T424" s="205">
        <v>2</v>
      </c>
      <c r="U424" s="205">
        <v>2</v>
      </c>
      <c r="V424" s="205">
        <v>0</v>
      </c>
      <c r="W424" s="205">
        <v>0</v>
      </c>
      <c r="X424" s="205">
        <v>0</v>
      </c>
      <c r="Y424" s="205">
        <v>0</v>
      </c>
      <c r="Z424" s="205">
        <v>0</v>
      </c>
      <c r="AA424" s="205">
        <v>0</v>
      </c>
      <c r="AB424" s="205">
        <v>0</v>
      </c>
      <c r="AC424" s="205">
        <v>0</v>
      </c>
      <c r="AD424" s="205">
        <v>0</v>
      </c>
      <c r="AE424" s="205">
        <v>0</v>
      </c>
      <c r="AF424" s="205">
        <v>0</v>
      </c>
      <c r="AG424" s="205">
        <v>0</v>
      </c>
      <c r="AH424" s="205">
        <v>0</v>
      </c>
      <c r="AI424" s="205">
        <v>0</v>
      </c>
      <c r="AJ424" s="205">
        <v>0</v>
      </c>
      <c r="AK424" s="205">
        <v>0</v>
      </c>
      <c r="AL424" s="205">
        <v>0</v>
      </c>
      <c r="AM424" s="205">
        <v>0</v>
      </c>
      <c r="AN424" s="49">
        <f t="shared" si="60"/>
        <v>2</v>
      </c>
      <c r="AO424" s="49">
        <f t="shared" si="61"/>
        <v>2</v>
      </c>
    </row>
    <row r="425" spans="3:41" ht="18">
      <c r="C425" s="187" t="s">
        <v>846</v>
      </c>
      <c r="D425" s="289" t="s">
        <v>885</v>
      </c>
      <c r="E425" s="202" t="s">
        <v>55</v>
      </c>
      <c r="F425" s="199"/>
      <c r="G425" s="199"/>
      <c r="H425" s="198" t="s">
        <v>32</v>
      </c>
      <c r="I425" s="198"/>
      <c r="J425" s="193" t="s">
        <v>116</v>
      </c>
      <c r="K425" s="200">
        <v>43525</v>
      </c>
      <c r="L425" s="201">
        <v>43555</v>
      </c>
      <c r="M425" s="33">
        <v>1</v>
      </c>
      <c r="N425" s="34" t="s">
        <v>277</v>
      </c>
      <c r="O425" s="18"/>
      <c r="P425" s="205">
        <v>0</v>
      </c>
      <c r="Q425" s="205">
        <v>0</v>
      </c>
      <c r="R425" s="205">
        <v>0</v>
      </c>
      <c r="S425" s="205">
        <v>0</v>
      </c>
      <c r="T425" s="205">
        <v>2</v>
      </c>
      <c r="U425" s="205">
        <v>2</v>
      </c>
      <c r="V425" s="205">
        <v>0</v>
      </c>
      <c r="W425" s="205">
        <v>0</v>
      </c>
      <c r="X425" s="205">
        <v>0</v>
      </c>
      <c r="Y425" s="205">
        <v>0</v>
      </c>
      <c r="Z425" s="205">
        <v>0</v>
      </c>
      <c r="AA425" s="205">
        <v>0</v>
      </c>
      <c r="AB425" s="205">
        <v>0</v>
      </c>
      <c r="AC425" s="205">
        <v>0</v>
      </c>
      <c r="AD425" s="205">
        <v>0</v>
      </c>
      <c r="AE425" s="205">
        <v>0</v>
      </c>
      <c r="AF425" s="205">
        <v>0</v>
      </c>
      <c r="AG425" s="205">
        <v>0</v>
      </c>
      <c r="AH425" s="205">
        <v>0</v>
      </c>
      <c r="AI425" s="205">
        <v>0</v>
      </c>
      <c r="AJ425" s="205">
        <v>0</v>
      </c>
      <c r="AK425" s="205">
        <v>0</v>
      </c>
      <c r="AL425" s="205">
        <v>0</v>
      </c>
      <c r="AM425" s="205">
        <v>0</v>
      </c>
      <c r="AN425" s="49">
        <f t="shared" si="60"/>
        <v>2</v>
      </c>
      <c r="AO425" s="49">
        <f t="shared" si="61"/>
        <v>2</v>
      </c>
    </row>
    <row r="426" spans="3:41" ht="24">
      <c r="C426" s="187"/>
      <c r="D426" s="295" t="s">
        <v>886</v>
      </c>
      <c r="E426" s="146" t="s">
        <v>114</v>
      </c>
      <c r="F426" s="146" t="s">
        <v>278</v>
      </c>
      <c r="G426" s="290" t="s">
        <v>903</v>
      </c>
      <c r="H426" s="146" t="s">
        <v>32</v>
      </c>
      <c r="I426" s="146"/>
      <c r="J426" s="42" t="s">
        <v>116</v>
      </c>
      <c r="K426" s="200">
        <v>43525</v>
      </c>
      <c r="L426" s="201">
        <v>43555</v>
      </c>
      <c r="M426" s="33">
        <v>1</v>
      </c>
      <c r="N426" s="34" t="s">
        <v>277</v>
      </c>
      <c r="O426" s="18"/>
      <c r="P426" s="205">
        <v>0</v>
      </c>
      <c r="Q426" s="205">
        <v>0</v>
      </c>
      <c r="R426" s="205">
        <v>0</v>
      </c>
      <c r="S426" s="205">
        <v>0</v>
      </c>
      <c r="T426" s="205">
        <v>2</v>
      </c>
      <c r="U426" s="205">
        <v>2</v>
      </c>
      <c r="V426" s="205">
        <v>0</v>
      </c>
      <c r="W426" s="205">
        <v>0</v>
      </c>
      <c r="X426" s="205">
        <v>0</v>
      </c>
      <c r="Y426" s="205">
        <v>0</v>
      </c>
      <c r="Z426" s="205">
        <v>0</v>
      </c>
      <c r="AA426" s="205">
        <v>0</v>
      </c>
      <c r="AB426" s="205">
        <v>0</v>
      </c>
      <c r="AC426" s="205">
        <v>0</v>
      </c>
      <c r="AD426" s="205">
        <v>0</v>
      </c>
      <c r="AE426" s="205">
        <v>0</v>
      </c>
      <c r="AF426" s="205">
        <v>0</v>
      </c>
      <c r="AG426" s="205">
        <v>0</v>
      </c>
      <c r="AH426" s="205">
        <v>0</v>
      </c>
      <c r="AI426" s="205">
        <v>0</v>
      </c>
      <c r="AJ426" s="205">
        <v>0</v>
      </c>
      <c r="AK426" s="205">
        <v>0</v>
      </c>
      <c r="AL426" s="205">
        <v>0</v>
      </c>
      <c r="AM426" s="205">
        <v>0</v>
      </c>
      <c r="AN426" s="49">
        <f t="shared" si="60"/>
        <v>2</v>
      </c>
      <c r="AO426" s="49">
        <f t="shared" si="61"/>
        <v>2</v>
      </c>
    </row>
    <row r="427" spans="3:41" ht="18">
      <c r="C427" s="187" t="s">
        <v>847</v>
      </c>
      <c r="D427" s="289" t="s">
        <v>887</v>
      </c>
      <c r="E427" s="202" t="s">
        <v>55</v>
      </c>
      <c r="F427" s="199"/>
      <c r="G427" s="199"/>
      <c r="H427" s="198" t="s">
        <v>32</v>
      </c>
      <c r="I427" s="198"/>
      <c r="J427" s="193" t="s">
        <v>116</v>
      </c>
      <c r="K427" s="200">
        <v>43556</v>
      </c>
      <c r="L427" s="201">
        <v>43585</v>
      </c>
      <c r="M427" s="33">
        <v>1</v>
      </c>
      <c r="N427" s="34" t="s">
        <v>277</v>
      </c>
      <c r="O427" s="18"/>
      <c r="P427" s="205">
        <v>0</v>
      </c>
      <c r="Q427" s="205">
        <v>0</v>
      </c>
      <c r="R427" s="205">
        <v>0</v>
      </c>
      <c r="S427" s="205">
        <v>0</v>
      </c>
      <c r="T427" s="205">
        <v>0</v>
      </c>
      <c r="U427" s="205">
        <v>0</v>
      </c>
      <c r="V427" s="205">
        <v>2</v>
      </c>
      <c r="W427" s="205">
        <v>2</v>
      </c>
      <c r="X427" s="205">
        <v>0</v>
      </c>
      <c r="Y427" s="205">
        <v>0</v>
      </c>
      <c r="Z427" s="205">
        <v>0</v>
      </c>
      <c r="AA427" s="205">
        <v>0</v>
      </c>
      <c r="AB427" s="205">
        <v>0</v>
      </c>
      <c r="AC427" s="205">
        <v>0</v>
      </c>
      <c r="AD427" s="205">
        <v>0</v>
      </c>
      <c r="AE427" s="205">
        <v>0</v>
      </c>
      <c r="AF427" s="205">
        <v>0</v>
      </c>
      <c r="AG427" s="205">
        <v>0</v>
      </c>
      <c r="AH427" s="205">
        <v>0</v>
      </c>
      <c r="AI427" s="205">
        <v>0</v>
      </c>
      <c r="AJ427" s="205">
        <v>0</v>
      </c>
      <c r="AK427" s="205">
        <v>0</v>
      </c>
      <c r="AL427" s="205">
        <v>0</v>
      </c>
      <c r="AM427" s="205">
        <v>0</v>
      </c>
      <c r="AN427" s="49">
        <f t="shared" si="60"/>
        <v>2</v>
      </c>
      <c r="AO427" s="49">
        <f t="shared" si="61"/>
        <v>2</v>
      </c>
    </row>
    <row r="428" spans="3:41" ht="24">
      <c r="C428" s="187"/>
      <c r="D428" s="295" t="s">
        <v>887</v>
      </c>
      <c r="E428" s="146" t="s">
        <v>114</v>
      </c>
      <c r="F428" s="146" t="s">
        <v>278</v>
      </c>
      <c r="G428" s="290" t="s">
        <v>903</v>
      </c>
      <c r="H428" s="146" t="s">
        <v>32</v>
      </c>
      <c r="I428" s="146"/>
      <c r="J428" s="42" t="s">
        <v>116</v>
      </c>
      <c r="K428" s="200">
        <v>43556</v>
      </c>
      <c r="L428" s="201">
        <v>43585</v>
      </c>
      <c r="M428" s="33">
        <v>1</v>
      </c>
      <c r="N428" s="34" t="s">
        <v>277</v>
      </c>
      <c r="O428" s="18"/>
      <c r="P428" s="205"/>
      <c r="Q428" s="205"/>
      <c r="R428" s="205"/>
      <c r="S428" s="205"/>
      <c r="T428" s="205"/>
      <c r="U428" s="205"/>
      <c r="V428" s="205">
        <v>2</v>
      </c>
      <c r="W428" s="205">
        <v>2</v>
      </c>
      <c r="X428" s="205"/>
      <c r="Y428" s="205"/>
      <c r="Z428" s="205"/>
      <c r="AA428" s="205"/>
      <c r="AB428" s="205"/>
      <c r="AC428" s="205"/>
      <c r="AD428" s="205"/>
      <c r="AE428" s="205"/>
      <c r="AF428" s="205"/>
      <c r="AG428" s="205"/>
      <c r="AH428" s="205"/>
      <c r="AI428" s="205"/>
      <c r="AJ428" s="205"/>
      <c r="AK428" s="205"/>
      <c r="AL428" s="205"/>
      <c r="AM428" s="205"/>
      <c r="AN428" s="49">
        <f t="shared" si="60"/>
        <v>2</v>
      </c>
      <c r="AO428" s="49">
        <f t="shared" si="61"/>
        <v>2</v>
      </c>
    </row>
    <row r="429" spans="3:41" ht="18">
      <c r="C429" s="187" t="s">
        <v>906</v>
      </c>
      <c r="D429" s="304" t="s">
        <v>888</v>
      </c>
      <c r="E429" s="202" t="s">
        <v>55</v>
      </c>
      <c r="F429" s="199"/>
      <c r="G429" s="199"/>
      <c r="H429" s="198" t="s">
        <v>32</v>
      </c>
      <c r="I429" s="198"/>
      <c r="J429" s="193" t="s">
        <v>116</v>
      </c>
      <c r="K429" s="200">
        <v>43556</v>
      </c>
      <c r="L429" s="201">
        <v>43585</v>
      </c>
      <c r="M429" s="33">
        <v>1</v>
      </c>
      <c r="N429" s="34" t="s">
        <v>277</v>
      </c>
      <c r="O429" s="18"/>
      <c r="P429" s="205">
        <v>0</v>
      </c>
      <c r="Q429" s="205">
        <v>0</v>
      </c>
      <c r="R429" s="205">
        <v>0</v>
      </c>
      <c r="S429" s="205">
        <v>0</v>
      </c>
      <c r="T429" s="205">
        <v>0</v>
      </c>
      <c r="U429" s="205">
        <v>0</v>
      </c>
      <c r="V429" s="205">
        <v>2</v>
      </c>
      <c r="W429" s="205">
        <v>2</v>
      </c>
      <c r="X429" s="205">
        <v>0</v>
      </c>
      <c r="Y429" s="205">
        <v>0</v>
      </c>
      <c r="Z429" s="205">
        <v>0</v>
      </c>
      <c r="AA429" s="205">
        <v>0</v>
      </c>
      <c r="AB429" s="205">
        <v>0</v>
      </c>
      <c r="AC429" s="205">
        <v>0</v>
      </c>
      <c r="AD429" s="205">
        <v>0</v>
      </c>
      <c r="AE429" s="205">
        <v>0</v>
      </c>
      <c r="AF429" s="205">
        <v>0</v>
      </c>
      <c r="AG429" s="205">
        <v>0</v>
      </c>
      <c r="AH429" s="205">
        <v>0</v>
      </c>
      <c r="AI429" s="205">
        <v>0</v>
      </c>
      <c r="AJ429" s="205">
        <v>0</v>
      </c>
      <c r="AK429" s="205">
        <v>0</v>
      </c>
      <c r="AL429" s="205">
        <v>0</v>
      </c>
      <c r="AM429" s="205">
        <v>0</v>
      </c>
      <c r="AN429" s="49">
        <f t="shared" si="60"/>
        <v>2</v>
      </c>
      <c r="AO429" s="49">
        <f t="shared" si="61"/>
        <v>2</v>
      </c>
    </row>
    <row r="430" spans="3:41" ht="24">
      <c r="C430" s="187"/>
      <c r="D430" s="303" t="s">
        <v>888</v>
      </c>
      <c r="E430" s="146" t="s">
        <v>114</v>
      </c>
      <c r="F430" s="146" t="s">
        <v>278</v>
      </c>
      <c r="G430" s="290" t="s">
        <v>903</v>
      </c>
      <c r="H430" s="146" t="s">
        <v>32</v>
      </c>
      <c r="I430" s="146"/>
      <c r="J430" s="42" t="s">
        <v>116</v>
      </c>
      <c r="K430" s="200">
        <v>43556</v>
      </c>
      <c r="L430" s="201">
        <v>43585</v>
      </c>
      <c r="M430" s="33">
        <v>1</v>
      </c>
      <c r="N430" s="34" t="s">
        <v>277</v>
      </c>
      <c r="O430" s="18"/>
      <c r="P430" s="205"/>
      <c r="Q430" s="205"/>
      <c r="R430" s="205"/>
      <c r="S430" s="205"/>
      <c r="T430" s="205"/>
      <c r="U430" s="205"/>
      <c r="V430" s="205">
        <v>2</v>
      </c>
      <c r="W430" s="205">
        <v>2</v>
      </c>
      <c r="X430" s="205"/>
      <c r="Y430" s="205"/>
      <c r="Z430" s="205"/>
      <c r="AA430" s="205"/>
      <c r="AB430" s="205"/>
      <c r="AC430" s="205"/>
      <c r="AD430" s="205"/>
      <c r="AE430" s="205"/>
      <c r="AF430" s="205"/>
      <c r="AG430" s="205"/>
      <c r="AH430" s="205"/>
      <c r="AI430" s="205"/>
      <c r="AJ430" s="205"/>
      <c r="AK430" s="205"/>
      <c r="AL430" s="205"/>
      <c r="AM430" s="205"/>
      <c r="AN430" s="49">
        <f t="shared" si="60"/>
        <v>2</v>
      </c>
      <c r="AO430" s="49">
        <f t="shared" si="61"/>
        <v>2</v>
      </c>
    </row>
    <row r="431" spans="3:41" ht="18">
      <c r="C431" s="187" t="s">
        <v>848</v>
      </c>
      <c r="D431" s="304" t="s">
        <v>889</v>
      </c>
      <c r="E431" s="202" t="s">
        <v>55</v>
      </c>
      <c r="F431" s="199"/>
      <c r="G431" s="199"/>
      <c r="H431" s="198" t="s">
        <v>32</v>
      </c>
      <c r="I431" s="198"/>
      <c r="J431" s="193" t="s">
        <v>116</v>
      </c>
      <c r="K431" s="200">
        <v>43556</v>
      </c>
      <c r="L431" s="201">
        <v>43616</v>
      </c>
      <c r="M431" s="33">
        <v>1</v>
      </c>
      <c r="N431" s="34" t="s">
        <v>277</v>
      </c>
      <c r="O431" s="18"/>
      <c r="P431" s="205">
        <v>0</v>
      </c>
      <c r="Q431" s="205">
        <v>0</v>
      </c>
      <c r="R431" s="205">
        <v>0</v>
      </c>
      <c r="S431" s="205">
        <v>0</v>
      </c>
      <c r="T431" s="205">
        <v>0</v>
      </c>
      <c r="U431" s="205">
        <v>0</v>
      </c>
      <c r="V431" s="205">
        <v>1</v>
      </c>
      <c r="W431" s="205">
        <v>1</v>
      </c>
      <c r="X431" s="205">
        <v>1</v>
      </c>
      <c r="Y431" s="205">
        <v>1</v>
      </c>
      <c r="Z431" s="205">
        <v>0</v>
      </c>
      <c r="AA431" s="205">
        <v>0</v>
      </c>
      <c r="AB431" s="205">
        <v>0</v>
      </c>
      <c r="AC431" s="205">
        <v>0</v>
      </c>
      <c r="AD431" s="205">
        <v>0</v>
      </c>
      <c r="AE431" s="205">
        <v>0</v>
      </c>
      <c r="AF431" s="205">
        <v>0</v>
      </c>
      <c r="AG431" s="205">
        <v>0</v>
      </c>
      <c r="AH431" s="205">
        <v>0</v>
      </c>
      <c r="AI431" s="205">
        <v>0</v>
      </c>
      <c r="AJ431" s="205">
        <v>0</v>
      </c>
      <c r="AK431" s="205">
        <v>0</v>
      </c>
      <c r="AL431" s="205">
        <v>0</v>
      </c>
      <c r="AM431" s="205">
        <v>0</v>
      </c>
      <c r="AN431" s="49">
        <f t="shared" si="60"/>
        <v>2</v>
      </c>
      <c r="AO431" s="49">
        <f t="shared" si="61"/>
        <v>2</v>
      </c>
    </row>
    <row r="432" spans="3:41" ht="24">
      <c r="C432" s="187"/>
      <c r="D432" s="303" t="s">
        <v>889</v>
      </c>
      <c r="E432" s="146" t="s">
        <v>114</v>
      </c>
      <c r="F432" s="146" t="s">
        <v>278</v>
      </c>
      <c r="G432" s="290" t="s">
        <v>903</v>
      </c>
      <c r="H432" s="146" t="s">
        <v>32</v>
      </c>
      <c r="I432" s="146"/>
      <c r="J432" s="42" t="s">
        <v>116</v>
      </c>
      <c r="K432" s="200">
        <v>43556</v>
      </c>
      <c r="L432" s="201">
        <v>43616</v>
      </c>
      <c r="M432" s="33">
        <v>1</v>
      </c>
      <c r="N432" s="34" t="s">
        <v>277</v>
      </c>
      <c r="O432" s="18"/>
      <c r="P432" s="205"/>
      <c r="Q432" s="205"/>
      <c r="R432" s="205"/>
      <c r="S432" s="205"/>
      <c r="T432" s="205"/>
      <c r="U432" s="205"/>
      <c r="V432" s="205">
        <v>1</v>
      </c>
      <c r="W432" s="205">
        <v>1</v>
      </c>
      <c r="X432" s="205">
        <v>1</v>
      </c>
      <c r="Y432" s="205">
        <v>1</v>
      </c>
      <c r="Z432" s="205"/>
      <c r="AA432" s="205"/>
      <c r="AB432" s="205"/>
      <c r="AC432" s="205"/>
      <c r="AD432" s="205"/>
      <c r="AE432" s="205"/>
      <c r="AF432" s="205"/>
      <c r="AG432" s="205"/>
      <c r="AH432" s="205"/>
      <c r="AI432" s="205"/>
      <c r="AJ432" s="205"/>
      <c r="AK432" s="205"/>
      <c r="AL432" s="205"/>
      <c r="AM432" s="205"/>
      <c r="AN432" s="49">
        <f t="shared" si="60"/>
        <v>2</v>
      </c>
      <c r="AO432" s="49">
        <f t="shared" si="61"/>
        <v>2</v>
      </c>
    </row>
    <row r="433" spans="3:41" ht="18">
      <c r="C433" s="187" t="s">
        <v>849</v>
      </c>
      <c r="D433" s="302" t="s">
        <v>890</v>
      </c>
      <c r="E433" s="202" t="s">
        <v>55</v>
      </c>
      <c r="F433" s="199"/>
      <c r="G433" s="199"/>
      <c r="H433" s="198" t="s">
        <v>32</v>
      </c>
      <c r="I433" s="198"/>
      <c r="J433" s="193" t="s">
        <v>116</v>
      </c>
      <c r="K433" s="200">
        <v>43556</v>
      </c>
      <c r="L433" s="201">
        <v>43585</v>
      </c>
      <c r="M433" s="33">
        <v>1</v>
      </c>
      <c r="N433" s="34" t="s">
        <v>277</v>
      </c>
      <c r="O433" s="18"/>
      <c r="P433" s="205">
        <v>0</v>
      </c>
      <c r="Q433" s="205">
        <v>0</v>
      </c>
      <c r="R433" s="205">
        <v>0</v>
      </c>
      <c r="S433" s="205">
        <v>0</v>
      </c>
      <c r="T433" s="205">
        <v>0</v>
      </c>
      <c r="U433" s="205">
        <v>0</v>
      </c>
      <c r="V433" s="205">
        <v>2</v>
      </c>
      <c r="W433" s="205">
        <v>2</v>
      </c>
      <c r="X433" s="205">
        <v>0</v>
      </c>
      <c r="Y433" s="205">
        <v>0</v>
      </c>
      <c r="Z433" s="205">
        <v>0</v>
      </c>
      <c r="AA433" s="205">
        <v>0</v>
      </c>
      <c r="AB433" s="205">
        <v>0</v>
      </c>
      <c r="AC433" s="205">
        <v>0</v>
      </c>
      <c r="AD433" s="205">
        <v>0</v>
      </c>
      <c r="AE433" s="205">
        <v>0</v>
      </c>
      <c r="AF433" s="205">
        <v>0</v>
      </c>
      <c r="AG433" s="205">
        <v>0</v>
      </c>
      <c r="AH433" s="205">
        <v>0</v>
      </c>
      <c r="AI433" s="205">
        <v>0</v>
      </c>
      <c r="AJ433" s="205">
        <v>0</v>
      </c>
      <c r="AK433" s="205">
        <v>0</v>
      </c>
      <c r="AL433" s="205">
        <v>0</v>
      </c>
      <c r="AM433" s="205">
        <v>0</v>
      </c>
      <c r="AN433" s="49">
        <f t="shared" si="60"/>
        <v>2</v>
      </c>
      <c r="AO433" s="49">
        <f t="shared" si="61"/>
        <v>2</v>
      </c>
    </row>
    <row r="434" spans="3:41" ht="24">
      <c r="C434" s="187"/>
      <c r="D434" s="301" t="s">
        <v>890</v>
      </c>
      <c r="E434" s="146" t="s">
        <v>114</v>
      </c>
      <c r="F434" s="146" t="s">
        <v>278</v>
      </c>
      <c r="G434" s="290" t="s">
        <v>903</v>
      </c>
      <c r="H434" s="146" t="s">
        <v>32</v>
      </c>
      <c r="I434" s="146"/>
      <c r="J434" s="42" t="s">
        <v>116</v>
      </c>
      <c r="K434" s="200">
        <v>43556</v>
      </c>
      <c r="L434" s="201">
        <v>43585</v>
      </c>
      <c r="M434" s="33">
        <v>1</v>
      </c>
      <c r="N434" s="34" t="s">
        <v>277</v>
      </c>
      <c r="O434" s="18"/>
      <c r="P434" s="205"/>
      <c r="Q434" s="205"/>
      <c r="R434" s="205"/>
      <c r="S434" s="205"/>
      <c r="T434" s="205"/>
      <c r="U434" s="205"/>
      <c r="V434" s="205">
        <v>2</v>
      </c>
      <c r="W434" s="205">
        <v>2</v>
      </c>
      <c r="X434" s="205"/>
      <c r="Y434" s="205"/>
      <c r="Z434" s="205"/>
      <c r="AA434" s="205"/>
      <c r="AB434" s="205"/>
      <c r="AC434" s="205"/>
      <c r="AD434" s="205"/>
      <c r="AE434" s="205"/>
      <c r="AF434" s="205"/>
      <c r="AG434" s="205"/>
      <c r="AH434" s="205"/>
      <c r="AI434" s="205"/>
      <c r="AJ434" s="205"/>
      <c r="AK434" s="205"/>
      <c r="AL434" s="205"/>
      <c r="AM434" s="205"/>
      <c r="AN434" s="49">
        <f t="shared" si="60"/>
        <v>2</v>
      </c>
      <c r="AO434" s="49">
        <f t="shared" si="61"/>
        <v>2</v>
      </c>
    </row>
    <row r="435" spans="3:41" ht="18">
      <c r="C435" s="187" t="s">
        <v>850</v>
      </c>
      <c r="D435" s="302" t="s">
        <v>154</v>
      </c>
      <c r="E435" s="202" t="s">
        <v>55</v>
      </c>
      <c r="F435" s="199"/>
      <c r="G435" s="199"/>
      <c r="H435" s="198" t="s">
        <v>32</v>
      </c>
      <c r="I435" s="198"/>
      <c r="J435" s="193" t="s">
        <v>116</v>
      </c>
      <c r="K435" s="200">
        <v>43556</v>
      </c>
      <c r="L435" s="201">
        <v>43585</v>
      </c>
      <c r="M435" s="33">
        <v>1</v>
      </c>
      <c r="N435" s="34" t="s">
        <v>277</v>
      </c>
      <c r="O435" s="18"/>
      <c r="P435" s="205">
        <v>0</v>
      </c>
      <c r="Q435" s="205">
        <v>0</v>
      </c>
      <c r="R435" s="205">
        <v>0</v>
      </c>
      <c r="S435" s="205">
        <v>0</v>
      </c>
      <c r="T435" s="205">
        <v>0</v>
      </c>
      <c r="U435" s="205">
        <v>0</v>
      </c>
      <c r="V435" s="205">
        <v>2</v>
      </c>
      <c r="W435" s="205">
        <v>2</v>
      </c>
      <c r="X435" s="205">
        <v>0</v>
      </c>
      <c r="Y435" s="205">
        <v>0</v>
      </c>
      <c r="Z435" s="205">
        <v>0</v>
      </c>
      <c r="AA435" s="205">
        <v>0</v>
      </c>
      <c r="AB435" s="205">
        <v>0</v>
      </c>
      <c r="AC435" s="205">
        <v>0</v>
      </c>
      <c r="AD435" s="205">
        <v>0</v>
      </c>
      <c r="AE435" s="205">
        <v>0</v>
      </c>
      <c r="AF435" s="205">
        <v>0</v>
      </c>
      <c r="AG435" s="205">
        <v>0</v>
      </c>
      <c r="AH435" s="205">
        <v>0</v>
      </c>
      <c r="AI435" s="205">
        <v>0</v>
      </c>
      <c r="AJ435" s="205">
        <v>0</v>
      </c>
      <c r="AK435" s="205">
        <v>0</v>
      </c>
      <c r="AL435" s="205">
        <v>0</v>
      </c>
      <c r="AM435" s="205">
        <v>0</v>
      </c>
      <c r="AN435" s="49">
        <f t="shared" si="60"/>
        <v>2</v>
      </c>
      <c r="AO435" s="49">
        <f t="shared" si="61"/>
        <v>2</v>
      </c>
    </row>
    <row r="436" spans="3:41" ht="24">
      <c r="C436" s="187"/>
      <c r="D436" s="301" t="s">
        <v>154</v>
      </c>
      <c r="E436" s="146" t="s">
        <v>114</v>
      </c>
      <c r="F436" s="146" t="s">
        <v>278</v>
      </c>
      <c r="G436" s="290" t="s">
        <v>903</v>
      </c>
      <c r="H436" s="146" t="s">
        <v>32</v>
      </c>
      <c r="I436" s="146"/>
      <c r="J436" s="42" t="s">
        <v>116</v>
      </c>
      <c r="K436" s="200">
        <v>43556</v>
      </c>
      <c r="L436" s="201">
        <v>43585</v>
      </c>
      <c r="M436" s="33">
        <v>1</v>
      </c>
      <c r="N436" s="34" t="s">
        <v>277</v>
      </c>
      <c r="O436" s="18"/>
      <c r="P436" s="205"/>
      <c r="Q436" s="205"/>
      <c r="R436" s="205"/>
      <c r="S436" s="205"/>
      <c r="T436" s="205"/>
      <c r="U436" s="205"/>
      <c r="V436" s="205">
        <v>2</v>
      </c>
      <c r="W436" s="205">
        <v>2</v>
      </c>
      <c r="X436" s="205"/>
      <c r="Y436" s="205"/>
      <c r="Z436" s="205"/>
      <c r="AA436" s="205"/>
      <c r="AB436" s="205"/>
      <c r="AC436" s="205"/>
      <c r="AD436" s="205"/>
      <c r="AE436" s="205"/>
      <c r="AF436" s="205"/>
      <c r="AG436" s="205"/>
      <c r="AH436" s="205"/>
      <c r="AI436" s="205"/>
      <c r="AJ436" s="205"/>
      <c r="AK436" s="205"/>
      <c r="AL436" s="205"/>
      <c r="AM436" s="205"/>
      <c r="AN436" s="49">
        <f t="shared" si="60"/>
        <v>2</v>
      </c>
      <c r="AO436" s="49">
        <f t="shared" si="61"/>
        <v>2</v>
      </c>
    </row>
    <row r="437" spans="3:41" ht="18">
      <c r="C437" s="187" t="s">
        <v>851</v>
      </c>
      <c r="D437" s="302" t="s">
        <v>891</v>
      </c>
      <c r="E437" s="202" t="s">
        <v>55</v>
      </c>
      <c r="F437" s="199"/>
      <c r="G437" s="199"/>
      <c r="H437" s="198" t="s">
        <v>32</v>
      </c>
      <c r="I437" s="198"/>
      <c r="J437" s="193" t="s">
        <v>116</v>
      </c>
      <c r="K437" s="200">
        <v>43556</v>
      </c>
      <c r="L437" s="201">
        <v>43616</v>
      </c>
      <c r="M437" s="33">
        <v>1</v>
      </c>
      <c r="N437" s="34" t="s">
        <v>277</v>
      </c>
      <c r="O437" s="18"/>
      <c r="P437" s="205">
        <v>0</v>
      </c>
      <c r="Q437" s="205">
        <v>0</v>
      </c>
      <c r="R437" s="205">
        <v>0</v>
      </c>
      <c r="S437" s="205">
        <v>0</v>
      </c>
      <c r="T437" s="205">
        <v>0</v>
      </c>
      <c r="U437" s="205">
        <v>0</v>
      </c>
      <c r="V437" s="205">
        <v>1</v>
      </c>
      <c r="W437" s="205">
        <v>1</v>
      </c>
      <c r="X437" s="205">
        <v>1</v>
      </c>
      <c r="Y437" s="205">
        <v>1</v>
      </c>
      <c r="Z437" s="205">
        <v>0</v>
      </c>
      <c r="AA437" s="205">
        <v>0</v>
      </c>
      <c r="AB437" s="205">
        <v>0</v>
      </c>
      <c r="AC437" s="205">
        <v>0</v>
      </c>
      <c r="AD437" s="205">
        <v>0</v>
      </c>
      <c r="AE437" s="205">
        <v>0</v>
      </c>
      <c r="AF437" s="205">
        <v>0</v>
      </c>
      <c r="AG437" s="205">
        <v>0</v>
      </c>
      <c r="AH437" s="205">
        <v>0</v>
      </c>
      <c r="AI437" s="205">
        <v>0</v>
      </c>
      <c r="AJ437" s="205">
        <v>0</v>
      </c>
      <c r="AK437" s="205">
        <v>0</v>
      </c>
      <c r="AL437" s="205">
        <v>0</v>
      </c>
      <c r="AM437" s="205">
        <v>0</v>
      </c>
      <c r="AN437" s="49">
        <f t="shared" si="60"/>
        <v>2</v>
      </c>
      <c r="AO437" s="49">
        <f t="shared" si="61"/>
        <v>2</v>
      </c>
    </row>
    <row r="438" spans="3:41" ht="24">
      <c r="C438" s="187"/>
      <c r="D438" s="301" t="s">
        <v>891</v>
      </c>
      <c r="E438" s="146" t="s">
        <v>114</v>
      </c>
      <c r="F438" s="146" t="s">
        <v>278</v>
      </c>
      <c r="G438" s="290" t="s">
        <v>903</v>
      </c>
      <c r="H438" s="146" t="s">
        <v>32</v>
      </c>
      <c r="I438" s="146"/>
      <c r="J438" s="42" t="s">
        <v>116</v>
      </c>
      <c r="K438" s="200">
        <v>43556</v>
      </c>
      <c r="L438" s="201">
        <v>43616</v>
      </c>
      <c r="M438" s="33">
        <v>1</v>
      </c>
      <c r="N438" s="34" t="s">
        <v>277</v>
      </c>
      <c r="O438" s="18"/>
      <c r="P438" s="205"/>
      <c r="Q438" s="205"/>
      <c r="R438" s="205"/>
      <c r="S438" s="205"/>
      <c r="T438" s="205"/>
      <c r="U438" s="205"/>
      <c r="V438" s="205">
        <v>1</v>
      </c>
      <c r="W438" s="205">
        <v>1</v>
      </c>
      <c r="X438" s="205">
        <v>1</v>
      </c>
      <c r="Y438" s="205">
        <v>1</v>
      </c>
      <c r="Z438" s="205"/>
      <c r="AA438" s="205"/>
      <c r="AB438" s="205"/>
      <c r="AC438" s="205"/>
      <c r="AD438" s="205"/>
      <c r="AE438" s="205"/>
      <c r="AF438" s="205"/>
      <c r="AG438" s="205"/>
      <c r="AH438" s="205"/>
      <c r="AI438" s="205"/>
      <c r="AJ438" s="205"/>
      <c r="AK438" s="205"/>
      <c r="AL438" s="205"/>
      <c r="AM438" s="205"/>
      <c r="AN438" s="49">
        <f t="shared" si="60"/>
        <v>2</v>
      </c>
      <c r="AO438" s="49">
        <f t="shared" si="61"/>
        <v>2</v>
      </c>
    </row>
    <row r="439" spans="3:41" ht="18">
      <c r="C439" s="187" t="s">
        <v>852</v>
      </c>
      <c r="D439" s="288" t="s">
        <v>892</v>
      </c>
      <c r="E439" s="202" t="s">
        <v>55</v>
      </c>
      <c r="F439" s="199"/>
      <c r="G439" s="199"/>
      <c r="H439" s="198" t="s">
        <v>32</v>
      </c>
      <c r="I439" s="198"/>
      <c r="J439" s="193" t="s">
        <v>116</v>
      </c>
      <c r="K439" s="200">
        <v>43556</v>
      </c>
      <c r="L439" s="201">
        <v>43616</v>
      </c>
      <c r="M439" s="33">
        <v>1</v>
      </c>
      <c r="N439" s="34" t="s">
        <v>277</v>
      </c>
      <c r="O439" s="18"/>
      <c r="P439" s="205">
        <v>0</v>
      </c>
      <c r="Q439" s="205">
        <v>0</v>
      </c>
      <c r="R439" s="205">
        <v>0</v>
      </c>
      <c r="S439" s="205">
        <v>0</v>
      </c>
      <c r="T439" s="205">
        <v>0</v>
      </c>
      <c r="U439" s="205">
        <v>0</v>
      </c>
      <c r="V439" s="205">
        <v>1</v>
      </c>
      <c r="W439" s="205">
        <v>1</v>
      </c>
      <c r="X439" s="205">
        <v>1</v>
      </c>
      <c r="Y439" s="205">
        <v>1</v>
      </c>
      <c r="Z439" s="205">
        <v>0</v>
      </c>
      <c r="AA439" s="205">
        <v>0</v>
      </c>
      <c r="AB439" s="205">
        <v>0</v>
      </c>
      <c r="AC439" s="205">
        <v>0</v>
      </c>
      <c r="AD439" s="205">
        <v>0</v>
      </c>
      <c r="AE439" s="205">
        <v>0</v>
      </c>
      <c r="AF439" s="205">
        <v>0</v>
      </c>
      <c r="AG439" s="205">
        <v>0</v>
      </c>
      <c r="AH439" s="205">
        <v>0</v>
      </c>
      <c r="AI439" s="205">
        <v>0</v>
      </c>
      <c r="AJ439" s="205">
        <v>0</v>
      </c>
      <c r="AK439" s="205">
        <v>0</v>
      </c>
      <c r="AL439" s="205">
        <v>0</v>
      </c>
      <c r="AM439" s="205">
        <v>0</v>
      </c>
      <c r="AN439" s="49">
        <f t="shared" si="60"/>
        <v>2</v>
      </c>
      <c r="AO439" s="49">
        <f t="shared" si="61"/>
        <v>2</v>
      </c>
    </row>
    <row r="440" spans="3:41" ht="24">
      <c r="C440" s="187"/>
      <c r="D440" s="295" t="s">
        <v>892</v>
      </c>
      <c r="E440" s="146" t="s">
        <v>114</v>
      </c>
      <c r="F440" s="146" t="s">
        <v>278</v>
      </c>
      <c r="G440" s="290" t="s">
        <v>903</v>
      </c>
      <c r="H440" s="146" t="s">
        <v>32</v>
      </c>
      <c r="I440" s="146"/>
      <c r="J440" s="42" t="s">
        <v>116</v>
      </c>
      <c r="K440" s="200">
        <v>43556</v>
      </c>
      <c r="L440" s="201">
        <v>43616</v>
      </c>
      <c r="M440" s="33">
        <v>1</v>
      </c>
      <c r="N440" s="34" t="s">
        <v>277</v>
      </c>
      <c r="O440" s="18"/>
      <c r="P440" s="205"/>
      <c r="Q440" s="205"/>
      <c r="R440" s="205"/>
      <c r="S440" s="205"/>
      <c r="T440" s="205"/>
      <c r="U440" s="205"/>
      <c r="V440" s="205">
        <v>1</v>
      </c>
      <c r="W440" s="205">
        <v>1</v>
      </c>
      <c r="X440" s="205">
        <v>1</v>
      </c>
      <c r="Y440" s="205">
        <v>1</v>
      </c>
      <c r="Z440" s="205"/>
      <c r="AA440" s="205"/>
      <c r="AB440" s="205"/>
      <c r="AC440" s="205"/>
      <c r="AD440" s="205"/>
      <c r="AE440" s="205"/>
      <c r="AF440" s="205"/>
      <c r="AG440" s="205"/>
      <c r="AH440" s="205"/>
      <c r="AI440" s="205"/>
      <c r="AJ440" s="205"/>
      <c r="AK440" s="205"/>
      <c r="AL440" s="205"/>
      <c r="AM440" s="205"/>
      <c r="AN440" s="49">
        <f t="shared" si="60"/>
        <v>2</v>
      </c>
      <c r="AO440" s="49">
        <f t="shared" si="61"/>
        <v>2</v>
      </c>
    </row>
    <row r="441" spans="3:41" ht="18">
      <c r="C441" s="187" t="s">
        <v>853</v>
      </c>
      <c r="D441" s="289" t="s">
        <v>893</v>
      </c>
      <c r="E441" s="202" t="s">
        <v>55</v>
      </c>
      <c r="F441" s="199"/>
      <c r="G441" s="199"/>
      <c r="H441" s="198" t="s">
        <v>32</v>
      </c>
      <c r="I441" s="198"/>
      <c r="J441" s="193" t="s">
        <v>116</v>
      </c>
      <c r="K441" s="200">
        <v>43556</v>
      </c>
      <c r="L441" s="201">
        <v>43585</v>
      </c>
      <c r="M441" s="33">
        <v>1</v>
      </c>
      <c r="N441" s="34" t="s">
        <v>277</v>
      </c>
      <c r="O441" s="18"/>
      <c r="P441" s="205">
        <v>0</v>
      </c>
      <c r="Q441" s="205">
        <v>0</v>
      </c>
      <c r="R441" s="205">
        <v>0</v>
      </c>
      <c r="S441" s="205">
        <v>0</v>
      </c>
      <c r="T441" s="205">
        <v>0</v>
      </c>
      <c r="U441" s="205">
        <v>0</v>
      </c>
      <c r="V441" s="205">
        <v>1</v>
      </c>
      <c r="W441" s="205">
        <v>1</v>
      </c>
      <c r="X441" s="205">
        <v>0</v>
      </c>
      <c r="Y441" s="205">
        <v>0</v>
      </c>
      <c r="Z441" s="205">
        <v>0</v>
      </c>
      <c r="AA441" s="205">
        <v>0</v>
      </c>
      <c r="AB441" s="205">
        <v>0</v>
      </c>
      <c r="AC441" s="205">
        <v>0</v>
      </c>
      <c r="AD441" s="205">
        <v>0</v>
      </c>
      <c r="AE441" s="205">
        <v>0</v>
      </c>
      <c r="AF441" s="205">
        <v>0</v>
      </c>
      <c r="AG441" s="205">
        <v>0</v>
      </c>
      <c r="AH441" s="205">
        <v>0</v>
      </c>
      <c r="AI441" s="205">
        <v>0</v>
      </c>
      <c r="AJ441" s="205">
        <v>0</v>
      </c>
      <c r="AK441" s="205">
        <v>0</v>
      </c>
      <c r="AL441" s="205">
        <v>0</v>
      </c>
      <c r="AM441" s="205">
        <v>0</v>
      </c>
      <c r="AN441" s="49">
        <f t="shared" si="60"/>
        <v>1</v>
      </c>
      <c r="AO441" s="49">
        <f t="shared" si="61"/>
        <v>1</v>
      </c>
    </row>
    <row r="442" spans="3:41" ht="24">
      <c r="C442" s="187"/>
      <c r="D442" s="295" t="s">
        <v>893</v>
      </c>
      <c r="E442" s="146" t="s">
        <v>114</v>
      </c>
      <c r="F442" s="146" t="s">
        <v>278</v>
      </c>
      <c r="G442" s="290" t="s">
        <v>903</v>
      </c>
      <c r="H442" s="146" t="s">
        <v>32</v>
      </c>
      <c r="I442" s="146"/>
      <c r="J442" s="42" t="s">
        <v>116</v>
      </c>
      <c r="K442" s="200">
        <v>43556</v>
      </c>
      <c r="L442" s="201">
        <v>43585</v>
      </c>
      <c r="M442" s="33">
        <v>1</v>
      </c>
      <c r="N442" s="34" t="s">
        <v>277</v>
      </c>
      <c r="O442" s="18"/>
      <c r="P442" s="205"/>
      <c r="Q442" s="205"/>
      <c r="R442" s="205"/>
      <c r="S442" s="205"/>
      <c r="T442" s="205"/>
      <c r="U442" s="205"/>
      <c r="V442" s="205">
        <v>1</v>
      </c>
      <c r="W442" s="205">
        <v>1</v>
      </c>
      <c r="X442" s="205"/>
      <c r="Y442" s="205"/>
      <c r="Z442" s="205"/>
      <c r="AA442" s="205"/>
      <c r="AB442" s="205"/>
      <c r="AC442" s="205"/>
      <c r="AD442" s="205"/>
      <c r="AE442" s="205"/>
      <c r="AF442" s="205"/>
      <c r="AG442" s="205"/>
      <c r="AH442" s="205"/>
      <c r="AI442" s="205"/>
      <c r="AJ442" s="205"/>
      <c r="AK442" s="205"/>
      <c r="AL442" s="205"/>
      <c r="AM442" s="205"/>
      <c r="AN442" s="49">
        <f t="shared" si="60"/>
        <v>1</v>
      </c>
      <c r="AO442" s="49">
        <f t="shared" si="61"/>
        <v>1</v>
      </c>
    </row>
    <row r="443" spans="3:41" ht="18">
      <c r="C443" s="187" t="s">
        <v>854</v>
      </c>
      <c r="D443" s="289" t="s">
        <v>894</v>
      </c>
      <c r="E443" s="202" t="s">
        <v>55</v>
      </c>
      <c r="F443" s="199"/>
      <c r="G443" s="199"/>
      <c r="H443" s="198" t="s">
        <v>32</v>
      </c>
      <c r="I443" s="198"/>
      <c r="J443" s="193" t="s">
        <v>116</v>
      </c>
      <c r="K443" s="200">
        <v>43556</v>
      </c>
      <c r="L443" s="201">
        <v>43616</v>
      </c>
      <c r="M443" s="33">
        <v>1</v>
      </c>
      <c r="N443" s="34" t="s">
        <v>277</v>
      </c>
      <c r="O443" s="18"/>
      <c r="P443" s="205">
        <v>0</v>
      </c>
      <c r="Q443" s="205">
        <v>0</v>
      </c>
      <c r="R443" s="205">
        <v>0</v>
      </c>
      <c r="S443" s="205">
        <v>0</v>
      </c>
      <c r="T443" s="205">
        <v>0</v>
      </c>
      <c r="U443" s="205">
        <v>0</v>
      </c>
      <c r="V443" s="205">
        <v>1</v>
      </c>
      <c r="W443" s="205">
        <v>1</v>
      </c>
      <c r="X443" s="205">
        <v>1</v>
      </c>
      <c r="Y443" s="205">
        <v>1</v>
      </c>
      <c r="Z443" s="205">
        <v>0</v>
      </c>
      <c r="AA443" s="205">
        <v>0</v>
      </c>
      <c r="AB443" s="205">
        <v>0</v>
      </c>
      <c r="AC443" s="205">
        <v>0</v>
      </c>
      <c r="AD443" s="205">
        <v>0</v>
      </c>
      <c r="AE443" s="205">
        <v>0</v>
      </c>
      <c r="AF443" s="205">
        <v>0</v>
      </c>
      <c r="AG443" s="205">
        <v>0</v>
      </c>
      <c r="AH443" s="205">
        <v>0</v>
      </c>
      <c r="AI443" s="205">
        <v>0</v>
      </c>
      <c r="AJ443" s="205">
        <v>0</v>
      </c>
      <c r="AK443" s="205">
        <v>0</v>
      </c>
      <c r="AL443" s="205">
        <v>0</v>
      </c>
      <c r="AM443" s="205">
        <v>0</v>
      </c>
      <c r="AN443" s="49">
        <f t="shared" si="60"/>
        <v>2</v>
      </c>
      <c r="AO443" s="49">
        <f t="shared" si="61"/>
        <v>2</v>
      </c>
    </row>
    <row r="444" spans="3:41" ht="24">
      <c r="C444" s="187"/>
      <c r="D444" s="295" t="s">
        <v>894</v>
      </c>
      <c r="E444" s="146" t="s">
        <v>114</v>
      </c>
      <c r="F444" s="146" t="s">
        <v>278</v>
      </c>
      <c r="G444" s="290" t="s">
        <v>903</v>
      </c>
      <c r="H444" s="146" t="s">
        <v>32</v>
      </c>
      <c r="I444" s="146"/>
      <c r="J444" s="42" t="s">
        <v>116</v>
      </c>
      <c r="K444" s="200">
        <v>43556</v>
      </c>
      <c r="L444" s="201">
        <v>43616</v>
      </c>
      <c r="M444" s="33">
        <v>1</v>
      </c>
      <c r="N444" s="34" t="s">
        <v>277</v>
      </c>
      <c r="O444" s="18"/>
      <c r="P444" s="205"/>
      <c r="Q444" s="205"/>
      <c r="R444" s="205"/>
      <c r="S444" s="205"/>
      <c r="T444" s="205"/>
      <c r="U444" s="205"/>
      <c r="V444" s="205">
        <v>1</v>
      </c>
      <c r="W444" s="205">
        <v>1</v>
      </c>
      <c r="X444" s="205">
        <v>1</v>
      </c>
      <c r="Y444" s="205">
        <v>1</v>
      </c>
      <c r="Z444" s="205"/>
      <c r="AA444" s="205"/>
      <c r="AB444" s="205"/>
      <c r="AC444" s="205"/>
      <c r="AD444" s="205"/>
      <c r="AE444" s="205"/>
      <c r="AF444" s="205"/>
      <c r="AG444" s="205"/>
      <c r="AH444" s="205"/>
      <c r="AI444" s="205"/>
      <c r="AJ444" s="205"/>
      <c r="AK444" s="205"/>
      <c r="AL444" s="205"/>
      <c r="AM444" s="205"/>
      <c r="AN444" s="49">
        <f t="shared" si="60"/>
        <v>2</v>
      </c>
      <c r="AO444" s="49">
        <f t="shared" si="61"/>
        <v>2</v>
      </c>
    </row>
    <row r="445" spans="3:41" ht="18">
      <c r="C445" s="187" t="s">
        <v>855</v>
      </c>
      <c r="D445" s="302" t="s">
        <v>895</v>
      </c>
      <c r="E445" s="202" t="s">
        <v>55</v>
      </c>
      <c r="F445" s="199"/>
      <c r="G445" s="199"/>
      <c r="H445" s="198" t="s">
        <v>32</v>
      </c>
      <c r="I445" s="198"/>
      <c r="J445" s="193" t="s">
        <v>116</v>
      </c>
      <c r="K445" s="200">
        <v>43556</v>
      </c>
      <c r="L445" s="201">
        <v>43616</v>
      </c>
      <c r="M445" s="33">
        <v>1</v>
      </c>
      <c r="N445" s="34" t="s">
        <v>277</v>
      </c>
      <c r="O445" s="18"/>
      <c r="P445" s="205">
        <v>0</v>
      </c>
      <c r="Q445" s="205">
        <v>0</v>
      </c>
      <c r="R445" s="205">
        <v>0</v>
      </c>
      <c r="S445" s="205">
        <v>0</v>
      </c>
      <c r="T445" s="205">
        <v>0</v>
      </c>
      <c r="U445" s="205">
        <v>0</v>
      </c>
      <c r="V445" s="205">
        <v>1</v>
      </c>
      <c r="W445" s="205">
        <v>1</v>
      </c>
      <c r="X445" s="205">
        <v>1</v>
      </c>
      <c r="Y445" s="205">
        <v>1</v>
      </c>
      <c r="Z445" s="205">
        <v>0</v>
      </c>
      <c r="AA445" s="205">
        <v>0</v>
      </c>
      <c r="AB445" s="205">
        <v>0</v>
      </c>
      <c r="AC445" s="205">
        <v>0</v>
      </c>
      <c r="AD445" s="205">
        <v>0</v>
      </c>
      <c r="AE445" s="205">
        <v>0</v>
      </c>
      <c r="AF445" s="205">
        <v>0</v>
      </c>
      <c r="AG445" s="205">
        <v>0</v>
      </c>
      <c r="AH445" s="205">
        <v>0</v>
      </c>
      <c r="AI445" s="205">
        <v>0</v>
      </c>
      <c r="AJ445" s="205">
        <v>0</v>
      </c>
      <c r="AK445" s="205">
        <v>0</v>
      </c>
      <c r="AL445" s="205">
        <v>0</v>
      </c>
      <c r="AM445" s="205">
        <v>0</v>
      </c>
      <c r="AN445" s="49">
        <f t="shared" si="60"/>
        <v>2</v>
      </c>
      <c r="AO445" s="49">
        <f t="shared" si="61"/>
        <v>2</v>
      </c>
    </row>
    <row r="446" spans="3:41" ht="24">
      <c r="C446" s="187"/>
      <c r="D446" s="301" t="s">
        <v>895</v>
      </c>
      <c r="E446" s="146" t="s">
        <v>114</v>
      </c>
      <c r="F446" s="146" t="s">
        <v>278</v>
      </c>
      <c r="G446" s="290" t="s">
        <v>903</v>
      </c>
      <c r="H446" s="146" t="s">
        <v>32</v>
      </c>
      <c r="I446" s="146"/>
      <c r="J446" s="42" t="s">
        <v>116</v>
      </c>
      <c r="K446" s="200">
        <v>43556</v>
      </c>
      <c r="L446" s="201">
        <v>43616</v>
      </c>
      <c r="M446" s="33">
        <v>1</v>
      </c>
      <c r="N446" s="34" t="s">
        <v>277</v>
      </c>
      <c r="O446" s="18"/>
      <c r="P446" s="205"/>
      <c r="Q446" s="205"/>
      <c r="R446" s="205"/>
      <c r="S446" s="205"/>
      <c r="T446" s="205"/>
      <c r="U446" s="205"/>
      <c r="V446" s="205">
        <v>1</v>
      </c>
      <c r="W446" s="205">
        <v>1</v>
      </c>
      <c r="X446" s="205">
        <v>1</v>
      </c>
      <c r="Y446" s="205">
        <v>1</v>
      </c>
      <c r="Z446" s="205"/>
      <c r="AA446" s="205"/>
      <c r="AB446" s="205"/>
      <c r="AC446" s="205"/>
      <c r="AD446" s="205"/>
      <c r="AE446" s="205"/>
      <c r="AF446" s="205"/>
      <c r="AG446" s="205"/>
      <c r="AH446" s="205"/>
      <c r="AI446" s="205"/>
      <c r="AJ446" s="205"/>
      <c r="AK446" s="205"/>
      <c r="AL446" s="205"/>
      <c r="AM446" s="205"/>
      <c r="AN446" s="49">
        <f t="shared" si="60"/>
        <v>2</v>
      </c>
      <c r="AO446" s="49">
        <f t="shared" si="61"/>
        <v>2</v>
      </c>
    </row>
    <row r="447" spans="3:41" ht="18">
      <c r="C447" s="187" t="s">
        <v>856</v>
      </c>
      <c r="D447" s="302" t="s">
        <v>896</v>
      </c>
      <c r="E447" s="202" t="s">
        <v>55</v>
      </c>
      <c r="F447" s="199"/>
      <c r="G447" s="199"/>
      <c r="H447" s="198" t="s">
        <v>32</v>
      </c>
      <c r="I447" s="198"/>
      <c r="J447" s="193" t="s">
        <v>116</v>
      </c>
      <c r="K447" s="200">
        <v>43586</v>
      </c>
      <c r="L447" s="201">
        <v>43616</v>
      </c>
      <c r="M447" s="33">
        <v>1</v>
      </c>
      <c r="N447" s="34" t="s">
        <v>277</v>
      </c>
      <c r="O447" s="18"/>
      <c r="P447" s="205">
        <v>0</v>
      </c>
      <c r="Q447" s="205">
        <v>0</v>
      </c>
      <c r="R447" s="205">
        <v>0</v>
      </c>
      <c r="S447" s="205">
        <v>0</v>
      </c>
      <c r="T447" s="205">
        <v>0</v>
      </c>
      <c r="U447" s="205">
        <v>0</v>
      </c>
      <c r="V447" s="205">
        <v>0</v>
      </c>
      <c r="W447" s="205">
        <v>0</v>
      </c>
      <c r="X447" s="205">
        <v>2</v>
      </c>
      <c r="Y447" s="205">
        <v>2</v>
      </c>
      <c r="Z447" s="205">
        <v>0</v>
      </c>
      <c r="AA447" s="205">
        <v>0</v>
      </c>
      <c r="AB447" s="205">
        <v>0</v>
      </c>
      <c r="AC447" s="205">
        <v>0</v>
      </c>
      <c r="AD447" s="205">
        <v>0</v>
      </c>
      <c r="AE447" s="205">
        <v>0</v>
      </c>
      <c r="AF447" s="205">
        <v>0</v>
      </c>
      <c r="AG447" s="205">
        <v>0</v>
      </c>
      <c r="AH447" s="205">
        <v>0</v>
      </c>
      <c r="AI447" s="205">
        <v>0</v>
      </c>
      <c r="AJ447" s="205">
        <v>0</v>
      </c>
      <c r="AK447" s="205">
        <v>0</v>
      </c>
      <c r="AL447" s="205">
        <v>0</v>
      </c>
      <c r="AM447" s="205">
        <v>0</v>
      </c>
      <c r="AN447" s="49">
        <f t="shared" si="60"/>
        <v>2</v>
      </c>
      <c r="AO447" s="49">
        <f t="shared" si="61"/>
        <v>2</v>
      </c>
    </row>
    <row r="448" spans="3:41" ht="24">
      <c r="C448" s="187"/>
      <c r="D448" s="301" t="s">
        <v>896</v>
      </c>
      <c r="E448" s="146" t="s">
        <v>114</v>
      </c>
      <c r="F448" s="146" t="s">
        <v>278</v>
      </c>
      <c r="G448" s="290" t="s">
        <v>903</v>
      </c>
      <c r="H448" s="146" t="s">
        <v>32</v>
      </c>
      <c r="I448" s="146"/>
      <c r="J448" s="42" t="s">
        <v>116</v>
      </c>
      <c r="K448" s="200">
        <v>43586</v>
      </c>
      <c r="L448" s="201">
        <v>43616</v>
      </c>
      <c r="M448" s="33">
        <v>1</v>
      </c>
      <c r="N448" s="34" t="s">
        <v>277</v>
      </c>
      <c r="O448" s="18"/>
      <c r="P448" s="205"/>
      <c r="Q448" s="205"/>
      <c r="R448" s="205"/>
      <c r="S448" s="205"/>
      <c r="T448" s="205"/>
      <c r="U448" s="205"/>
      <c r="V448" s="205"/>
      <c r="W448" s="205"/>
      <c r="X448" s="205">
        <v>2</v>
      </c>
      <c r="Y448" s="205">
        <v>2</v>
      </c>
      <c r="Z448" s="205"/>
      <c r="AA448" s="205"/>
      <c r="AB448" s="205"/>
      <c r="AC448" s="205"/>
      <c r="AD448" s="205"/>
      <c r="AE448" s="205"/>
      <c r="AF448" s="205"/>
      <c r="AG448" s="205"/>
      <c r="AH448" s="205"/>
      <c r="AI448" s="205"/>
      <c r="AJ448" s="205"/>
      <c r="AK448" s="205"/>
      <c r="AL448" s="205"/>
      <c r="AM448" s="205"/>
      <c r="AN448" s="49">
        <f t="shared" si="60"/>
        <v>2</v>
      </c>
      <c r="AO448" s="49">
        <f t="shared" si="61"/>
        <v>2</v>
      </c>
    </row>
    <row r="449" spans="3:41" ht="18">
      <c r="C449" s="187" t="s">
        <v>857</v>
      </c>
      <c r="D449" s="306" t="s">
        <v>897</v>
      </c>
      <c r="E449" s="202" t="s">
        <v>55</v>
      </c>
      <c r="F449" s="199"/>
      <c r="G449" s="199"/>
      <c r="H449" s="198" t="s">
        <v>32</v>
      </c>
      <c r="I449" s="198"/>
      <c r="J449" s="193" t="s">
        <v>116</v>
      </c>
      <c r="K449" s="200">
        <v>43556</v>
      </c>
      <c r="L449" s="201">
        <v>43616</v>
      </c>
      <c r="M449" s="33">
        <v>1</v>
      </c>
      <c r="N449" s="34" t="s">
        <v>277</v>
      </c>
      <c r="O449" s="18"/>
      <c r="P449" s="205">
        <v>0</v>
      </c>
      <c r="Q449" s="205">
        <v>0</v>
      </c>
      <c r="R449" s="205">
        <v>0</v>
      </c>
      <c r="S449" s="205">
        <v>0</v>
      </c>
      <c r="T449" s="205">
        <v>0</v>
      </c>
      <c r="U449" s="205">
        <v>0</v>
      </c>
      <c r="V449" s="205">
        <v>1</v>
      </c>
      <c r="W449" s="205">
        <v>1</v>
      </c>
      <c r="X449" s="205">
        <v>1</v>
      </c>
      <c r="Y449" s="205">
        <v>1</v>
      </c>
      <c r="Z449" s="205">
        <v>0</v>
      </c>
      <c r="AA449" s="205">
        <v>0</v>
      </c>
      <c r="AB449" s="205">
        <v>0</v>
      </c>
      <c r="AC449" s="205">
        <v>0</v>
      </c>
      <c r="AD449" s="205">
        <v>0</v>
      </c>
      <c r="AE449" s="205">
        <v>0</v>
      </c>
      <c r="AF449" s="205">
        <v>0</v>
      </c>
      <c r="AG449" s="205">
        <v>0</v>
      </c>
      <c r="AH449" s="205">
        <v>0</v>
      </c>
      <c r="AI449" s="205">
        <v>0</v>
      </c>
      <c r="AJ449" s="205">
        <v>0</v>
      </c>
      <c r="AK449" s="205">
        <v>0</v>
      </c>
      <c r="AL449" s="205">
        <v>0</v>
      </c>
      <c r="AM449" s="205">
        <v>0</v>
      </c>
      <c r="AN449" s="49">
        <f aca="true" t="shared" si="62" ref="AN449:AN472">+T449+V449+X449+Z449+AB449+AD449+AF449+AH449+AJ449+AL449+R449+P449</f>
        <v>2</v>
      </c>
      <c r="AO449" s="49">
        <f aca="true" t="shared" si="63" ref="AO449:AO472">+S449+Q449+U449+W449+Y449+AA449+AC449+AE449+AG449+AI449+AK449+AM449</f>
        <v>2</v>
      </c>
    </row>
    <row r="450" spans="3:41" ht="24">
      <c r="C450" s="187"/>
      <c r="D450" s="305" t="s">
        <v>897</v>
      </c>
      <c r="E450" s="146" t="s">
        <v>114</v>
      </c>
      <c r="F450" s="146" t="s">
        <v>278</v>
      </c>
      <c r="G450" s="290" t="s">
        <v>903</v>
      </c>
      <c r="H450" s="146" t="s">
        <v>32</v>
      </c>
      <c r="I450" s="146"/>
      <c r="J450" s="42" t="s">
        <v>116</v>
      </c>
      <c r="K450" s="200">
        <v>43556</v>
      </c>
      <c r="L450" s="201">
        <v>43616</v>
      </c>
      <c r="M450" s="33">
        <v>1</v>
      </c>
      <c r="N450" s="34" t="s">
        <v>277</v>
      </c>
      <c r="O450" s="18"/>
      <c r="P450" s="205"/>
      <c r="Q450" s="205"/>
      <c r="R450" s="205"/>
      <c r="S450" s="205"/>
      <c r="T450" s="205"/>
      <c r="U450" s="205"/>
      <c r="V450" s="205">
        <v>1</v>
      </c>
      <c r="W450" s="205">
        <v>1</v>
      </c>
      <c r="X450" s="205">
        <v>1</v>
      </c>
      <c r="Y450" s="205">
        <v>1</v>
      </c>
      <c r="Z450" s="205"/>
      <c r="AA450" s="205"/>
      <c r="AB450" s="205"/>
      <c r="AC450" s="205"/>
      <c r="AD450" s="205"/>
      <c r="AE450" s="205"/>
      <c r="AF450" s="205"/>
      <c r="AG450" s="205"/>
      <c r="AH450" s="205"/>
      <c r="AI450" s="205"/>
      <c r="AJ450" s="205"/>
      <c r="AK450" s="205"/>
      <c r="AL450" s="205"/>
      <c r="AM450" s="205"/>
      <c r="AN450" s="49">
        <f t="shared" si="62"/>
        <v>2</v>
      </c>
      <c r="AO450" s="49">
        <f t="shared" si="63"/>
        <v>2</v>
      </c>
    </row>
    <row r="451" spans="3:41" ht="18">
      <c r="C451" s="187" t="s">
        <v>858</v>
      </c>
      <c r="D451" s="302" t="s">
        <v>898</v>
      </c>
      <c r="E451" s="202" t="s">
        <v>55</v>
      </c>
      <c r="F451" s="199"/>
      <c r="G451" s="199"/>
      <c r="H451" s="198" t="s">
        <v>32</v>
      </c>
      <c r="I451" s="198"/>
      <c r="J451" s="193" t="s">
        <v>116</v>
      </c>
      <c r="K451" s="200">
        <v>43586</v>
      </c>
      <c r="L451" s="201">
        <v>43616</v>
      </c>
      <c r="M451" s="33">
        <v>1</v>
      </c>
      <c r="N451" s="34" t="s">
        <v>277</v>
      </c>
      <c r="O451" s="18"/>
      <c r="P451" s="205">
        <v>0</v>
      </c>
      <c r="Q451" s="205">
        <v>0</v>
      </c>
      <c r="R451" s="205">
        <v>0</v>
      </c>
      <c r="S451" s="205">
        <v>0</v>
      </c>
      <c r="T451" s="205">
        <v>0</v>
      </c>
      <c r="U451" s="205">
        <v>0</v>
      </c>
      <c r="V451" s="205">
        <v>0</v>
      </c>
      <c r="W451" s="205">
        <v>0</v>
      </c>
      <c r="X451" s="205">
        <v>1</v>
      </c>
      <c r="Y451" s="205">
        <v>1</v>
      </c>
      <c r="Z451" s="205">
        <v>0</v>
      </c>
      <c r="AA451" s="205">
        <v>0</v>
      </c>
      <c r="AB451" s="205">
        <v>0</v>
      </c>
      <c r="AC451" s="205">
        <v>0</v>
      </c>
      <c r="AD451" s="205">
        <v>0</v>
      </c>
      <c r="AE451" s="205">
        <v>0</v>
      </c>
      <c r="AF451" s="205">
        <v>0</v>
      </c>
      <c r="AG451" s="205">
        <v>0</v>
      </c>
      <c r="AH451" s="205">
        <v>0</v>
      </c>
      <c r="AI451" s="205">
        <v>0</v>
      </c>
      <c r="AJ451" s="205">
        <v>0</v>
      </c>
      <c r="AK451" s="205">
        <v>0</v>
      </c>
      <c r="AL451" s="205">
        <v>0</v>
      </c>
      <c r="AM451" s="205">
        <v>0</v>
      </c>
      <c r="AN451" s="49">
        <f t="shared" si="62"/>
        <v>1</v>
      </c>
      <c r="AO451" s="49">
        <f t="shared" si="63"/>
        <v>1</v>
      </c>
    </row>
    <row r="452" spans="3:41" ht="24">
      <c r="C452" s="187"/>
      <c r="D452" s="301" t="s">
        <v>898</v>
      </c>
      <c r="E452" s="146" t="s">
        <v>114</v>
      </c>
      <c r="F452" s="146" t="s">
        <v>278</v>
      </c>
      <c r="G452" s="290" t="s">
        <v>903</v>
      </c>
      <c r="H452" s="146" t="s">
        <v>32</v>
      </c>
      <c r="I452" s="146"/>
      <c r="J452" s="42" t="s">
        <v>116</v>
      </c>
      <c r="K452" s="200">
        <v>43586</v>
      </c>
      <c r="L452" s="201">
        <v>43616</v>
      </c>
      <c r="M452" s="33">
        <v>1</v>
      </c>
      <c r="N452" s="34" t="s">
        <v>277</v>
      </c>
      <c r="O452" s="18"/>
      <c r="P452" s="205"/>
      <c r="Q452" s="205"/>
      <c r="R452" s="205"/>
      <c r="S452" s="205"/>
      <c r="T452" s="205"/>
      <c r="U452" s="205"/>
      <c r="V452" s="205"/>
      <c r="W452" s="205"/>
      <c r="X452" s="205">
        <v>1</v>
      </c>
      <c r="Y452" s="205">
        <v>1</v>
      </c>
      <c r="Z452" s="205"/>
      <c r="AA452" s="205"/>
      <c r="AB452" s="205"/>
      <c r="AC452" s="205"/>
      <c r="AD452" s="205"/>
      <c r="AE452" s="205"/>
      <c r="AF452" s="205"/>
      <c r="AG452" s="205"/>
      <c r="AH452" s="205"/>
      <c r="AI452" s="205"/>
      <c r="AJ452" s="205"/>
      <c r="AK452" s="205"/>
      <c r="AL452" s="205"/>
      <c r="AM452" s="205"/>
      <c r="AN452" s="49">
        <f t="shared" si="62"/>
        <v>1</v>
      </c>
      <c r="AO452" s="49">
        <f t="shared" si="63"/>
        <v>1</v>
      </c>
    </row>
    <row r="453" spans="3:41" ht="18">
      <c r="C453" s="187" t="s">
        <v>859</v>
      </c>
      <c r="D453" s="302" t="s">
        <v>899</v>
      </c>
      <c r="E453" s="202" t="s">
        <v>55</v>
      </c>
      <c r="F453" s="199"/>
      <c r="G453" s="199"/>
      <c r="H453" s="198" t="s">
        <v>32</v>
      </c>
      <c r="I453" s="198"/>
      <c r="J453" s="193" t="s">
        <v>116</v>
      </c>
      <c r="K453" s="200">
        <v>43586</v>
      </c>
      <c r="L453" s="201">
        <v>43616</v>
      </c>
      <c r="M453" s="33">
        <v>1</v>
      </c>
      <c r="N453" s="34" t="s">
        <v>277</v>
      </c>
      <c r="O453" s="18"/>
      <c r="P453" s="205">
        <v>0</v>
      </c>
      <c r="Q453" s="205">
        <v>0</v>
      </c>
      <c r="R453" s="205">
        <v>0</v>
      </c>
      <c r="S453" s="205">
        <v>0</v>
      </c>
      <c r="T453" s="205">
        <v>0</v>
      </c>
      <c r="U453" s="205">
        <v>0</v>
      </c>
      <c r="V453" s="205">
        <v>0</v>
      </c>
      <c r="W453" s="205">
        <v>0</v>
      </c>
      <c r="X453" s="205">
        <v>2</v>
      </c>
      <c r="Y453" s="205">
        <v>2</v>
      </c>
      <c r="Z453" s="205">
        <v>0</v>
      </c>
      <c r="AA453" s="205">
        <v>0</v>
      </c>
      <c r="AB453" s="205">
        <v>0</v>
      </c>
      <c r="AC453" s="205">
        <v>0</v>
      </c>
      <c r="AD453" s="205">
        <v>0</v>
      </c>
      <c r="AE453" s="205">
        <v>0</v>
      </c>
      <c r="AF453" s="205">
        <v>0</v>
      </c>
      <c r="AG453" s="205">
        <v>0</v>
      </c>
      <c r="AH453" s="205">
        <v>0</v>
      </c>
      <c r="AI453" s="205">
        <v>0</v>
      </c>
      <c r="AJ453" s="205">
        <v>0</v>
      </c>
      <c r="AK453" s="205">
        <v>0</v>
      </c>
      <c r="AL453" s="205">
        <v>0</v>
      </c>
      <c r="AM453" s="205">
        <v>0</v>
      </c>
      <c r="AN453" s="49">
        <f t="shared" si="62"/>
        <v>2</v>
      </c>
      <c r="AO453" s="49">
        <f t="shared" si="63"/>
        <v>2</v>
      </c>
    </row>
    <row r="454" spans="3:41" ht="24">
      <c r="C454" s="187"/>
      <c r="D454" s="301" t="s">
        <v>899</v>
      </c>
      <c r="E454" s="146" t="s">
        <v>114</v>
      </c>
      <c r="F454" s="146" t="s">
        <v>278</v>
      </c>
      <c r="G454" s="290" t="s">
        <v>903</v>
      </c>
      <c r="H454" s="146" t="s">
        <v>32</v>
      </c>
      <c r="I454" s="146"/>
      <c r="J454" s="42" t="s">
        <v>116</v>
      </c>
      <c r="K454" s="200">
        <v>43586</v>
      </c>
      <c r="L454" s="201">
        <v>43616</v>
      </c>
      <c r="M454" s="33">
        <v>1</v>
      </c>
      <c r="N454" s="34" t="s">
        <v>277</v>
      </c>
      <c r="O454" s="18"/>
      <c r="P454" s="205"/>
      <c r="Q454" s="205"/>
      <c r="R454" s="205"/>
      <c r="S454" s="205"/>
      <c r="T454" s="205"/>
      <c r="U454" s="205"/>
      <c r="V454" s="205"/>
      <c r="W454" s="205"/>
      <c r="X454" s="205">
        <v>2</v>
      </c>
      <c r="Y454" s="205">
        <v>2</v>
      </c>
      <c r="Z454" s="205"/>
      <c r="AA454" s="205"/>
      <c r="AB454" s="205"/>
      <c r="AC454" s="205"/>
      <c r="AD454" s="205"/>
      <c r="AE454" s="205"/>
      <c r="AF454" s="205"/>
      <c r="AG454" s="205"/>
      <c r="AH454" s="205"/>
      <c r="AI454" s="205"/>
      <c r="AJ454" s="205"/>
      <c r="AK454" s="205"/>
      <c r="AL454" s="205"/>
      <c r="AM454" s="205"/>
      <c r="AN454" s="49">
        <f t="shared" si="62"/>
        <v>2</v>
      </c>
      <c r="AO454" s="49">
        <f t="shared" si="63"/>
        <v>2</v>
      </c>
    </row>
    <row r="455" spans="3:41" ht="18">
      <c r="C455" s="187" t="s">
        <v>860</v>
      </c>
      <c r="D455" s="289" t="s">
        <v>900</v>
      </c>
      <c r="E455" s="202" t="s">
        <v>55</v>
      </c>
      <c r="F455" s="199"/>
      <c r="G455" s="199"/>
      <c r="H455" s="198" t="s">
        <v>32</v>
      </c>
      <c r="I455" s="198"/>
      <c r="J455" s="193" t="s">
        <v>116</v>
      </c>
      <c r="K455" s="200">
        <v>43586</v>
      </c>
      <c r="L455" s="201">
        <v>43616</v>
      </c>
      <c r="M455" s="33">
        <v>1</v>
      </c>
      <c r="N455" s="34" t="s">
        <v>277</v>
      </c>
      <c r="O455" s="18"/>
      <c r="P455" s="205">
        <v>0</v>
      </c>
      <c r="Q455" s="205">
        <v>0</v>
      </c>
      <c r="R455" s="205">
        <v>0</v>
      </c>
      <c r="S455" s="205">
        <v>0</v>
      </c>
      <c r="T455" s="205">
        <v>0</v>
      </c>
      <c r="U455" s="205">
        <v>0</v>
      </c>
      <c r="V455" s="205">
        <v>0</v>
      </c>
      <c r="W455" s="205">
        <v>0</v>
      </c>
      <c r="X455" s="205">
        <v>2</v>
      </c>
      <c r="Y455" s="205">
        <v>2</v>
      </c>
      <c r="Z455" s="205">
        <v>0</v>
      </c>
      <c r="AA455" s="205">
        <v>0</v>
      </c>
      <c r="AB455" s="205">
        <v>0</v>
      </c>
      <c r="AC455" s="205">
        <v>0</v>
      </c>
      <c r="AD455" s="205">
        <v>0</v>
      </c>
      <c r="AE455" s="205">
        <v>0</v>
      </c>
      <c r="AF455" s="205">
        <v>0</v>
      </c>
      <c r="AG455" s="205">
        <v>0</v>
      </c>
      <c r="AH455" s="205">
        <v>0</v>
      </c>
      <c r="AI455" s="205">
        <v>0</v>
      </c>
      <c r="AJ455" s="205">
        <v>0</v>
      </c>
      <c r="AK455" s="205">
        <v>0</v>
      </c>
      <c r="AL455" s="205">
        <v>0</v>
      </c>
      <c r="AM455" s="205">
        <v>0</v>
      </c>
      <c r="AN455" s="49">
        <f t="shared" si="62"/>
        <v>2</v>
      </c>
      <c r="AO455" s="49">
        <f t="shared" si="63"/>
        <v>2</v>
      </c>
    </row>
    <row r="456" spans="3:41" ht="24">
      <c r="C456" s="187"/>
      <c r="D456" s="295" t="s">
        <v>900</v>
      </c>
      <c r="E456" s="146" t="s">
        <v>114</v>
      </c>
      <c r="F456" s="146" t="s">
        <v>278</v>
      </c>
      <c r="G456" s="290" t="s">
        <v>903</v>
      </c>
      <c r="H456" s="146" t="s">
        <v>32</v>
      </c>
      <c r="I456" s="146"/>
      <c r="J456" s="42" t="s">
        <v>116</v>
      </c>
      <c r="K456" s="200">
        <v>43586</v>
      </c>
      <c r="L456" s="201">
        <v>43616</v>
      </c>
      <c r="M456" s="33">
        <v>1</v>
      </c>
      <c r="N456" s="34" t="s">
        <v>277</v>
      </c>
      <c r="O456" s="18"/>
      <c r="P456" s="205"/>
      <c r="Q456" s="205"/>
      <c r="R456" s="205"/>
      <c r="S456" s="205"/>
      <c r="T456" s="205"/>
      <c r="U456" s="205"/>
      <c r="V456" s="205"/>
      <c r="W456" s="205"/>
      <c r="X456" s="205">
        <v>2</v>
      </c>
      <c r="Y456" s="205">
        <v>2</v>
      </c>
      <c r="Z456" s="205"/>
      <c r="AA456" s="205"/>
      <c r="AB456" s="205"/>
      <c r="AC456" s="205"/>
      <c r="AD456" s="205"/>
      <c r="AE456" s="205"/>
      <c r="AF456" s="205"/>
      <c r="AG456" s="205"/>
      <c r="AH456" s="205"/>
      <c r="AI456" s="205"/>
      <c r="AJ456" s="205"/>
      <c r="AK456" s="205"/>
      <c r="AL456" s="205"/>
      <c r="AM456" s="205"/>
      <c r="AN456" s="49">
        <f t="shared" si="62"/>
        <v>2</v>
      </c>
      <c r="AO456" s="49">
        <f t="shared" si="63"/>
        <v>2</v>
      </c>
    </row>
    <row r="457" spans="3:41" ht="18">
      <c r="C457" s="187" t="s">
        <v>861</v>
      </c>
      <c r="D457" s="289" t="s">
        <v>901</v>
      </c>
      <c r="E457" s="202" t="s">
        <v>55</v>
      </c>
      <c r="F457" s="199"/>
      <c r="G457" s="199"/>
      <c r="H457" s="198" t="s">
        <v>32</v>
      </c>
      <c r="I457" s="198"/>
      <c r="J457" s="193" t="s">
        <v>116</v>
      </c>
      <c r="K457" s="200">
        <v>43586</v>
      </c>
      <c r="L457" s="201">
        <v>43708</v>
      </c>
      <c r="M457" s="33">
        <v>1</v>
      </c>
      <c r="N457" s="34" t="s">
        <v>277</v>
      </c>
      <c r="O457" s="18"/>
      <c r="P457" s="205">
        <v>0</v>
      </c>
      <c r="Q457" s="205">
        <v>0</v>
      </c>
      <c r="R457" s="205">
        <v>0</v>
      </c>
      <c r="S457" s="205">
        <v>0</v>
      </c>
      <c r="T457" s="205">
        <v>0</v>
      </c>
      <c r="U457" s="205">
        <v>0</v>
      </c>
      <c r="V457" s="205">
        <v>0</v>
      </c>
      <c r="W457" s="205">
        <v>0</v>
      </c>
      <c r="X457" s="205">
        <v>1</v>
      </c>
      <c r="Y457" s="205">
        <v>1</v>
      </c>
      <c r="Z457" s="205">
        <v>0</v>
      </c>
      <c r="AA457" s="205">
        <v>0</v>
      </c>
      <c r="AB457" s="205">
        <v>0</v>
      </c>
      <c r="AC457" s="205">
        <v>0</v>
      </c>
      <c r="AD457" s="205">
        <v>2</v>
      </c>
      <c r="AE457" s="205">
        <v>2</v>
      </c>
      <c r="AF457" s="205">
        <v>0</v>
      </c>
      <c r="AG457" s="205">
        <v>0</v>
      </c>
      <c r="AH457" s="205">
        <v>0</v>
      </c>
      <c r="AI457" s="205">
        <v>0</v>
      </c>
      <c r="AJ457" s="205">
        <v>0</v>
      </c>
      <c r="AK457" s="205">
        <v>0</v>
      </c>
      <c r="AL457" s="205">
        <v>0</v>
      </c>
      <c r="AM457" s="205">
        <v>0</v>
      </c>
      <c r="AN457" s="49">
        <f t="shared" si="62"/>
        <v>3</v>
      </c>
      <c r="AO457" s="49">
        <f t="shared" si="63"/>
        <v>3</v>
      </c>
    </row>
    <row r="458" spans="3:41" ht="24">
      <c r="C458" s="187"/>
      <c r="D458" s="307" t="s">
        <v>901</v>
      </c>
      <c r="E458" s="146" t="s">
        <v>114</v>
      </c>
      <c r="F458" s="146" t="s">
        <v>278</v>
      </c>
      <c r="G458" s="290" t="s">
        <v>903</v>
      </c>
      <c r="H458" s="146" t="s">
        <v>32</v>
      </c>
      <c r="I458" s="146"/>
      <c r="J458" s="42" t="s">
        <v>116</v>
      </c>
      <c r="K458" s="200">
        <v>43586</v>
      </c>
      <c r="L458" s="201">
        <v>43708</v>
      </c>
      <c r="M458" s="33">
        <v>1</v>
      </c>
      <c r="N458" s="34" t="s">
        <v>277</v>
      </c>
      <c r="O458" s="18"/>
      <c r="P458" s="205"/>
      <c r="Q458" s="205"/>
      <c r="R458" s="205"/>
      <c r="S458" s="205"/>
      <c r="T458" s="205"/>
      <c r="U458" s="205"/>
      <c r="V458" s="205"/>
      <c r="W458" s="205"/>
      <c r="X458" s="205">
        <v>1</v>
      </c>
      <c r="Y458" s="205">
        <v>1</v>
      </c>
      <c r="Z458" s="205"/>
      <c r="AA458" s="205"/>
      <c r="AB458" s="205"/>
      <c r="AC458" s="205"/>
      <c r="AD458" s="205">
        <v>2</v>
      </c>
      <c r="AE458" s="205">
        <v>2</v>
      </c>
      <c r="AF458" s="205"/>
      <c r="AG458" s="205"/>
      <c r="AH458" s="205"/>
      <c r="AI458" s="205"/>
      <c r="AJ458" s="205"/>
      <c r="AK458" s="205"/>
      <c r="AL458" s="205"/>
      <c r="AM458" s="205"/>
      <c r="AN458" s="49">
        <f t="shared" si="62"/>
        <v>3</v>
      </c>
      <c r="AO458" s="49">
        <f t="shared" si="63"/>
        <v>3</v>
      </c>
    </row>
    <row r="459" spans="3:41" ht="18">
      <c r="C459" s="187" t="s">
        <v>862</v>
      </c>
      <c r="D459" s="306" t="s">
        <v>902</v>
      </c>
      <c r="E459" s="202" t="s">
        <v>55</v>
      </c>
      <c r="F459" s="199"/>
      <c r="G459" s="199"/>
      <c r="H459" s="198" t="s">
        <v>32</v>
      </c>
      <c r="I459" s="198"/>
      <c r="J459" s="193" t="s">
        <v>116</v>
      </c>
      <c r="K459" s="200">
        <v>43586</v>
      </c>
      <c r="L459" s="201">
        <v>43616</v>
      </c>
      <c r="M459" s="33">
        <v>1</v>
      </c>
      <c r="N459" s="34" t="s">
        <v>277</v>
      </c>
      <c r="O459" s="18"/>
      <c r="P459" s="322">
        <v>0</v>
      </c>
      <c r="Q459" s="322">
        <v>0</v>
      </c>
      <c r="R459" s="322">
        <v>0</v>
      </c>
      <c r="S459" s="322">
        <v>0</v>
      </c>
      <c r="T459" s="322">
        <v>0</v>
      </c>
      <c r="U459" s="322">
        <v>0</v>
      </c>
      <c r="V459" s="322">
        <v>0</v>
      </c>
      <c r="W459" s="322">
        <v>0</v>
      </c>
      <c r="X459" s="322">
        <v>1</v>
      </c>
      <c r="Y459" s="322">
        <v>1</v>
      </c>
      <c r="Z459" s="322">
        <v>0</v>
      </c>
      <c r="AA459" s="322">
        <v>0</v>
      </c>
      <c r="AB459" s="322">
        <v>0</v>
      </c>
      <c r="AC459" s="322">
        <v>0</v>
      </c>
      <c r="AD459" s="322">
        <v>0</v>
      </c>
      <c r="AE459" s="322">
        <v>0</v>
      </c>
      <c r="AF459" s="322">
        <v>0</v>
      </c>
      <c r="AG459" s="322">
        <v>0</v>
      </c>
      <c r="AH459" s="322">
        <v>0</v>
      </c>
      <c r="AI459" s="322">
        <v>0</v>
      </c>
      <c r="AJ459" s="322">
        <v>0</v>
      </c>
      <c r="AK459" s="322">
        <v>0</v>
      </c>
      <c r="AL459" s="322">
        <v>0</v>
      </c>
      <c r="AM459" s="322">
        <v>0</v>
      </c>
      <c r="AN459" s="49">
        <f t="shared" si="62"/>
        <v>1</v>
      </c>
      <c r="AO459" s="49">
        <f t="shared" si="63"/>
        <v>1</v>
      </c>
    </row>
    <row r="460" spans="3:41" ht="24">
      <c r="C460" s="187"/>
      <c r="D460" s="305" t="s">
        <v>902</v>
      </c>
      <c r="E460" s="146" t="s">
        <v>114</v>
      </c>
      <c r="F460" s="146" t="s">
        <v>278</v>
      </c>
      <c r="G460" s="290" t="s">
        <v>903</v>
      </c>
      <c r="H460" s="146" t="s">
        <v>32</v>
      </c>
      <c r="I460" s="146"/>
      <c r="J460" s="42" t="s">
        <v>116</v>
      </c>
      <c r="K460" s="200">
        <v>43586</v>
      </c>
      <c r="L460" s="201">
        <v>43616</v>
      </c>
      <c r="M460" s="33">
        <v>1</v>
      </c>
      <c r="N460" s="34" t="s">
        <v>277</v>
      </c>
      <c r="O460" s="47"/>
      <c r="P460" s="323"/>
      <c r="Q460" s="323"/>
      <c r="R460" s="325"/>
      <c r="S460" s="326"/>
      <c r="T460" s="328"/>
      <c r="U460" s="327"/>
      <c r="V460" s="323"/>
      <c r="W460" s="323"/>
      <c r="X460" s="323">
        <v>1</v>
      </c>
      <c r="Y460" s="323">
        <v>1</v>
      </c>
      <c r="Z460" s="323"/>
      <c r="AA460" s="323"/>
      <c r="AB460" s="323"/>
      <c r="AC460" s="323"/>
      <c r="AD460" s="323"/>
      <c r="AE460" s="323"/>
      <c r="AF460" s="323"/>
      <c r="AG460" s="323"/>
      <c r="AH460" s="323"/>
      <c r="AI460" s="323"/>
      <c r="AJ460" s="323"/>
      <c r="AK460" s="323"/>
      <c r="AL460" s="323"/>
      <c r="AM460" s="323"/>
      <c r="AN460" s="49">
        <f t="shared" si="62"/>
        <v>1</v>
      </c>
      <c r="AO460" s="49">
        <f t="shared" si="63"/>
        <v>1</v>
      </c>
    </row>
    <row r="461" spans="3:41" ht="18">
      <c r="C461" s="187" t="s">
        <v>909</v>
      </c>
      <c r="D461" s="317" t="s">
        <v>910</v>
      </c>
      <c r="E461" s="202" t="s">
        <v>55</v>
      </c>
      <c r="F461" s="199"/>
      <c r="G461" s="199"/>
      <c r="H461" s="198" t="s">
        <v>32</v>
      </c>
      <c r="I461" s="198"/>
      <c r="J461" s="193" t="s">
        <v>116</v>
      </c>
      <c r="K461" s="200">
        <v>43617</v>
      </c>
      <c r="L461" s="201">
        <v>43708</v>
      </c>
      <c r="M461" s="312">
        <v>1</v>
      </c>
      <c r="N461" s="34" t="s">
        <v>277</v>
      </c>
      <c r="O461" s="314"/>
      <c r="P461" s="323"/>
      <c r="Q461" s="323"/>
      <c r="R461" s="323"/>
      <c r="S461" s="323"/>
      <c r="T461" s="323"/>
      <c r="U461" s="323"/>
      <c r="V461" s="323"/>
      <c r="W461" s="323"/>
      <c r="X461" s="323"/>
      <c r="Y461" s="323"/>
      <c r="Z461" s="323">
        <v>1</v>
      </c>
      <c r="AA461" s="323">
        <v>1</v>
      </c>
      <c r="AB461" s="323"/>
      <c r="AC461" s="323"/>
      <c r="AD461" s="323">
        <v>1</v>
      </c>
      <c r="AE461" s="323">
        <v>1</v>
      </c>
      <c r="AF461" s="323"/>
      <c r="AG461" s="323"/>
      <c r="AH461" s="323"/>
      <c r="AI461" s="323"/>
      <c r="AJ461" s="323"/>
      <c r="AK461" s="323"/>
      <c r="AL461" s="323"/>
      <c r="AM461" s="323"/>
      <c r="AN461" s="49">
        <f t="shared" si="62"/>
        <v>2</v>
      </c>
      <c r="AO461" s="49">
        <f t="shared" si="63"/>
        <v>2</v>
      </c>
    </row>
    <row r="462" spans="3:41" ht="24">
      <c r="C462" s="187"/>
      <c r="D462" s="315" t="s">
        <v>910</v>
      </c>
      <c r="E462" s="146" t="s">
        <v>114</v>
      </c>
      <c r="F462" s="146" t="s">
        <v>278</v>
      </c>
      <c r="G462" s="290" t="s">
        <v>243</v>
      </c>
      <c r="H462" s="146" t="s">
        <v>32</v>
      </c>
      <c r="I462" s="146"/>
      <c r="J462" s="42" t="s">
        <v>116</v>
      </c>
      <c r="K462" s="200">
        <v>43617</v>
      </c>
      <c r="L462" s="201">
        <v>43708</v>
      </c>
      <c r="M462" s="312">
        <v>1</v>
      </c>
      <c r="N462" s="34" t="s">
        <v>277</v>
      </c>
      <c r="O462" s="314"/>
      <c r="P462" s="323"/>
      <c r="Q462" s="323"/>
      <c r="R462" s="323"/>
      <c r="S462" s="323"/>
      <c r="T462" s="323"/>
      <c r="U462" s="323"/>
      <c r="V462" s="323"/>
      <c r="W462" s="323"/>
      <c r="X462" s="323"/>
      <c r="Y462" s="323"/>
      <c r="Z462" s="323">
        <v>1</v>
      </c>
      <c r="AA462" s="323">
        <v>1</v>
      </c>
      <c r="AB462" s="323"/>
      <c r="AC462" s="323"/>
      <c r="AD462" s="323">
        <v>1</v>
      </c>
      <c r="AE462" s="323">
        <v>1</v>
      </c>
      <c r="AF462" s="323"/>
      <c r="AG462" s="323"/>
      <c r="AH462" s="323"/>
      <c r="AI462" s="323"/>
      <c r="AJ462" s="323"/>
      <c r="AK462" s="323"/>
      <c r="AL462" s="323"/>
      <c r="AM462" s="323"/>
      <c r="AN462" s="49">
        <f t="shared" si="62"/>
        <v>2</v>
      </c>
      <c r="AO462" s="49">
        <f t="shared" si="63"/>
        <v>2</v>
      </c>
    </row>
    <row r="463" spans="3:41" ht="18">
      <c r="C463" s="187" t="s">
        <v>912</v>
      </c>
      <c r="D463" s="317" t="s">
        <v>911</v>
      </c>
      <c r="E463" s="202" t="s">
        <v>55</v>
      </c>
      <c r="F463" s="199"/>
      <c r="G463" s="199"/>
      <c r="H463" s="198" t="s">
        <v>32</v>
      </c>
      <c r="I463" s="198"/>
      <c r="J463" s="193" t="s">
        <v>116</v>
      </c>
      <c r="K463" s="200">
        <v>43617</v>
      </c>
      <c r="L463" s="201">
        <v>43646</v>
      </c>
      <c r="M463" s="312">
        <v>1</v>
      </c>
      <c r="N463" s="34" t="s">
        <v>277</v>
      </c>
      <c r="O463" s="314"/>
      <c r="P463" s="323"/>
      <c r="Q463" s="323"/>
      <c r="R463" s="323"/>
      <c r="S463" s="323"/>
      <c r="T463" s="323"/>
      <c r="U463" s="323"/>
      <c r="V463" s="323"/>
      <c r="W463" s="323"/>
      <c r="X463" s="323"/>
      <c r="Y463" s="323"/>
      <c r="Z463" s="323">
        <v>1</v>
      </c>
      <c r="AA463" s="323">
        <v>1</v>
      </c>
      <c r="AB463" s="323"/>
      <c r="AC463" s="323"/>
      <c r="AD463" s="323"/>
      <c r="AE463" s="323"/>
      <c r="AF463" s="323"/>
      <c r="AG463" s="323"/>
      <c r="AH463" s="323"/>
      <c r="AI463" s="323"/>
      <c r="AJ463" s="323"/>
      <c r="AK463" s="323"/>
      <c r="AL463" s="323"/>
      <c r="AM463" s="323"/>
      <c r="AN463" s="49">
        <f t="shared" si="62"/>
        <v>1</v>
      </c>
      <c r="AO463" s="49">
        <f t="shared" si="63"/>
        <v>1</v>
      </c>
    </row>
    <row r="464" spans="3:41" ht="24">
      <c r="C464" s="187"/>
      <c r="D464" s="315" t="s">
        <v>911</v>
      </c>
      <c r="E464" s="146" t="s">
        <v>114</v>
      </c>
      <c r="F464" s="146" t="s">
        <v>278</v>
      </c>
      <c r="G464" s="290" t="s">
        <v>243</v>
      </c>
      <c r="H464" s="146" t="s">
        <v>32</v>
      </c>
      <c r="I464" s="146"/>
      <c r="J464" s="42" t="s">
        <v>116</v>
      </c>
      <c r="K464" s="200">
        <v>43617</v>
      </c>
      <c r="L464" s="201">
        <v>43646</v>
      </c>
      <c r="M464" s="312">
        <v>1</v>
      </c>
      <c r="N464" s="34" t="s">
        <v>277</v>
      </c>
      <c r="O464" s="314"/>
      <c r="P464" s="323"/>
      <c r="Q464" s="323"/>
      <c r="R464" s="323"/>
      <c r="S464" s="323"/>
      <c r="T464" s="323"/>
      <c r="U464" s="323"/>
      <c r="V464" s="323"/>
      <c r="W464" s="323"/>
      <c r="X464" s="323"/>
      <c r="Y464" s="323"/>
      <c r="Z464" s="323">
        <v>1</v>
      </c>
      <c r="AA464" s="323">
        <v>1</v>
      </c>
      <c r="AB464" s="323"/>
      <c r="AC464" s="323"/>
      <c r="AD464" s="323"/>
      <c r="AE464" s="323"/>
      <c r="AF464" s="323"/>
      <c r="AG464" s="323"/>
      <c r="AH464" s="323"/>
      <c r="AI464" s="323"/>
      <c r="AJ464" s="323"/>
      <c r="AK464" s="323"/>
      <c r="AL464" s="323"/>
      <c r="AM464" s="323"/>
      <c r="AN464" s="49">
        <f t="shared" si="62"/>
        <v>1</v>
      </c>
      <c r="AO464" s="49">
        <f t="shared" si="63"/>
        <v>1</v>
      </c>
    </row>
    <row r="465" spans="3:41" ht="18">
      <c r="C465" s="187" t="s">
        <v>914</v>
      </c>
      <c r="D465" s="317" t="s">
        <v>913</v>
      </c>
      <c r="E465" s="202" t="s">
        <v>55</v>
      </c>
      <c r="F465" s="199"/>
      <c r="G465" s="199"/>
      <c r="H465" s="198" t="s">
        <v>32</v>
      </c>
      <c r="I465" s="198"/>
      <c r="J465" s="193" t="s">
        <v>116</v>
      </c>
      <c r="K465" s="200">
        <v>43647</v>
      </c>
      <c r="L465" s="201">
        <v>43708</v>
      </c>
      <c r="M465" s="312">
        <v>1</v>
      </c>
      <c r="N465" s="34" t="s">
        <v>277</v>
      </c>
      <c r="O465" s="314"/>
      <c r="P465" s="323"/>
      <c r="Q465" s="323"/>
      <c r="R465" s="323"/>
      <c r="S465" s="323"/>
      <c r="T465" s="323"/>
      <c r="U465" s="323"/>
      <c r="V465" s="323"/>
      <c r="W465" s="323"/>
      <c r="X465" s="323"/>
      <c r="Y465" s="323"/>
      <c r="Z465" s="323">
        <v>0</v>
      </c>
      <c r="AA465" s="323">
        <v>0</v>
      </c>
      <c r="AB465" s="323">
        <v>2</v>
      </c>
      <c r="AC465" s="323">
        <v>2</v>
      </c>
      <c r="AD465" s="323">
        <v>1</v>
      </c>
      <c r="AE465" s="323">
        <v>1</v>
      </c>
      <c r="AF465" s="323"/>
      <c r="AG465" s="323"/>
      <c r="AH465" s="323"/>
      <c r="AI465" s="323"/>
      <c r="AJ465" s="323"/>
      <c r="AK465" s="323"/>
      <c r="AL465" s="323"/>
      <c r="AM465" s="323"/>
      <c r="AN465" s="49">
        <f t="shared" si="62"/>
        <v>3</v>
      </c>
      <c r="AO465" s="49">
        <f t="shared" si="63"/>
        <v>3</v>
      </c>
    </row>
    <row r="466" spans="3:41" ht="24">
      <c r="C466" s="187"/>
      <c r="D466" s="315" t="s">
        <v>915</v>
      </c>
      <c r="E466" s="146" t="s">
        <v>114</v>
      </c>
      <c r="F466" s="146" t="s">
        <v>278</v>
      </c>
      <c r="G466" s="290" t="s">
        <v>243</v>
      </c>
      <c r="H466" s="146" t="s">
        <v>32</v>
      </c>
      <c r="I466" s="146"/>
      <c r="J466" s="42" t="s">
        <v>116</v>
      </c>
      <c r="K466" s="200">
        <v>43647</v>
      </c>
      <c r="L466" s="201">
        <v>43708</v>
      </c>
      <c r="M466" s="312">
        <v>1</v>
      </c>
      <c r="N466" s="34" t="s">
        <v>277</v>
      </c>
      <c r="O466" s="314"/>
      <c r="P466" s="323"/>
      <c r="Q466" s="323"/>
      <c r="R466" s="323"/>
      <c r="S466" s="323"/>
      <c r="T466" s="323"/>
      <c r="U466" s="323"/>
      <c r="V466" s="323"/>
      <c r="W466" s="323"/>
      <c r="X466" s="323"/>
      <c r="Y466" s="323"/>
      <c r="Z466" s="323">
        <v>0</v>
      </c>
      <c r="AA466" s="323">
        <v>0</v>
      </c>
      <c r="AB466" s="323">
        <v>2</v>
      </c>
      <c r="AC466" s="323">
        <v>2</v>
      </c>
      <c r="AD466" s="323">
        <v>1</v>
      </c>
      <c r="AE466" s="323">
        <v>1</v>
      </c>
      <c r="AF466" s="323"/>
      <c r="AG466" s="323"/>
      <c r="AH466" s="323"/>
      <c r="AI466" s="323"/>
      <c r="AJ466" s="323"/>
      <c r="AK466" s="323"/>
      <c r="AL466" s="323"/>
      <c r="AM466" s="323"/>
      <c r="AN466" s="49">
        <f t="shared" si="62"/>
        <v>3</v>
      </c>
      <c r="AO466" s="49">
        <f t="shared" si="63"/>
        <v>3</v>
      </c>
    </row>
    <row r="467" spans="3:41" ht="18">
      <c r="C467" s="187" t="s">
        <v>916</v>
      </c>
      <c r="D467" s="316" t="s">
        <v>917</v>
      </c>
      <c r="E467" s="202" t="s">
        <v>55</v>
      </c>
      <c r="F467" s="199"/>
      <c r="G467" s="199"/>
      <c r="H467" s="198" t="s">
        <v>32</v>
      </c>
      <c r="I467" s="198"/>
      <c r="J467" s="193" t="s">
        <v>116</v>
      </c>
      <c r="K467" s="200">
        <v>43647</v>
      </c>
      <c r="L467" s="201">
        <v>43708</v>
      </c>
      <c r="M467" s="312">
        <v>1</v>
      </c>
      <c r="N467" s="34" t="s">
        <v>277</v>
      </c>
      <c r="O467" s="314"/>
      <c r="P467" s="323"/>
      <c r="Q467" s="323"/>
      <c r="R467" s="323"/>
      <c r="S467" s="323"/>
      <c r="T467" s="323"/>
      <c r="U467" s="323"/>
      <c r="V467" s="323"/>
      <c r="W467" s="323"/>
      <c r="X467" s="323"/>
      <c r="Y467" s="323"/>
      <c r="Z467" s="323">
        <v>0</v>
      </c>
      <c r="AA467" s="323">
        <v>0</v>
      </c>
      <c r="AB467" s="323">
        <v>2</v>
      </c>
      <c r="AC467" s="323">
        <v>2</v>
      </c>
      <c r="AD467" s="323">
        <v>1</v>
      </c>
      <c r="AE467" s="323">
        <v>1</v>
      </c>
      <c r="AF467" s="323"/>
      <c r="AG467" s="323"/>
      <c r="AH467" s="323"/>
      <c r="AI467" s="323"/>
      <c r="AJ467" s="323"/>
      <c r="AK467" s="323"/>
      <c r="AL467" s="323"/>
      <c r="AM467" s="323"/>
      <c r="AN467" s="49">
        <f t="shared" si="62"/>
        <v>3</v>
      </c>
      <c r="AO467" s="49">
        <f t="shared" si="63"/>
        <v>3</v>
      </c>
    </row>
    <row r="468" spans="3:41" ht="24">
      <c r="C468" s="187"/>
      <c r="D468" s="315" t="s">
        <v>917</v>
      </c>
      <c r="E468" s="146" t="s">
        <v>114</v>
      </c>
      <c r="F468" s="146" t="s">
        <v>278</v>
      </c>
      <c r="G468" s="290" t="s">
        <v>243</v>
      </c>
      <c r="H468" s="146" t="s">
        <v>32</v>
      </c>
      <c r="I468" s="146"/>
      <c r="J468" s="42" t="s">
        <v>116</v>
      </c>
      <c r="K468" s="200">
        <v>43647</v>
      </c>
      <c r="L468" s="201">
        <v>43708</v>
      </c>
      <c r="M468" s="312">
        <v>1</v>
      </c>
      <c r="N468" s="34" t="s">
        <v>277</v>
      </c>
      <c r="O468" s="314"/>
      <c r="P468" s="323"/>
      <c r="Q468" s="323"/>
      <c r="R468" s="323"/>
      <c r="S468" s="323"/>
      <c r="T468" s="323"/>
      <c r="U468" s="323"/>
      <c r="V468" s="323"/>
      <c r="W468" s="323"/>
      <c r="X468" s="323"/>
      <c r="Y468" s="323"/>
      <c r="Z468" s="323">
        <v>0</v>
      </c>
      <c r="AA468" s="323">
        <v>0</v>
      </c>
      <c r="AB468" s="323">
        <v>2</v>
      </c>
      <c r="AC468" s="323">
        <v>2</v>
      </c>
      <c r="AD468" s="323">
        <v>1</v>
      </c>
      <c r="AE468" s="323">
        <v>1</v>
      </c>
      <c r="AF468" s="323"/>
      <c r="AG468" s="323"/>
      <c r="AH468" s="323"/>
      <c r="AI468" s="323"/>
      <c r="AJ468" s="323"/>
      <c r="AK468" s="323"/>
      <c r="AL468" s="323"/>
      <c r="AM468" s="323"/>
      <c r="AN468" s="49">
        <f t="shared" si="62"/>
        <v>3</v>
      </c>
      <c r="AO468" s="49">
        <f t="shared" si="63"/>
        <v>3</v>
      </c>
    </row>
    <row r="469" spans="3:41" ht="18">
      <c r="C469" s="187" t="s">
        <v>919</v>
      </c>
      <c r="D469" s="319" t="s">
        <v>918</v>
      </c>
      <c r="E469" s="202" t="s">
        <v>55</v>
      </c>
      <c r="F469" s="199"/>
      <c r="G469" s="199"/>
      <c r="H469" s="198" t="s">
        <v>32</v>
      </c>
      <c r="I469" s="198"/>
      <c r="J469" s="193" t="s">
        <v>116</v>
      </c>
      <c r="K469" s="200">
        <v>43647</v>
      </c>
      <c r="L469" s="201">
        <v>43708</v>
      </c>
      <c r="M469" s="312">
        <v>1</v>
      </c>
      <c r="N469" s="34" t="s">
        <v>277</v>
      </c>
      <c r="O469" s="314"/>
      <c r="P469" s="323"/>
      <c r="Q469" s="323"/>
      <c r="R469" s="323"/>
      <c r="S469" s="323"/>
      <c r="T469" s="323"/>
      <c r="U469" s="323"/>
      <c r="V469" s="323"/>
      <c r="W469" s="323"/>
      <c r="X469" s="323"/>
      <c r="Y469" s="323"/>
      <c r="Z469" s="323">
        <v>0</v>
      </c>
      <c r="AA469" s="323">
        <v>0</v>
      </c>
      <c r="AB469" s="323">
        <v>2</v>
      </c>
      <c r="AC469" s="323">
        <v>2</v>
      </c>
      <c r="AD469" s="323"/>
      <c r="AE469" s="323"/>
      <c r="AF469" s="323"/>
      <c r="AG469" s="323"/>
      <c r="AH469" s="323"/>
      <c r="AI469" s="323"/>
      <c r="AJ469" s="323"/>
      <c r="AK469" s="323"/>
      <c r="AL469" s="323"/>
      <c r="AM469" s="323"/>
      <c r="AN469" s="49">
        <f t="shared" si="62"/>
        <v>2</v>
      </c>
      <c r="AO469" s="49">
        <f t="shared" si="63"/>
        <v>2</v>
      </c>
    </row>
    <row r="470" spans="3:41" ht="24">
      <c r="C470" s="187"/>
      <c r="D470" s="318" t="s">
        <v>918</v>
      </c>
      <c r="E470" s="146" t="s">
        <v>114</v>
      </c>
      <c r="F470" s="146" t="s">
        <v>278</v>
      </c>
      <c r="G470" s="290" t="s">
        <v>243</v>
      </c>
      <c r="H470" s="146" t="s">
        <v>32</v>
      </c>
      <c r="I470" s="146"/>
      <c r="J470" s="42" t="s">
        <v>116</v>
      </c>
      <c r="K470" s="200">
        <v>43647</v>
      </c>
      <c r="L470" s="201">
        <v>43708</v>
      </c>
      <c r="M470" s="312">
        <v>1</v>
      </c>
      <c r="N470" s="34" t="s">
        <v>277</v>
      </c>
      <c r="O470" s="314"/>
      <c r="P470" s="323"/>
      <c r="Q470" s="323"/>
      <c r="R470" s="323"/>
      <c r="S470" s="323"/>
      <c r="T470" s="323"/>
      <c r="U470" s="323"/>
      <c r="V470" s="323"/>
      <c r="W470" s="323"/>
      <c r="X470" s="323"/>
      <c r="Y470" s="323"/>
      <c r="Z470" s="323">
        <v>0</v>
      </c>
      <c r="AA470" s="323">
        <v>0</v>
      </c>
      <c r="AB470" s="323">
        <v>2</v>
      </c>
      <c r="AC470" s="323">
        <v>2</v>
      </c>
      <c r="AD470" s="323"/>
      <c r="AE470" s="323"/>
      <c r="AF470" s="323"/>
      <c r="AG470" s="323"/>
      <c r="AH470" s="323"/>
      <c r="AI470" s="323"/>
      <c r="AJ470" s="323"/>
      <c r="AK470" s="323"/>
      <c r="AL470" s="323"/>
      <c r="AM470" s="323"/>
      <c r="AN470" s="49">
        <f t="shared" si="62"/>
        <v>2</v>
      </c>
      <c r="AO470" s="49">
        <f t="shared" si="63"/>
        <v>2</v>
      </c>
    </row>
    <row r="471" spans="3:41" ht="18">
      <c r="C471" s="187" t="s">
        <v>920</v>
      </c>
      <c r="D471" s="320" t="s">
        <v>921</v>
      </c>
      <c r="E471" s="202" t="s">
        <v>55</v>
      </c>
      <c r="F471" s="199"/>
      <c r="G471" s="199"/>
      <c r="H471" s="198" t="s">
        <v>32</v>
      </c>
      <c r="I471" s="198"/>
      <c r="J471" s="193" t="s">
        <v>116</v>
      </c>
      <c r="K471" s="321">
        <v>43770</v>
      </c>
      <c r="L471" s="321">
        <v>43799</v>
      </c>
      <c r="M471" s="312">
        <v>1</v>
      </c>
      <c r="N471" s="34" t="s">
        <v>277</v>
      </c>
      <c r="P471" s="324"/>
      <c r="Q471" s="324"/>
      <c r="R471" s="324"/>
      <c r="S471" s="324"/>
      <c r="T471" s="324"/>
      <c r="U471" s="324"/>
      <c r="V471" s="324"/>
      <c r="W471" s="324"/>
      <c r="X471" s="324"/>
      <c r="Y471" s="324"/>
      <c r="Z471" s="324"/>
      <c r="AA471" s="324"/>
      <c r="AB471" s="324"/>
      <c r="AC471" s="324"/>
      <c r="AD471" s="324"/>
      <c r="AE471" s="324"/>
      <c r="AF471" s="324"/>
      <c r="AG471" s="324"/>
      <c r="AH471" s="324"/>
      <c r="AI471" s="324"/>
      <c r="AJ471" s="324">
        <v>3</v>
      </c>
      <c r="AK471" s="324">
        <v>3</v>
      </c>
      <c r="AL471" s="324"/>
      <c r="AM471" s="324"/>
      <c r="AN471" s="49">
        <f t="shared" si="62"/>
        <v>3</v>
      </c>
      <c r="AO471" s="49">
        <f t="shared" si="63"/>
        <v>3</v>
      </c>
    </row>
    <row r="472" spans="3:41" ht="12.75" customHeight="1">
      <c r="C472" s="187"/>
      <c r="D472" s="117" t="s">
        <v>921</v>
      </c>
      <c r="E472" s="146" t="s">
        <v>114</v>
      </c>
      <c r="F472" s="146" t="s">
        <v>278</v>
      </c>
      <c r="G472" s="290" t="s">
        <v>903</v>
      </c>
      <c r="H472" s="146" t="s">
        <v>32</v>
      </c>
      <c r="I472" s="146"/>
      <c r="J472" s="42" t="s">
        <v>116</v>
      </c>
      <c r="K472" s="321">
        <v>43770</v>
      </c>
      <c r="L472" s="321">
        <v>43799</v>
      </c>
      <c r="M472" s="312">
        <v>1</v>
      </c>
      <c r="N472" s="34" t="s">
        <v>277</v>
      </c>
      <c r="O472" s="97"/>
      <c r="P472" s="324"/>
      <c r="Q472" s="324"/>
      <c r="R472" s="324"/>
      <c r="S472" s="324"/>
      <c r="T472" s="324"/>
      <c r="U472" s="324"/>
      <c r="V472" s="324"/>
      <c r="W472" s="324"/>
      <c r="X472" s="324"/>
      <c r="Y472" s="324"/>
      <c r="Z472" s="324"/>
      <c r="AA472" s="324"/>
      <c r="AB472" s="324"/>
      <c r="AC472" s="324"/>
      <c r="AD472" s="324"/>
      <c r="AE472" s="324"/>
      <c r="AF472" s="324"/>
      <c r="AG472" s="324"/>
      <c r="AH472" s="324"/>
      <c r="AI472" s="324"/>
      <c r="AJ472" s="324">
        <v>3</v>
      </c>
      <c r="AK472" s="324">
        <v>3</v>
      </c>
      <c r="AL472" s="324"/>
      <c r="AM472" s="324"/>
      <c r="AN472" s="49">
        <f t="shared" si="62"/>
        <v>3</v>
      </c>
      <c r="AO472" s="49">
        <f t="shared" si="63"/>
        <v>3</v>
      </c>
    </row>
    <row r="473" spans="3:41" ht="12.75">
      <c r="C473" s="187"/>
      <c r="D473" s="308"/>
      <c r="E473" s="309"/>
      <c r="F473" s="309"/>
      <c r="G473" s="310"/>
      <c r="H473" s="309"/>
      <c r="I473" s="309"/>
      <c r="J473" s="311"/>
      <c r="K473" s="200"/>
      <c r="L473" s="201"/>
      <c r="M473" s="312"/>
      <c r="N473" s="313"/>
      <c r="O473" s="314"/>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row>
    <row r="474" spans="3:41" ht="12.75">
      <c r="C474" s="187"/>
      <c r="D474" s="308"/>
      <c r="E474" s="309"/>
      <c r="F474" s="309"/>
      <c r="G474" s="310"/>
      <c r="H474" s="309"/>
      <c r="I474" s="309"/>
      <c r="J474" s="311"/>
      <c r="K474" s="200"/>
      <c r="L474" s="201"/>
      <c r="M474" s="312"/>
      <c r="N474" s="313"/>
      <c r="O474" s="314"/>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row>
    <row r="475" spans="3:41" ht="12.75">
      <c r="C475" s="187"/>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row>
    <row r="476" spans="3:41" ht="12.75">
      <c r="C476" s="187"/>
      <c r="L476" s="101"/>
      <c r="M476" s="102"/>
      <c r="N476" s="101"/>
      <c r="O476" s="97"/>
      <c r="P476" s="344" t="s">
        <v>6</v>
      </c>
      <c r="Q476" s="344"/>
      <c r="R476" s="344" t="s">
        <v>51</v>
      </c>
      <c r="S476" s="344"/>
      <c r="T476" s="364" t="s">
        <v>8</v>
      </c>
      <c r="U476" s="344"/>
      <c r="V476" s="344" t="s">
        <v>9</v>
      </c>
      <c r="W476" s="344"/>
      <c r="X476" s="344" t="s">
        <v>10</v>
      </c>
      <c r="Y476" s="344"/>
      <c r="Z476" s="344" t="s">
        <v>11</v>
      </c>
      <c r="AA476" s="344"/>
      <c r="AB476" s="344" t="s">
        <v>12</v>
      </c>
      <c r="AC476" s="344"/>
      <c r="AD476" s="344" t="s">
        <v>13</v>
      </c>
      <c r="AE476" s="344"/>
      <c r="AF476" s="344" t="s">
        <v>14</v>
      </c>
      <c r="AG476" s="344"/>
      <c r="AH476" s="344" t="s">
        <v>15</v>
      </c>
      <c r="AI476" s="344"/>
      <c r="AJ476" s="344" t="s">
        <v>16</v>
      </c>
      <c r="AK476" s="344"/>
      <c r="AL476" s="344" t="s">
        <v>17</v>
      </c>
      <c r="AM476" s="344"/>
      <c r="AN476" s="347" t="s">
        <v>18</v>
      </c>
      <c r="AO476" s="348"/>
    </row>
    <row r="477" spans="3:41" ht="12.75">
      <c r="C477" s="187"/>
      <c r="L477" s="95"/>
      <c r="M477" s="96"/>
      <c r="N477" s="97"/>
      <c r="O477" s="97"/>
      <c r="P477" s="104" t="s">
        <v>22</v>
      </c>
      <c r="Q477" s="104" t="s">
        <v>23</v>
      </c>
      <c r="R477" s="104" t="s">
        <v>22</v>
      </c>
      <c r="S477" s="104" t="s">
        <v>23</v>
      </c>
      <c r="T477" s="105" t="s">
        <v>22</v>
      </c>
      <c r="U477" s="104" t="s">
        <v>23</v>
      </c>
      <c r="V477" s="104" t="s">
        <v>22</v>
      </c>
      <c r="W477" s="104" t="s">
        <v>23</v>
      </c>
      <c r="X477" s="104" t="s">
        <v>22</v>
      </c>
      <c r="Y477" s="104" t="s">
        <v>23</v>
      </c>
      <c r="Z477" s="104" t="s">
        <v>22</v>
      </c>
      <c r="AA477" s="104" t="s">
        <v>23</v>
      </c>
      <c r="AB477" s="104" t="s">
        <v>22</v>
      </c>
      <c r="AC477" s="104" t="s">
        <v>23</v>
      </c>
      <c r="AD477" s="104" t="s">
        <v>22</v>
      </c>
      <c r="AE477" s="104" t="s">
        <v>23</v>
      </c>
      <c r="AF477" s="104" t="s">
        <v>22</v>
      </c>
      <c r="AG477" s="104" t="s">
        <v>23</v>
      </c>
      <c r="AH477" s="104" t="s">
        <v>22</v>
      </c>
      <c r="AI477" s="104" t="s">
        <v>23</v>
      </c>
      <c r="AJ477" s="104" t="s">
        <v>22</v>
      </c>
      <c r="AK477" s="104" t="s">
        <v>23</v>
      </c>
      <c r="AL477" s="104" t="s">
        <v>22</v>
      </c>
      <c r="AM477" s="104" t="s">
        <v>23</v>
      </c>
      <c r="AN477" s="106" t="s">
        <v>22</v>
      </c>
      <c r="AO477" s="107" t="s">
        <v>23</v>
      </c>
    </row>
    <row r="478" spans="3:41" ht="12.75">
      <c r="C478" s="187"/>
      <c r="L478" s="332" t="s">
        <v>52</v>
      </c>
      <c r="M478" s="332"/>
      <c r="N478" s="332"/>
      <c r="O478" s="333"/>
      <c r="P478" s="108" t="e">
        <f>+P6+P12+P18+P31+#REF!+P40+#REF!+P52+#REF!+P65+#REF!+P79+#REF!+P98+#REF!+P102+#REF!+P188+#REF!+P202+#REF!+#REF!+#REF!+P155+#REF!+P152+#REF!+P110+#REF!+P162+#REF!</f>
        <v>#REF!</v>
      </c>
      <c r="Q478" s="108" t="e">
        <f>+Q6+Q12+Q18+Q31+#REF!+Q40+#REF!+Q52+#REF!+Q65+#REF!+Q79+#REF!+Q98+#REF!+Q102+#REF!+Q188+#REF!+Q202+#REF!+#REF!+#REF!+Q155+#REF!+Q152+#REF!+Q110+#REF!+Q162+#REF!</f>
        <v>#REF!</v>
      </c>
      <c r="R478" s="108" t="e">
        <f>+R6+R12+R18+R31+#REF!+R40+#REF!+R52+#REF!+R65+#REF!+R79+#REF!+R98+#REF!+R102+#REF!+R188+#REF!+R202+#REF!+#REF!+#REF!+R155+#REF!+R152+#REF!+R110+#REF!+R162+#REF!</f>
        <v>#REF!</v>
      </c>
      <c r="S478" s="108" t="e">
        <f>+S6+S12+S18+S31+#REF!+S40+#REF!+S52+#REF!+S65+#REF!+S79+#REF!+S98+#REF!+S102+#REF!+S188+#REF!+S202+#REF!+#REF!+#REF!+S155+#REF!+S152+#REF!+S110+#REF!+S162+#REF!</f>
        <v>#REF!</v>
      </c>
      <c r="T478" s="108" t="e">
        <f>+T6+T12+T18+T31+#REF!+T40+#REF!+T52+#REF!+T65+#REF!+T79+#REF!+T98+#REF!+T102+#REF!+T188+#REF!+T202+#REF!+#REF!+#REF!+T155+#REF!+T152+#REF!+T110+#REF!+T162+#REF!</f>
        <v>#REF!</v>
      </c>
      <c r="U478" s="108" t="e">
        <f>+U6+U12+U18+U31+#REF!+U40+#REF!+U52+#REF!+U65+#REF!+U79+#REF!+U98+#REF!+U102+#REF!+U188+#REF!+U202+#REF!+#REF!+#REF!+U155+#REF!+U152+#REF!+U110+#REF!+U162+#REF!</f>
        <v>#REF!</v>
      </c>
      <c r="V478" s="108" t="e">
        <f>+V6+V12+V18+V31+#REF!+V40+#REF!+V52+#REF!+V65+#REF!+V79+#REF!+V98+#REF!+V102+#REF!+V188+#REF!+V202+#REF!+#REF!+#REF!+V155+#REF!+V152+#REF!+V110+#REF!+V162+#REF!</f>
        <v>#REF!</v>
      </c>
      <c r="W478" s="108" t="e">
        <f>+W6+W12+W18+W31+#REF!+W40+#REF!+W52+#REF!+W65+#REF!+W79+#REF!+W98+#REF!+W102+#REF!+W188+#REF!+W202+#REF!+#REF!+#REF!+W155+#REF!+W152+#REF!+W110+#REF!+W162+#REF!</f>
        <v>#REF!</v>
      </c>
      <c r="X478" s="108" t="e">
        <f>+X6+X12+X18+X31+#REF!+X40+#REF!+X52+#REF!+X65+#REF!+X79+#REF!+X98+#REF!+X102+#REF!+X188+#REF!+X202+#REF!+#REF!+#REF!+X155+#REF!+X152+#REF!+X110+#REF!+X162+#REF!</f>
        <v>#REF!</v>
      </c>
      <c r="Y478" s="108" t="e">
        <f>+Y6+Y12+Y18+Y31+#REF!+Y40+#REF!+Y52+#REF!+Y65+#REF!+Y79+#REF!+Y98+#REF!+Y102+#REF!+Y188+#REF!+Y202+#REF!+#REF!+#REF!+Y155+#REF!+Y152+#REF!+Y110+#REF!+Y162+#REF!</f>
        <v>#REF!</v>
      </c>
      <c r="Z478" s="108" t="e">
        <f>+Z6+Z12+Z18+Z31+#REF!+Z40+#REF!+Z52+#REF!+Z65+#REF!+Z79+#REF!+Z98+#REF!+Z102+#REF!+Z188+#REF!+Z202+#REF!+#REF!+#REF!+Z155+#REF!+Z152+#REF!+Z110+#REF!+Z162+#REF!</f>
        <v>#REF!</v>
      </c>
      <c r="AA478" s="108" t="e">
        <f>+AA6+AA12+AA18+AA31+#REF!+AA40+#REF!+AA52+#REF!+AA65+#REF!+AA79+#REF!+AA98+#REF!+AA102+#REF!+AA188+#REF!+AA202+#REF!+#REF!+#REF!+AA155+#REF!+AA152+#REF!+AA110+#REF!+AA162+#REF!</f>
        <v>#REF!</v>
      </c>
      <c r="AB478" s="108" t="e">
        <f>+AB6+AB12+AB18+AB31+#REF!+AB40+#REF!+AB52+#REF!+AB65+#REF!+AB79+#REF!+AB98+#REF!+AB102+#REF!+AB188+#REF!+AB202+#REF!+#REF!+#REF!+AB155+#REF!+AB152+#REF!+AB110+#REF!+AB162+#REF!</f>
        <v>#REF!</v>
      </c>
      <c r="AC478" s="108" t="e">
        <f>+AC6+AC12+AC18+AC31+#REF!+AC40+#REF!+AC52+#REF!+AC65+#REF!+AC79+#REF!+AC98+#REF!+AC102+#REF!+AC188+#REF!+AC202+#REF!+#REF!+#REF!+AC155+#REF!+AC152+#REF!+AC110+#REF!+AC162+#REF!</f>
        <v>#REF!</v>
      </c>
      <c r="AD478" s="108">
        <v>0</v>
      </c>
      <c r="AE478" s="108" t="e">
        <f>+AE6+AE12+AE18+AE31+#REF!+AE40+#REF!+AE52+#REF!+AE65+#REF!+AE79+#REF!+AE98+#REF!+AE102+#REF!+AE188+#REF!+AE202+#REF!+#REF!+#REF!+AE155+#REF!+AE152+#REF!+AE110+#REF!+AE162+#REF!</f>
        <v>#REF!</v>
      </c>
      <c r="AF478" s="108" t="e">
        <f>+AF6+AF12+AF18+AF31+#REF!+AF40+#REF!+AF52+#REF!+AF65+#REF!+AF79+#REF!+AF98+#REF!+AF102+#REF!+AF188+#REF!+AF202+#REF!+#REF!+#REF!+AF155+#REF!+AF152+#REF!+AF110+#REF!+AF162+#REF!</f>
        <v>#REF!</v>
      </c>
      <c r="AG478" s="108" t="e">
        <f>+AG6+AG12+AG18+AG31+#REF!+AG40+#REF!+AG52+#REF!+AG65+#REF!+AG79+#REF!+AG98+#REF!+AG102+#REF!+AG188+#REF!+AG202+#REF!+#REF!+#REF!+AG155+#REF!+AG152+#REF!+AG110+#REF!+AG162+#REF!</f>
        <v>#REF!</v>
      </c>
      <c r="AH478" s="108" t="e">
        <f>+AH6+AH12+AH18+AH31+#REF!+AH40+#REF!+AH52+#REF!+AH65+#REF!+AH79+#REF!+AH98+#REF!+AH102+#REF!+AH188+#REF!+AH202+#REF!+#REF!+#REF!+AH155+#REF!+AH152+#REF!+AH110+#REF!+AH162+#REF!</f>
        <v>#REF!</v>
      </c>
      <c r="AI478" s="108" t="e">
        <f>+AI6+AI12+AI18+AI31+#REF!+AI40+#REF!+AI52+#REF!+AI65+#REF!+AI79+#REF!+AI98+#REF!+AI102+#REF!+AI188+#REF!+AI202+#REF!+#REF!+#REF!+AI155+#REF!+AI152+#REF!+AI110+#REF!+AI162+#REF!</f>
        <v>#REF!</v>
      </c>
      <c r="AJ478" s="108" t="e">
        <f>+AJ6+AJ12+AJ18+AJ31+#REF!+AJ40+#REF!+AJ52+#REF!+AJ65+#REF!+AJ79+#REF!+AJ98+#REF!+AJ102+#REF!+AJ188+#REF!+AJ202+#REF!+#REF!+#REF!+AJ155+#REF!+AJ152+#REF!+AJ110+#REF!+AJ162+#REF!</f>
        <v>#REF!</v>
      </c>
      <c r="AK478" s="108" t="e">
        <f>+AK6+AK12+AK18+AK31+#REF!+AK40+#REF!+AK52+#REF!+AK65+#REF!+AK79+#REF!+AK98+#REF!+AK102+#REF!+AK188+#REF!+AK202+#REF!+#REF!+#REF!+AK155+#REF!+AK152+#REF!+AK110+#REF!+AK162+#REF!</f>
        <v>#REF!</v>
      </c>
      <c r="AL478" s="108" t="e">
        <f>+AL6+AL12+AL18+AL31+#REF!+AL40+#REF!+AL52+#REF!+AL65+#REF!+AL79+#REF!+AL98+#REF!+AL102+#REF!+AL188+#REF!+AL202+#REF!+#REF!+#REF!+AL155+#REF!+AL152+#REF!+AL110+#REF!+AL162+#REF!</f>
        <v>#REF!</v>
      </c>
      <c r="AM478" s="108" t="e">
        <f>+AM6+AM12+AM18+AM31+#REF!+AM40+#REF!+AM52+#REF!+AM65+#REF!+AM79+#REF!+AM98+#REF!+AM102+#REF!+AM188+#REF!+AM202+#REF!+#REF!+#REF!+AM155+#REF!+AM152+#REF!+AM110+#REF!+AM162+#REF!</f>
        <v>#REF!</v>
      </c>
      <c r="AN478" s="109" t="e">
        <f>+AR6+AR12+AR18+AR31+#REF!+AR40+#REF!+AR52+#REF!+AR65+#REF!+AR79+#REF!+AR98+#REF!+AR102+#REF!+AR188+#REF!+AR202+#REF!+#REF!+#REF!+AR155+#REF!+AR152+#REF!+AR110+#REF!+AR162+#REF!</f>
        <v>#REF!</v>
      </c>
      <c r="AO478" s="109" t="e">
        <f>+AS6+AS12+AS18+AS31+#REF!+AS40+#REF!+AS52+#REF!+AS65+#REF!+AS79+#REF!+AS98+#REF!+AS102+#REF!+AS188+#REF!+AS202+#REF!+#REF!+#REF!+AS155+#REF!+AS152+#REF!+AS110+#REF!+AS162+#REF!</f>
        <v>#REF!</v>
      </c>
    </row>
    <row r="479" spans="12:41" ht="12.75">
      <c r="L479" s="334" t="s">
        <v>53</v>
      </c>
      <c r="M479" s="334"/>
      <c r="N479" s="334"/>
      <c r="O479" s="335"/>
      <c r="P479" s="296" t="e">
        <f>+Q478/P478</f>
        <v>#REF!</v>
      </c>
      <c r="Q479" s="296"/>
      <c r="R479" s="296" t="e">
        <f>+S478/R478</f>
        <v>#REF!</v>
      </c>
      <c r="S479" s="296"/>
      <c r="T479" s="298" t="e">
        <f>+U478/T478</f>
        <v>#REF!</v>
      </c>
      <c r="U479" s="296"/>
      <c r="V479" s="296" t="e">
        <f>+W478/V478</f>
        <v>#REF!</v>
      </c>
      <c r="W479" s="296"/>
      <c r="X479" s="296" t="e">
        <f>+Y478/X478</f>
        <v>#REF!</v>
      </c>
      <c r="Y479" s="296"/>
      <c r="Z479" s="296" t="e">
        <f>+AA478/Z478</f>
        <v>#REF!</v>
      </c>
      <c r="AA479" s="296"/>
      <c r="AB479" s="296" t="e">
        <f>+AC478/AB478</f>
        <v>#REF!</v>
      </c>
      <c r="AC479" s="296"/>
      <c r="AD479" s="296" t="e">
        <f>+AE478/AD478</f>
        <v>#REF!</v>
      </c>
      <c r="AE479" s="296"/>
      <c r="AF479" s="296" t="e">
        <f>+AG478/AF478</f>
        <v>#REF!</v>
      </c>
      <c r="AG479" s="296"/>
      <c r="AH479" s="296" t="e">
        <f>+AI478/AH478</f>
        <v>#REF!</v>
      </c>
      <c r="AI479" s="296"/>
      <c r="AJ479" s="296" t="e">
        <f>+AK478/AJ478</f>
        <v>#REF!</v>
      </c>
      <c r="AK479" s="296"/>
      <c r="AL479" s="296" t="e">
        <f>+AM478/AL478</f>
        <v>#REF!</v>
      </c>
      <c r="AM479" s="296"/>
      <c r="AN479" s="296" t="e">
        <f>+AO478/AN478</f>
        <v>#REF!</v>
      </c>
      <c r="AO479" s="297"/>
    </row>
  </sheetData>
  <sheetProtection/>
  <autoFilter ref="A5:BD380"/>
  <mergeCells count="50">
    <mergeCell ref="T1:AM1"/>
    <mergeCell ref="A2:A3"/>
    <mergeCell ref="B2:B3"/>
    <mergeCell ref="C2:C3"/>
    <mergeCell ref="D2:D3"/>
    <mergeCell ref="E2:E3"/>
    <mergeCell ref="V2:W2"/>
    <mergeCell ref="X2:Y2"/>
    <mergeCell ref="Z2:AA2"/>
    <mergeCell ref="T2:U2"/>
    <mergeCell ref="K2:K3"/>
    <mergeCell ref="H2:H3"/>
    <mergeCell ref="F2:F3"/>
    <mergeCell ref="G2:G3"/>
    <mergeCell ref="J2:J3"/>
    <mergeCell ref="I2:I3"/>
    <mergeCell ref="A1:S1"/>
    <mergeCell ref="AU2:AU3"/>
    <mergeCell ref="P476:Q476"/>
    <mergeCell ref="R476:S476"/>
    <mergeCell ref="T476:U476"/>
    <mergeCell ref="V476:W476"/>
    <mergeCell ref="X476:Y476"/>
    <mergeCell ref="AD2:AE2"/>
    <mergeCell ref="AF2:AG2"/>
    <mergeCell ref="AH2:AI2"/>
    <mergeCell ref="AJ2:AK2"/>
    <mergeCell ref="AL2:AM2"/>
    <mergeCell ref="AN2:AO2"/>
    <mergeCell ref="AR2:AS2"/>
    <mergeCell ref="AP2:AP3"/>
    <mergeCell ref="AT2:AT3"/>
    <mergeCell ref="AF476:AG476"/>
    <mergeCell ref="AQ2:AQ3"/>
    <mergeCell ref="Z476:AA476"/>
    <mergeCell ref="AB476:AC476"/>
    <mergeCell ref="AD476:AE476"/>
    <mergeCell ref="AJ476:AK476"/>
    <mergeCell ref="AL476:AM476"/>
    <mergeCell ref="AN476:AO476"/>
    <mergeCell ref="AB2:AC2"/>
    <mergeCell ref="AH476:AI476"/>
    <mergeCell ref="L478:O478"/>
    <mergeCell ref="L479:O479"/>
    <mergeCell ref="R2:S2"/>
    <mergeCell ref="L2:L3"/>
    <mergeCell ref="M2:M3"/>
    <mergeCell ref="N2:N3"/>
    <mergeCell ref="O2:O3"/>
    <mergeCell ref="P2:Q2"/>
  </mergeCells>
  <conditionalFormatting sqref="M6 M202 M55:M58 M205 M163 M231:M232 M12 M18:M19 M65:M67 M109 M157:M158 M181 M188:M192 M52:M53 M183:M185 M256:M257 M285 M276:M280 M15:M16 M83:M89 M93 M95:M107 M262:M264 M395:M396 M401:M402 M405:M406 M415:M418 M427:M428 M437:M438 M441:M442 M447:M448 M459:M460 M473:M474 M42:M49 M25:M32 M37:M40 N30 M71:M79">
    <cfRule type="cellIs" priority="4748" dxfId="92" operator="equal">
      <formula>1</formula>
    </cfRule>
  </conditionalFormatting>
  <conditionalFormatting sqref="V479 T479 X479 Z479 AB479 AD479 AF479 AH479 AJ479 AL479 AN479">
    <cfRule type="containsText" priority="4744" dxfId="92" operator="containsText" text="100%">
      <formula>NOT(ISERROR(SEARCH("100%",T479)))</formula>
    </cfRule>
    <cfRule type="colorScale" priority="4745" dxfId="1992">
      <colorScale>
        <cfvo type="percent" val="0"/>
        <cfvo type="percent" val="50"/>
        <cfvo type="percent" val="100"/>
        <color rgb="FFFF0000"/>
        <color rgb="FFFFEB84"/>
        <color rgb="FF00B050"/>
      </colorScale>
    </cfRule>
  </conditionalFormatting>
  <conditionalFormatting sqref="M21">
    <cfRule type="cellIs" priority="4742" dxfId="92" operator="equal">
      <formula>1</formula>
    </cfRule>
  </conditionalFormatting>
  <conditionalFormatting sqref="M33">
    <cfRule type="cellIs" priority="4740" dxfId="92" operator="equal">
      <formula>1</formula>
    </cfRule>
  </conditionalFormatting>
  <conditionalFormatting sqref="AF25 AL25 AJ25 AH25 AD25 AB25 Z25 X25 V25 T25 R25 P25 T263 V263 X263 Z263 AB263 AD263 AF263 AH263 AJ263 AL263 R263 P263 T285 V285 X285 Z285 AB285 AD285 AF285 AH285 AJ285 AL285 R285 P285 AL277 AJ277 AH277 AF277 AD277 AB277 Z277 X277 V277 T277 R277 P277 AB91 Z91 X91 V91 T91 R91 P91 AL93 AJ93 AH93 AF93 AD93 AB93 Z93 X93 V93 T93 R93 P93 AL395:AL396 AH395:AH396 AF395:AF396 AD395:AD396 AB395:AB396 Z395:Z396 X395:X396 V395:V396 T395:T396 R395:R396 P395:P396 P401:P402 R401:R402 T401:T402 V401:V402 X401:X402 Z401:Z402 AB401:AB402 AD401:AD402 AF401:AF402 AH401:AH402 AL401:AL402 AL405:AL406 AH405:AH406 AF405:AF406 AD405:AD406 AB405:AB406 Z405:Z406 X405:X406 V405:V406 T405:T406 R405:R406 P405:P406 AJ405:AJ406 AJ415:AJ418 P415:P418 R415:R418 T415:T418 V415:V418 X415:X418 Z415:Z418 AB415:AB418 AD415:AD418 AF415:AF418 AH415:AH418 AL415:AL418 AL427:AL428 AH427:AH428 AF427:AF428 AD427:AD428 AB427:AB428 Z427:Z428 X427:X428 V427:V428 T427:T428 R427:R428 P427:P428 AJ427:AJ428 AJ437:AJ438 P437:P438 R437:R438 T437:T438 V437:V438 X437:X438 Z437:Z438 AB437:AB438 AD437:AD438 AF437:AF438 AH437:AH438 AL437:AL438 AL441:AL442 AH441:AH442 AF441:AF442 AD441:AD442 AB441:AB442 Z441:Z442 X441:X442 V441:V442 T441:T442 R441:R442 P441:P442 AJ441:AJ442 AJ447:AJ448 P447:P448 R447:R448 T447:T448 V447:V448 X447:X448 Z447:Z448 AB447:AB448 AD447:AD448 AF447:AF448 AH447:AH448 AL447:AL448 AJ459:AJ460 P459:P460 R459:R460 T459:T460 V459:V460 X459:X460 Z459:Z460 AB459:AB460 AD459:AD460 AF459:AF460 AH459:AH460 AL459:AL460 T74 V74 X74 Z74 AB74 AD74 AF74 AJ74 AL74 R74 P74">
    <cfRule type="expression" priority="4739" dxfId="1">
      <formula>Q25=1</formula>
    </cfRule>
  </conditionalFormatting>
  <conditionalFormatting sqref="AG25 AM25 AK25 AI25 AE25 AC25 AA25 Y25 W25 U25 S25 Q25 U263 W263 Y263 AA263 AC263 AE263 AG263 AI263 AK263 AM263 S263 Q263 U285 W285 Y285 AA285 AC285 AE285 AG285 AI285 AK285 AM285 S285 Q285 AM277 AK277 AI277 AG277 AE277 AC277 AA277 Y277 W277 U277 S277 Q277 AM91 AC91 AA91 Y91 W91 U91 S91 Q91 AM93 AK93 AI93 AG93 AE93 AC93 AA93 Y93 W93 U93 S93 Q93 AM115:AM118 AM395:AM396 AI395:AI396 AG395:AG396 AE395:AE396 AC395:AC396 AA395:AA396 Y395:Y396 W395:W396 U395:U396 S395:S396 Q395:Q396 Q401:Q402 S401:S402 U401:U402 W401:W402 Y401:Y402 AA401:AA402 AC401:AC402 AE401:AE402 AG401:AG402 AI401:AI402 AM401:AM402 AM405:AM406 AI405:AI406 AG405:AG406 AE405:AE406 AC405:AC406 AA405:AA406 Y405:Y406 W405:W406 U405:U406 S405:S406 Q405:Q406 AK405:AK406 AK415:AK418 Q415:Q418 S415:S418 U415:U418 W415:W418 Y415:Y418 AA415:AA418 AC415:AC418 AE415:AE418 AG415:AG418 AI415:AI418 AM415:AM418 AM427:AM428 AI427:AI428 AG427:AG428 AE427:AE428 AC427:AC428 AA427:AA428 Y427:Y428 W427:W428 U427:U428 S427:S428 Q427:Q428 AK427:AK428 AK437:AK438 Q437:Q438 S437:S438 U437:U438 W437:W438 Y437:Y438 AA437:AA438 AC437:AC438 AE437:AE438 AG437:AG438 AI437:AI438 AM437:AM438 AM441:AM442 AI441:AI442 AG441:AG442 AE441:AE442 AC441:AC442 AA441:AA442 Y441:Y442 W441:W442 U441:U442 S441:S442 Q441:Q442 AK441:AK442 AK447:AK448 Q447:Q448 S447:S448 U447:U448 W447:W448 Y447:Y448 AA447:AA448 AC447:AC448 AE447:AE448 AG447:AG448 AI447:AI448 AM447:AM448 AK459:AK460 Q459:Q460 S459:S460 U459:U460 W459:W460 Y459:Y460 AA459:AA460 AC459:AC460 AE459:AE460 AG459:AG460 AI459:AI460 AM459:AM460 U74 W74 Y74 AA74 AC74 AE74 AG74 AK74 S74 Q74 AM42:AM49 AM72:AM77 AM120:AM122 AM124:AM125 AM127:AM128 AM130:AM134 AM136:AM139">
    <cfRule type="expression" priority="4738" dxfId="0">
      <formula>(P25+Q25)=2</formula>
    </cfRule>
  </conditionalFormatting>
  <conditionalFormatting sqref="AL205 T205 AJ205">
    <cfRule type="expression" priority="4729" dxfId="1">
      <formula>U205=1</formula>
    </cfRule>
  </conditionalFormatting>
  <conditionalFormatting sqref="AM205 AK205 U205 AI205">
    <cfRule type="expression" priority="4728" dxfId="0">
      <formula>(T205+U205)=2</formula>
    </cfRule>
  </conditionalFormatting>
  <conditionalFormatting sqref="AU203">
    <cfRule type="colorScale" priority="4722" dxfId="1992">
      <colorScale>
        <cfvo type="percent" val="0"/>
        <cfvo type="percent" val="50"/>
        <cfvo type="percent" val="100"/>
        <color rgb="FFF8696B"/>
        <color rgb="FFFFEB84"/>
        <color rgb="FF63BE7B"/>
      </colorScale>
    </cfRule>
  </conditionalFormatting>
  <conditionalFormatting sqref="M81">
    <cfRule type="cellIs" priority="4690" dxfId="92" operator="equal">
      <formula>1</formula>
    </cfRule>
  </conditionalFormatting>
  <conditionalFormatting sqref="AQ81:AS81 AU81">
    <cfRule type="colorScale" priority="4692" dxfId="1992">
      <colorScale>
        <cfvo type="percent" val="0"/>
        <cfvo type="percent" val="50"/>
        <cfvo type="percent" val="100"/>
        <color rgb="FFF8696B"/>
        <color rgb="FFFFEB84"/>
        <color rgb="FF63BE7B"/>
      </colorScale>
    </cfRule>
  </conditionalFormatting>
  <conditionalFormatting sqref="M203">
    <cfRule type="cellIs" priority="4674" dxfId="92" operator="equal">
      <formula>1</formula>
    </cfRule>
  </conditionalFormatting>
  <conditionalFormatting sqref="T203 V203 Z203 AB203 AD203 AF203 AH203 AJ203 AL203">
    <cfRule type="expression" priority="4673" dxfId="1">
      <formula>U203=1</formula>
    </cfRule>
  </conditionalFormatting>
  <conditionalFormatting sqref="U203 W203 AA203 AC203 AE203 AG203 AI203 AK203 AM203">
    <cfRule type="expression" priority="4672" dxfId="0">
      <formula>(T203+U203)=2</formula>
    </cfRule>
  </conditionalFormatting>
  <conditionalFormatting sqref="AQ203:AS203">
    <cfRule type="colorScale" priority="4676" dxfId="1992">
      <colorScale>
        <cfvo type="percent" val="0"/>
        <cfvo type="percent" val="50"/>
        <cfvo type="percent" val="100"/>
        <color rgb="FFF8696B"/>
        <color rgb="FFFFEB84"/>
        <color rgb="FF63BE7B"/>
      </colorScale>
    </cfRule>
  </conditionalFormatting>
  <conditionalFormatting sqref="M204">
    <cfRule type="cellIs" priority="4669" dxfId="92" operator="equal">
      <formula>1</formula>
    </cfRule>
  </conditionalFormatting>
  <conditionalFormatting sqref="AL204 AJ204 AH204 AF204 AD204 AB204 Z204 X204 V204 T204">
    <cfRule type="expression" priority="4668" dxfId="1">
      <formula>U204=1</formula>
    </cfRule>
  </conditionalFormatting>
  <conditionalFormatting sqref="AM204 AK204 AI204 AG204 AE204 AC204 AA204 Y204 W204 U204">
    <cfRule type="expression" priority="4667" dxfId="0">
      <formula>(T204+U204)=2</formula>
    </cfRule>
  </conditionalFormatting>
  <conditionalFormatting sqref="AQ204:AS204 AU204">
    <cfRule type="colorScale" priority="4671" dxfId="1992">
      <colorScale>
        <cfvo type="percent" val="0"/>
        <cfvo type="percent" val="50"/>
        <cfvo type="percent" val="100"/>
        <color rgb="FFF8696B"/>
        <color rgb="FFFFEB84"/>
        <color rgb="FF63BE7B"/>
      </colorScale>
    </cfRule>
  </conditionalFormatting>
  <conditionalFormatting sqref="M110">
    <cfRule type="cellIs" priority="4649" dxfId="92" operator="equal">
      <formula>1</formula>
    </cfRule>
  </conditionalFormatting>
  <conditionalFormatting sqref="AQ110">
    <cfRule type="colorScale" priority="4651" dxfId="1992">
      <colorScale>
        <cfvo type="percent" val="0"/>
        <cfvo type="percent" val="50"/>
        <cfvo type="percent" val="100"/>
        <color rgb="FFF8696B"/>
        <color rgb="FFFFEB84"/>
        <color rgb="FF63BE7B"/>
      </colorScale>
    </cfRule>
  </conditionalFormatting>
  <conditionalFormatting sqref="M111">
    <cfRule type="cellIs" priority="4646" dxfId="92" operator="equal">
      <formula>1</formula>
    </cfRule>
  </conditionalFormatting>
  <conditionalFormatting sqref="AQ111:AS111 AU111">
    <cfRule type="colorScale" priority="4648" dxfId="1992">
      <colorScale>
        <cfvo type="percent" val="0"/>
        <cfvo type="percent" val="50"/>
        <cfvo type="percent" val="100"/>
        <color rgb="FFF8696B"/>
        <color rgb="FFFFEB84"/>
        <color rgb="FF63BE7B"/>
      </colorScale>
    </cfRule>
  </conditionalFormatting>
  <conditionalFormatting sqref="AU153">
    <cfRule type="colorScale" priority="4643" dxfId="1992">
      <colorScale>
        <cfvo type="percent" val="0"/>
        <cfvo type="percent" val="50"/>
        <cfvo type="percent" val="100"/>
        <color rgb="FFF8696B"/>
        <color rgb="FFFFEB84"/>
        <color rgb="FF63BE7B"/>
      </colorScale>
    </cfRule>
  </conditionalFormatting>
  <conditionalFormatting sqref="AU154">
    <cfRule type="colorScale" priority="4635" dxfId="1992">
      <colorScale>
        <cfvo type="percent" val="0"/>
        <cfvo type="percent" val="50"/>
        <cfvo type="percent" val="100"/>
        <color rgb="FFF8696B"/>
        <color rgb="FFFFEB84"/>
        <color rgb="FF63BE7B"/>
      </colorScale>
    </cfRule>
  </conditionalFormatting>
  <conditionalFormatting sqref="M153">
    <cfRule type="cellIs" priority="4623" dxfId="92" operator="equal">
      <formula>1</formula>
    </cfRule>
  </conditionalFormatting>
  <conditionalFormatting sqref="AQ153:AS153">
    <cfRule type="colorScale" priority="4625" dxfId="1992">
      <colorScale>
        <cfvo type="percent" val="0"/>
        <cfvo type="percent" val="50"/>
        <cfvo type="percent" val="100"/>
        <color rgb="FFF8696B"/>
        <color rgb="FFFFEB84"/>
        <color rgb="FF63BE7B"/>
      </colorScale>
    </cfRule>
  </conditionalFormatting>
  <conditionalFormatting sqref="M154">
    <cfRule type="cellIs" priority="4618" dxfId="92" operator="equal">
      <formula>1</formula>
    </cfRule>
  </conditionalFormatting>
  <conditionalFormatting sqref="AQ154:AS154">
    <cfRule type="colorScale" priority="4620" dxfId="1992">
      <colorScale>
        <cfvo type="percent" val="0"/>
        <cfvo type="percent" val="50"/>
        <cfvo type="percent" val="100"/>
        <color rgb="FFF8696B"/>
        <color rgb="FFFFEB84"/>
        <color rgb="FF63BE7B"/>
      </colorScale>
    </cfRule>
  </conditionalFormatting>
  <conditionalFormatting sqref="M152">
    <cfRule type="cellIs" priority="4613" dxfId="92" operator="equal">
      <formula>1</formula>
    </cfRule>
  </conditionalFormatting>
  <conditionalFormatting sqref="AQ152">
    <cfRule type="colorScale" priority="4615" dxfId="1992">
      <colorScale>
        <cfvo type="percent" val="0"/>
        <cfvo type="percent" val="50"/>
        <cfvo type="percent" val="100"/>
        <color rgb="FFF8696B"/>
        <color rgb="FFFFEB84"/>
        <color rgb="FF63BE7B"/>
      </colorScale>
    </cfRule>
  </conditionalFormatting>
  <conditionalFormatting sqref="AU159:AU161">
    <cfRule type="colorScale" priority="4604" dxfId="1992">
      <colorScale>
        <cfvo type="percent" val="0"/>
        <cfvo type="percent" val="50"/>
        <cfvo type="percent" val="100"/>
        <color rgb="FFF8696B"/>
        <color rgb="FFFFEB84"/>
        <color rgb="FF63BE7B"/>
      </colorScale>
    </cfRule>
  </conditionalFormatting>
  <conditionalFormatting sqref="AU156">
    <cfRule type="colorScale" priority="4603" dxfId="1992">
      <colorScale>
        <cfvo type="percent" val="0"/>
        <cfvo type="percent" val="50"/>
        <cfvo type="percent" val="100"/>
        <color rgb="FFF8696B"/>
        <color rgb="FFFFEB84"/>
        <color rgb="FF63BE7B"/>
      </colorScale>
    </cfRule>
  </conditionalFormatting>
  <conditionalFormatting sqref="AU59">
    <cfRule type="colorScale" priority="4597" dxfId="1992">
      <colorScale>
        <cfvo type="percent" val="0"/>
        <cfvo type="percent" val="50"/>
        <cfvo type="percent" val="100"/>
        <color rgb="FFF8696B"/>
        <color rgb="FFFFEB84"/>
        <color rgb="FF63BE7B"/>
      </colorScale>
    </cfRule>
  </conditionalFormatting>
  <conditionalFormatting sqref="M9">
    <cfRule type="cellIs" priority="4573" dxfId="92" operator="equal">
      <formula>1</formula>
    </cfRule>
  </conditionalFormatting>
  <conditionalFormatting sqref="T9 V9 X9 Z9 AB9 AD9 AF9 AH9 AJ9 AL9">
    <cfRule type="expression" priority="4572" dxfId="1">
      <formula>U9=1</formula>
    </cfRule>
  </conditionalFormatting>
  <conditionalFormatting sqref="U9 W9 Y9 AA9 AC9 AE9 AG9 AI9 AK9 AM9">
    <cfRule type="expression" priority="4571" dxfId="0">
      <formula>(T9+U9)=2</formula>
    </cfRule>
  </conditionalFormatting>
  <conditionalFormatting sqref="AQ9:AS9 AU9">
    <cfRule type="colorScale" priority="4575" dxfId="1992">
      <colorScale>
        <cfvo type="percent" val="0"/>
        <cfvo type="percent" val="50"/>
        <cfvo type="percent" val="100"/>
        <color rgb="FFF8696B"/>
        <color rgb="FFFFEB84"/>
        <color rgb="FF63BE7B"/>
      </colorScale>
    </cfRule>
  </conditionalFormatting>
  <conditionalFormatting sqref="M17">
    <cfRule type="cellIs" priority="4568" dxfId="92" operator="equal">
      <formula>1</formula>
    </cfRule>
  </conditionalFormatting>
  <conditionalFormatting sqref="AQ17:AS17 AU17">
    <cfRule type="colorScale" priority="4570" dxfId="1992">
      <colorScale>
        <cfvo type="percent" val="0"/>
        <cfvo type="percent" val="50"/>
        <cfvo type="percent" val="100"/>
        <color rgb="FFF8696B"/>
        <color rgb="FFFFEB84"/>
        <color rgb="FF63BE7B"/>
      </colorScale>
    </cfRule>
  </conditionalFormatting>
  <conditionalFormatting sqref="M22:M24">
    <cfRule type="cellIs" priority="4563" dxfId="92" operator="equal">
      <formula>1</formula>
    </cfRule>
  </conditionalFormatting>
  <conditionalFormatting sqref="AQ22:AQ24">
    <cfRule type="colorScale" priority="4565" dxfId="1992">
      <colorScale>
        <cfvo type="percent" val="0"/>
        <cfvo type="percent" val="50"/>
        <cfvo type="percent" val="100"/>
        <color rgb="FFF8696B"/>
        <color rgb="FFFFEB84"/>
        <color rgb="FF63BE7B"/>
      </colorScale>
    </cfRule>
  </conditionalFormatting>
  <conditionalFormatting sqref="AQ21">
    <cfRule type="colorScale" priority="4752" dxfId="1992">
      <colorScale>
        <cfvo type="percent" val="0"/>
        <cfvo type="percent" val="50"/>
        <cfvo type="percent" val="100"/>
        <color rgb="FFF8696B"/>
        <color rgb="FFFFEB84"/>
        <color rgb="FF63BE7B"/>
      </colorScale>
    </cfRule>
  </conditionalFormatting>
  <conditionalFormatting sqref="M7">
    <cfRule type="cellIs" priority="4552" dxfId="92" operator="equal">
      <formula>1</formula>
    </cfRule>
  </conditionalFormatting>
  <conditionalFormatting sqref="T7 V7 X7 Z7 AB7 AD7 AF7 AH7 AJ7 AL7">
    <cfRule type="expression" priority="4551" dxfId="1">
      <formula>U7=1</formula>
    </cfRule>
  </conditionalFormatting>
  <conditionalFormatting sqref="U7 W7 Y7 AA7 AC7 AE7 AG7 AI7 AK7 AM7">
    <cfRule type="expression" priority="4550" dxfId="0">
      <formula>(T7+U7)=2</formula>
    </cfRule>
  </conditionalFormatting>
  <conditionalFormatting sqref="AQ7:AS7 AU7">
    <cfRule type="colorScale" priority="4554" dxfId="1992">
      <colorScale>
        <cfvo type="percent" val="0"/>
        <cfvo type="percent" val="50"/>
        <cfvo type="percent" val="100"/>
        <color rgb="FFF8696B"/>
        <color rgb="FFFFEB84"/>
        <color rgb="FF63BE7B"/>
      </colorScale>
    </cfRule>
  </conditionalFormatting>
  <conditionalFormatting sqref="M8">
    <cfRule type="cellIs" priority="4547" dxfId="92" operator="equal">
      <formula>1</formula>
    </cfRule>
  </conditionalFormatting>
  <conditionalFormatting sqref="T8 V8 X8 Z8 AB8 AD8 AF8 AH8 AJ8 AL8">
    <cfRule type="expression" priority="4546" dxfId="1">
      <formula>U8=1</formula>
    </cfRule>
  </conditionalFormatting>
  <conditionalFormatting sqref="U8 W8 Y8 AA8 AC8 AE8 AG8 AI8 AK8 AM8">
    <cfRule type="expression" priority="4545" dxfId="0">
      <formula>(T8+U8)=2</formula>
    </cfRule>
  </conditionalFormatting>
  <conditionalFormatting sqref="AQ8:AS8 AU8">
    <cfRule type="colorScale" priority="4549" dxfId="1992">
      <colorScale>
        <cfvo type="percent" val="0"/>
        <cfvo type="percent" val="50"/>
        <cfvo type="percent" val="100"/>
        <color rgb="FFF8696B"/>
        <color rgb="FFFFEB84"/>
        <color rgb="FF63BE7B"/>
      </colorScale>
    </cfRule>
  </conditionalFormatting>
  <conditionalFormatting sqref="AU10:AU11">
    <cfRule type="colorScale" priority="4539" dxfId="1992">
      <colorScale>
        <cfvo type="percent" val="0"/>
        <cfvo type="percent" val="50"/>
        <cfvo type="percent" val="100"/>
        <color rgb="FFF8696B"/>
        <color rgb="FFFFEB84"/>
        <color rgb="FF63BE7B"/>
      </colorScale>
    </cfRule>
  </conditionalFormatting>
  <conditionalFormatting sqref="M10:M11">
    <cfRule type="cellIs" priority="4532" dxfId="92" operator="equal">
      <formula>1</formula>
    </cfRule>
  </conditionalFormatting>
  <conditionalFormatting sqref="T10:T11 V10:V11 X10:X11 Z10:Z11 AB10:AB11 AD10:AD11 AF10:AF11 AH10:AH11 AJ10:AJ11 AL10:AL11">
    <cfRule type="expression" priority="4531" dxfId="1">
      <formula>U10=1</formula>
    </cfRule>
  </conditionalFormatting>
  <conditionalFormatting sqref="U10:U11 W10:W11 Y10:Y11 AA10:AA11 AC10:AC11 AE10:AE11 AG10:AG11 AI10:AI11 AK10:AK11 AM10:AM11">
    <cfRule type="expression" priority="4530" dxfId="0">
      <formula>(T10+U10)=2</formula>
    </cfRule>
  </conditionalFormatting>
  <conditionalFormatting sqref="AQ10:AS11">
    <cfRule type="colorScale" priority="4534" dxfId="1992">
      <colorScale>
        <cfvo type="percent" val="0"/>
        <cfvo type="percent" val="50"/>
        <cfvo type="percent" val="100"/>
        <color rgb="FFF8696B"/>
        <color rgb="FFFFEB84"/>
        <color rgb="FF63BE7B"/>
      </colorScale>
    </cfRule>
  </conditionalFormatting>
  <conditionalFormatting sqref="M14">
    <cfRule type="cellIs" priority="4517" dxfId="92" operator="equal">
      <formula>1</formula>
    </cfRule>
  </conditionalFormatting>
  <conditionalFormatting sqref="AQ14:AS14 AU14">
    <cfRule type="colorScale" priority="4519" dxfId="1992">
      <colorScale>
        <cfvo type="percent" val="0"/>
        <cfvo type="percent" val="50"/>
        <cfvo type="percent" val="100"/>
        <color rgb="FFF8696B"/>
        <color rgb="FFFFEB84"/>
        <color rgb="FF63BE7B"/>
      </colorScale>
    </cfRule>
  </conditionalFormatting>
  <conditionalFormatting sqref="M13">
    <cfRule type="cellIs" priority="4512" dxfId="92" operator="equal">
      <formula>1</formula>
    </cfRule>
  </conditionalFormatting>
  <conditionalFormatting sqref="AQ13:AS13 AU13">
    <cfRule type="colorScale" priority="4514" dxfId="1992">
      <colorScale>
        <cfvo type="percent" val="0"/>
        <cfvo type="percent" val="50"/>
        <cfvo type="percent" val="100"/>
        <color rgb="FFF8696B"/>
        <color rgb="FFFFEB84"/>
        <color rgb="FF63BE7B"/>
      </colorScale>
    </cfRule>
  </conditionalFormatting>
  <conditionalFormatting sqref="M20">
    <cfRule type="cellIs" priority="4502" dxfId="92" operator="equal">
      <formula>1</formula>
    </cfRule>
  </conditionalFormatting>
  <conditionalFormatting sqref="AQ20">
    <cfRule type="colorScale" priority="4504" dxfId="1992">
      <colorScale>
        <cfvo type="percent" val="0"/>
        <cfvo type="percent" val="50"/>
        <cfvo type="percent" val="100"/>
        <color rgb="FFF8696B"/>
        <color rgb="FFFFEB84"/>
        <color rgb="FF63BE7B"/>
      </colorScale>
    </cfRule>
  </conditionalFormatting>
  <conditionalFormatting sqref="M54">
    <cfRule type="cellIs" priority="4482" dxfId="92" operator="equal">
      <formula>1</formula>
    </cfRule>
  </conditionalFormatting>
  <conditionalFormatting sqref="AQ54:AS54 AU54">
    <cfRule type="colorScale" priority="4484" dxfId="1992">
      <colorScale>
        <cfvo type="percent" val="0"/>
        <cfvo type="percent" val="50"/>
        <cfvo type="percent" val="100"/>
        <color rgb="FFF8696B"/>
        <color rgb="FFFFEB84"/>
        <color rgb="FF63BE7B"/>
      </colorScale>
    </cfRule>
  </conditionalFormatting>
  <conditionalFormatting sqref="M82">
    <cfRule type="cellIs" priority="4467" dxfId="92" operator="equal">
      <formula>1</formula>
    </cfRule>
  </conditionalFormatting>
  <conditionalFormatting sqref="AQ82:AS82 AU82">
    <cfRule type="colorScale" priority="4469" dxfId="1992">
      <colorScale>
        <cfvo type="percent" val="0"/>
        <cfvo type="percent" val="50"/>
        <cfvo type="percent" val="100"/>
        <color rgb="FFF8696B"/>
        <color rgb="FFFFEB84"/>
        <color rgb="FF63BE7B"/>
      </colorScale>
    </cfRule>
  </conditionalFormatting>
  <conditionalFormatting sqref="M41">
    <cfRule type="cellIs" priority="4447" dxfId="92" operator="equal">
      <formula>1</formula>
    </cfRule>
  </conditionalFormatting>
  <conditionalFormatting sqref="AM41">
    <cfRule type="expression" priority="4445" dxfId="0">
      <formula>(AL41+AM41)=2</formula>
    </cfRule>
  </conditionalFormatting>
  <conditionalFormatting sqref="AQ41:AS41 AU41">
    <cfRule type="colorScale" priority="4449" dxfId="1992">
      <colorScale>
        <cfvo type="percent" val="0"/>
        <cfvo type="percent" val="50"/>
        <cfvo type="percent" val="100"/>
        <color rgb="FFF8696B"/>
        <color rgb="FFFFEB84"/>
        <color rgb="FF63BE7B"/>
      </colorScale>
    </cfRule>
  </conditionalFormatting>
  <conditionalFormatting sqref="M112">
    <cfRule type="cellIs" priority="4422" dxfId="92" operator="equal">
      <formula>1</formula>
    </cfRule>
  </conditionalFormatting>
  <conditionalFormatting sqref="AM112">
    <cfRule type="expression" priority="4420" dxfId="0">
      <formula>(AL112+AM112)=2</formula>
    </cfRule>
  </conditionalFormatting>
  <conditionalFormatting sqref="AQ112:AS112 AU112">
    <cfRule type="colorScale" priority="4424" dxfId="1992">
      <colorScale>
        <cfvo type="percent" val="0"/>
        <cfvo type="percent" val="50"/>
        <cfvo type="percent" val="100"/>
        <color rgb="FFF8696B"/>
        <color rgb="FFFFEB84"/>
        <color rgb="FF63BE7B"/>
      </colorScale>
    </cfRule>
  </conditionalFormatting>
  <conditionalFormatting sqref="M155">
    <cfRule type="cellIs" priority="4413" dxfId="92" operator="equal">
      <formula>1</formula>
    </cfRule>
  </conditionalFormatting>
  <conditionalFormatting sqref="M159:M161">
    <cfRule type="cellIs" priority="4410" dxfId="92" operator="equal">
      <formula>1</formula>
    </cfRule>
  </conditionalFormatting>
  <conditionalFormatting sqref="AQ159:AS161">
    <cfRule type="colorScale" priority="4412" dxfId="1992">
      <colorScale>
        <cfvo type="percent" val="0"/>
        <cfvo type="percent" val="50"/>
        <cfvo type="percent" val="100"/>
        <color rgb="FFF8696B"/>
        <color rgb="FFFFEB84"/>
        <color rgb="FF63BE7B"/>
      </colorScale>
    </cfRule>
  </conditionalFormatting>
  <conditionalFormatting sqref="M156">
    <cfRule type="cellIs" priority="4405" dxfId="92" operator="equal">
      <formula>1</formula>
    </cfRule>
  </conditionalFormatting>
  <conditionalFormatting sqref="AQ156:AS156">
    <cfRule type="colorScale" priority="4407" dxfId="1992">
      <colorScale>
        <cfvo type="percent" val="0"/>
        <cfvo type="percent" val="50"/>
        <cfvo type="percent" val="100"/>
        <color rgb="FFF8696B"/>
        <color rgb="FFFFEB84"/>
        <color rgb="FF63BE7B"/>
      </colorScale>
    </cfRule>
  </conditionalFormatting>
  <conditionalFormatting sqref="AU209:AU211">
    <cfRule type="colorScale" priority="4397" dxfId="1992">
      <colorScale>
        <cfvo type="percent" val="0"/>
        <cfvo type="percent" val="50"/>
        <cfvo type="percent" val="100"/>
        <color rgb="FFF8696B"/>
        <color rgb="FFFFEB84"/>
        <color rgb="FF63BE7B"/>
      </colorScale>
    </cfRule>
  </conditionalFormatting>
  <conditionalFormatting sqref="M164">
    <cfRule type="cellIs" priority="4390" dxfId="92" operator="equal">
      <formula>1</formula>
    </cfRule>
  </conditionalFormatting>
  <conditionalFormatting sqref="AQ164:AS164 AU164">
    <cfRule type="colorScale" priority="4392" dxfId="1992">
      <colorScale>
        <cfvo type="percent" val="0"/>
        <cfvo type="percent" val="50"/>
        <cfvo type="percent" val="100"/>
        <color rgb="FFF8696B"/>
        <color rgb="FFFFEB84"/>
        <color rgb="FF63BE7B"/>
      </colorScale>
    </cfRule>
  </conditionalFormatting>
  <conditionalFormatting sqref="M165:M180">
    <cfRule type="cellIs" priority="4385" dxfId="92" operator="equal">
      <formula>1</formula>
    </cfRule>
  </conditionalFormatting>
  <conditionalFormatting sqref="AU186:AU187">
    <cfRule type="colorScale" priority="4347" dxfId="1992">
      <colorScale>
        <cfvo type="percent" val="0"/>
        <cfvo type="percent" val="50"/>
        <cfvo type="percent" val="100"/>
        <color rgb="FFF8696B"/>
        <color rgb="FFFFEB84"/>
        <color rgb="FF63BE7B"/>
      </colorScale>
    </cfRule>
  </conditionalFormatting>
  <conditionalFormatting sqref="M186:M187">
    <cfRule type="cellIs" priority="4330" dxfId="92" operator="equal">
      <formula>1</formula>
    </cfRule>
  </conditionalFormatting>
  <conditionalFormatting sqref="AQ186:AS187">
    <cfRule type="colorScale" priority="4332" dxfId="1992">
      <colorScale>
        <cfvo type="percent" val="0"/>
        <cfvo type="percent" val="50"/>
        <cfvo type="percent" val="100"/>
        <color rgb="FFF8696B"/>
        <color rgb="FFFFEB84"/>
        <color rgb="FF63BE7B"/>
      </colorScale>
    </cfRule>
  </conditionalFormatting>
  <conditionalFormatting sqref="M108">
    <cfRule type="cellIs" priority="4315" dxfId="92" operator="equal">
      <formula>1</formula>
    </cfRule>
  </conditionalFormatting>
  <conditionalFormatting sqref="AQ108:AS108 AU108">
    <cfRule type="colorScale" priority="4317" dxfId="1992">
      <colorScale>
        <cfvo type="percent" val="0"/>
        <cfvo type="percent" val="50"/>
        <cfvo type="percent" val="100"/>
        <color rgb="FFF8696B"/>
        <color rgb="FFFFEB84"/>
        <color rgb="FF63BE7B"/>
      </colorScale>
    </cfRule>
  </conditionalFormatting>
  <conditionalFormatting sqref="M193:M201">
    <cfRule type="cellIs" priority="4310" dxfId="92" operator="equal">
      <formula>1</formula>
    </cfRule>
  </conditionalFormatting>
  <conditionalFormatting sqref="R479">
    <cfRule type="containsText" priority="4306" dxfId="92" operator="containsText" text="100%">
      <formula>NOT(ISERROR(SEARCH("100%",R479)))</formula>
    </cfRule>
    <cfRule type="colorScale" priority="4307" dxfId="1992">
      <colorScale>
        <cfvo type="percent" val="0"/>
        <cfvo type="percent" val="50"/>
        <cfvo type="percent" val="100"/>
        <color rgb="FFFF0000"/>
        <color rgb="FFFFEB84"/>
        <color rgb="FF00B050"/>
      </colorScale>
    </cfRule>
  </conditionalFormatting>
  <conditionalFormatting sqref="R205">
    <cfRule type="expression" priority="4295" dxfId="1">
      <formula>S205=1</formula>
    </cfRule>
  </conditionalFormatting>
  <conditionalFormatting sqref="S205">
    <cfRule type="expression" priority="4294" dxfId="0">
      <formula>(R205+S205)=2</formula>
    </cfRule>
  </conditionalFormatting>
  <conditionalFormatting sqref="R203">
    <cfRule type="expression" priority="4273" dxfId="1">
      <formula>S203=1</formula>
    </cfRule>
  </conditionalFormatting>
  <conditionalFormatting sqref="S203">
    <cfRule type="expression" priority="4272" dxfId="0">
      <formula>(R203+S203)=2</formula>
    </cfRule>
  </conditionalFormatting>
  <conditionalFormatting sqref="R204">
    <cfRule type="expression" priority="4271" dxfId="1">
      <formula>S204=1</formula>
    </cfRule>
  </conditionalFormatting>
  <conditionalFormatting sqref="S204">
    <cfRule type="expression" priority="4270" dxfId="0">
      <formula>(R204+S204)=2</formula>
    </cfRule>
  </conditionalFormatting>
  <conditionalFormatting sqref="R9">
    <cfRule type="expression" priority="4238" dxfId="1">
      <formula>S9=1</formula>
    </cfRule>
  </conditionalFormatting>
  <conditionalFormatting sqref="S9">
    <cfRule type="expression" priority="4237" dxfId="0">
      <formula>(R9+S9)=2</formula>
    </cfRule>
  </conditionalFormatting>
  <conditionalFormatting sqref="R7">
    <cfRule type="expression" priority="4230" dxfId="1">
      <formula>S7=1</formula>
    </cfRule>
  </conditionalFormatting>
  <conditionalFormatting sqref="S7">
    <cfRule type="expression" priority="4229" dxfId="0">
      <formula>(R7+S7)=2</formula>
    </cfRule>
  </conditionalFormatting>
  <conditionalFormatting sqref="R8">
    <cfRule type="expression" priority="4228" dxfId="1">
      <formula>S8=1</formula>
    </cfRule>
  </conditionalFormatting>
  <conditionalFormatting sqref="S8">
    <cfRule type="expression" priority="4227" dxfId="0">
      <formula>(R8+S8)=2</formula>
    </cfRule>
  </conditionalFormatting>
  <conditionalFormatting sqref="R10:R11">
    <cfRule type="expression" priority="4222" dxfId="1">
      <formula>S10=1</formula>
    </cfRule>
  </conditionalFormatting>
  <conditionalFormatting sqref="S10:S11">
    <cfRule type="expression" priority="4221" dxfId="0">
      <formula>(R10+S10)=2</formula>
    </cfRule>
  </conditionalFormatting>
  <conditionalFormatting sqref="P479">
    <cfRule type="containsText" priority="4131" dxfId="92" operator="containsText" text="100%">
      <formula>NOT(ISERROR(SEARCH("100%",P479)))</formula>
    </cfRule>
    <cfRule type="colorScale" priority="4132" dxfId="1992">
      <colorScale>
        <cfvo type="percent" val="0"/>
        <cfvo type="percent" val="50"/>
        <cfvo type="percent" val="100"/>
        <color rgb="FFFF0000"/>
        <color rgb="FFFFEB84"/>
        <color rgb="FF00B050"/>
      </colorScale>
    </cfRule>
  </conditionalFormatting>
  <conditionalFormatting sqref="P205">
    <cfRule type="expression" priority="4120" dxfId="1">
      <formula>Q205=1</formula>
    </cfRule>
  </conditionalFormatting>
  <conditionalFormatting sqref="Q205">
    <cfRule type="expression" priority="4119" dxfId="0">
      <formula>(P205+Q205)=2</formula>
    </cfRule>
  </conditionalFormatting>
  <conditionalFormatting sqref="P203">
    <cfRule type="expression" priority="4098" dxfId="1">
      <formula>Q203=1</formula>
    </cfRule>
  </conditionalFormatting>
  <conditionalFormatting sqref="Q203">
    <cfRule type="expression" priority="4097" dxfId="0">
      <formula>(P203+Q203)=2</formula>
    </cfRule>
  </conditionalFormatting>
  <conditionalFormatting sqref="P204">
    <cfRule type="expression" priority="4096" dxfId="1">
      <formula>Q204=1</formula>
    </cfRule>
  </conditionalFormatting>
  <conditionalFormatting sqref="Q204">
    <cfRule type="expression" priority="4095" dxfId="0">
      <formula>(P204+Q204)=2</formula>
    </cfRule>
  </conditionalFormatting>
  <conditionalFormatting sqref="P9">
    <cfRule type="expression" priority="4062" dxfId="1">
      <formula>Q9=1</formula>
    </cfRule>
  </conditionalFormatting>
  <conditionalFormatting sqref="Q9">
    <cfRule type="expression" priority="4061" dxfId="0">
      <formula>(P9+Q9)=2</formula>
    </cfRule>
  </conditionalFormatting>
  <conditionalFormatting sqref="P7">
    <cfRule type="expression" priority="4054" dxfId="1">
      <formula>Q7=1</formula>
    </cfRule>
  </conditionalFormatting>
  <conditionalFormatting sqref="Q7">
    <cfRule type="expression" priority="4053" dxfId="0">
      <formula>(P7+Q7)=2</formula>
    </cfRule>
  </conditionalFormatting>
  <conditionalFormatting sqref="P8">
    <cfRule type="expression" priority="4052" dxfId="1">
      <formula>Q8=1</formula>
    </cfRule>
  </conditionalFormatting>
  <conditionalFormatting sqref="Q8">
    <cfRule type="expression" priority="4051" dxfId="0">
      <formula>(P8+Q8)=2</formula>
    </cfRule>
  </conditionalFormatting>
  <conditionalFormatting sqref="P10:P11">
    <cfRule type="expression" priority="4046" dxfId="1">
      <formula>Q10=1</formula>
    </cfRule>
  </conditionalFormatting>
  <conditionalFormatting sqref="Q10:Q11">
    <cfRule type="expression" priority="4045" dxfId="0">
      <formula>(P10+Q10)=2</formula>
    </cfRule>
  </conditionalFormatting>
  <conditionalFormatting sqref="AU80">
    <cfRule type="colorScale" priority="3857" dxfId="1992">
      <colorScale>
        <cfvo type="percent" val="0"/>
        <cfvo type="percent" val="50"/>
        <cfvo type="percent" val="100"/>
        <color rgb="FFF8696B"/>
        <color rgb="FFFFEB84"/>
        <color rgb="FF63BE7B"/>
      </colorScale>
    </cfRule>
  </conditionalFormatting>
  <conditionalFormatting sqref="M59">
    <cfRule type="cellIs" priority="3828" dxfId="92" operator="equal">
      <formula>1</formula>
    </cfRule>
  </conditionalFormatting>
  <conditionalFormatting sqref="AQ59:AS59">
    <cfRule type="colorScale" priority="3830" dxfId="1992">
      <colorScale>
        <cfvo type="percent" val="0"/>
        <cfvo type="percent" val="50"/>
        <cfvo type="percent" val="100"/>
        <color rgb="FFF8696B"/>
        <color rgb="FFFFEB84"/>
        <color rgb="FF63BE7B"/>
      </colorScale>
    </cfRule>
  </conditionalFormatting>
  <conditionalFormatting sqref="M60">
    <cfRule type="cellIs" priority="3809" dxfId="92" operator="equal">
      <formula>1</formula>
    </cfRule>
  </conditionalFormatting>
  <conditionalFormatting sqref="AQ60:AS60 AU60">
    <cfRule type="colorScale" priority="3811" dxfId="1992">
      <colorScale>
        <cfvo type="percent" val="0"/>
        <cfvo type="percent" val="50"/>
        <cfvo type="percent" val="100"/>
        <color rgb="FFF8696B"/>
        <color rgb="FFFFEB84"/>
        <color rgb="FF63BE7B"/>
      </colorScale>
    </cfRule>
  </conditionalFormatting>
  <conditionalFormatting sqref="M113">
    <cfRule type="cellIs" priority="3800" dxfId="92" operator="equal">
      <formula>1</formula>
    </cfRule>
  </conditionalFormatting>
  <conditionalFormatting sqref="AM113">
    <cfRule type="expression" priority="3798" dxfId="0">
      <formula>(AL113+AM113)=2</formula>
    </cfRule>
  </conditionalFormatting>
  <conditionalFormatting sqref="AQ113:AS113 AU113">
    <cfRule type="colorScale" priority="3802" dxfId="1992">
      <colorScale>
        <cfvo type="percent" val="0"/>
        <cfvo type="percent" val="50"/>
        <cfvo type="percent" val="100"/>
        <color rgb="FFF8696B"/>
        <color rgb="FFFFEB84"/>
        <color rgb="FF63BE7B"/>
      </colorScale>
    </cfRule>
  </conditionalFormatting>
  <conditionalFormatting sqref="M114:M151">
    <cfRule type="cellIs" priority="3791" dxfId="92" operator="equal">
      <formula>1</formula>
    </cfRule>
  </conditionalFormatting>
  <conditionalFormatting sqref="T77 V77 X77 Z77 AB77 AD77 AF77 AH77 AJ77 AL77">
    <cfRule type="expression" priority="3754" dxfId="1">
      <formula>U77=1</formula>
    </cfRule>
  </conditionalFormatting>
  <conditionalFormatting sqref="U77 W77 Y77 AA77 AC77 AE77 AG77 AI77 AK77">
    <cfRule type="expression" priority="3753" dxfId="0">
      <formula>(T77+U77)=2</formula>
    </cfRule>
  </conditionalFormatting>
  <conditionalFormatting sqref="R77">
    <cfRule type="expression" priority="3752" dxfId="1">
      <formula>S77=1</formula>
    </cfRule>
  </conditionalFormatting>
  <conditionalFormatting sqref="S77">
    <cfRule type="expression" priority="3751" dxfId="0">
      <formula>(R77+S77)=2</formula>
    </cfRule>
  </conditionalFormatting>
  <conditionalFormatting sqref="P77">
    <cfRule type="expression" priority="3750" dxfId="1">
      <formula>Q77=1</formula>
    </cfRule>
  </conditionalFormatting>
  <conditionalFormatting sqref="Q77">
    <cfRule type="expression" priority="3749" dxfId="0">
      <formula>(P77+Q77)=2</formula>
    </cfRule>
  </conditionalFormatting>
  <conditionalFormatting sqref="AU207">
    <cfRule type="colorScale" priority="3706" dxfId="1992">
      <colorScale>
        <cfvo type="percent" val="0"/>
        <cfvo type="percent" val="50"/>
        <cfvo type="percent" val="100"/>
        <color rgb="FFF8696B"/>
        <color rgb="FFFFEB84"/>
        <color rgb="FF63BE7B"/>
      </colorScale>
    </cfRule>
  </conditionalFormatting>
  <conditionalFormatting sqref="AU110">
    <cfRule type="colorScale" priority="3689" dxfId="1992">
      <colorScale>
        <cfvo type="percent" val="0"/>
        <cfvo type="percent" val="50"/>
        <cfvo type="percent" val="100"/>
        <color rgb="FFF8696B"/>
        <color rgb="FFFFEB84"/>
        <color rgb="FF63BE7B"/>
      </colorScale>
    </cfRule>
  </conditionalFormatting>
  <conditionalFormatting sqref="AU152">
    <cfRule type="colorScale" priority="3687" dxfId="1992">
      <colorScale>
        <cfvo type="percent" val="0"/>
        <cfvo type="percent" val="50"/>
        <cfvo type="percent" val="100"/>
        <color rgb="FFF8696B"/>
        <color rgb="FFFFEB84"/>
        <color rgb="FF63BE7B"/>
      </colorScale>
    </cfRule>
  </conditionalFormatting>
  <conditionalFormatting sqref="M162">
    <cfRule type="cellIs" priority="3679" dxfId="92" operator="equal">
      <formula>1</formula>
    </cfRule>
  </conditionalFormatting>
  <conditionalFormatting sqref="AU162 AQ162">
    <cfRule type="colorScale" priority="3681" dxfId="1992">
      <colorScale>
        <cfvo type="percent" val="0"/>
        <cfvo type="percent" val="50"/>
        <cfvo type="percent" val="100"/>
        <color rgb="FFF8696B"/>
        <color rgb="FFFFEB84"/>
        <color rgb="FF63BE7B"/>
      </colorScale>
    </cfRule>
  </conditionalFormatting>
  <conditionalFormatting sqref="M80">
    <cfRule type="cellIs" priority="3646" dxfId="92" operator="equal">
      <formula>1</formula>
    </cfRule>
  </conditionalFormatting>
  <conditionalFormatting sqref="AQ80:AS80">
    <cfRule type="colorScale" priority="3648" dxfId="1992">
      <colorScale>
        <cfvo type="percent" val="0"/>
        <cfvo type="percent" val="50"/>
        <cfvo type="percent" val="100"/>
        <color rgb="FFF8696B"/>
        <color rgb="FFFFEB84"/>
        <color rgb="FF63BE7B"/>
      </colorScale>
    </cfRule>
  </conditionalFormatting>
  <conditionalFormatting sqref="M215">
    <cfRule type="cellIs" priority="3619" dxfId="92" operator="equal">
      <formula>1</formula>
    </cfRule>
  </conditionalFormatting>
  <conditionalFormatting sqref="AQ215:AS215 AU215">
    <cfRule type="colorScale" priority="3621" dxfId="1992">
      <colorScale>
        <cfvo type="percent" val="0"/>
        <cfvo type="percent" val="50"/>
        <cfvo type="percent" val="100"/>
        <color rgb="FFF8696B"/>
        <color rgb="FFFFEB84"/>
        <color rgb="FF63BE7B"/>
      </colorScale>
    </cfRule>
  </conditionalFormatting>
  <conditionalFormatting sqref="M216">
    <cfRule type="cellIs" priority="3614" dxfId="92" operator="equal">
      <formula>1</formula>
    </cfRule>
  </conditionalFormatting>
  <conditionalFormatting sqref="AQ216:AS216 AU216">
    <cfRule type="colorScale" priority="3616" dxfId="1992">
      <colorScale>
        <cfvo type="percent" val="0"/>
        <cfvo type="percent" val="50"/>
        <cfvo type="percent" val="100"/>
        <color rgb="FFF8696B"/>
        <color rgb="FFFFEB84"/>
        <color rgb="FF63BE7B"/>
      </colorScale>
    </cfRule>
  </conditionalFormatting>
  <conditionalFormatting sqref="M214">
    <cfRule type="cellIs" priority="3602" dxfId="92" operator="equal">
      <formula>1</formula>
    </cfRule>
  </conditionalFormatting>
  <conditionalFormatting sqref="AQ214:AS214 AU214">
    <cfRule type="colorScale" priority="3595" dxfId="1992">
      <colorScale>
        <cfvo type="percent" val="0"/>
        <cfvo type="percent" val="50"/>
        <cfvo type="percent" val="100"/>
        <color rgb="FFF8696B"/>
        <color rgb="FFFFEB84"/>
        <color rgb="FF63BE7B"/>
      </colorScale>
    </cfRule>
  </conditionalFormatting>
  <conditionalFormatting sqref="M218">
    <cfRule type="cellIs" priority="3593" dxfId="92" operator="equal">
      <formula>1</formula>
    </cfRule>
  </conditionalFormatting>
  <conditionalFormatting sqref="AQ218:AS218 AU218">
    <cfRule type="colorScale" priority="4754" dxfId="1992">
      <colorScale>
        <cfvo type="percent" val="0"/>
        <cfvo type="percent" val="50"/>
        <cfvo type="percent" val="100"/>
        <color rgb="FFF8696B"/>
        <color rgb="FFFFEB84"/>
        <color rgb="FF63BE7B"/>
      </colorScale>
    </cfRule>
  </conditionalFormatting>
  <conditionalFormatting sqref="AU219">
    <cfRule type="colorScale" priority="3589" dxfId="1992">
      <colorScale>
        <cfvo type="percent" val="0"/>
        <cfvo type="percent" val="50"/>
        <cfvo type="percent" val="100"/>
        <color rgb="FFF8696B"/>
        <color rgb="FFFFEB84"/>
        <color rgb="FF63BE7B"/>
      </colorScale>
    </cfRule>
  </conditionalFormatting>
  <conditionalFormatting sqref="AQ219:AS219">
    <cfRule type="colorScale" priority="4755" dxfId="1992">
      <colorScale>
        <cfvo type="percent" val="0"/>
        <cfvo type="percent" val="50"/>
        <cfvo type="percent" val="100"/>
        <color rgb="FFF8696B"/>
        <color rgb="FFFFEB84"/>
        <color rgb="FF63BE7B"/>
      </colorScale>
    </cfRule>
  </conditionalFormatting>
  <conditionalFormatting sqref="M219">
    <cfRule type="cellIs" priority="3577" dxfId="92" operator="equal">
      <formula>1</formula>
    </cfRule>
  </conditionalFormatting>
  <conditionalFormatting sqref="M221">
    <cfRule type="cellIs" priority="3571" dxfId="92" operator="equal">
      <formula>1</formula>
    </cfRule>
  </conditionalFormatting>
  <conditionalFormatting sqref="M223">
    <cfRule type="cellIs" priority="3557" dxfId="92" operator="equal">
      <formula>1</formula>
    </cfRule>
  </conditionalFormatting>
  <conditionalFormatting sqref="AQ223:AS223 AU223">
    <cfRule type="colorScale" priority="3559" dxfId="1992">
      <colorScale>
        <cfvo type="percent" val="0"/>
        <cfvo type="percent" val="50"/>
        <cfvo type="percent" val="100"/>
        <color rgb="FFF8696B"/>
        <color rgb="FFFFEB84"/>
        <color rgb="FF63BE7B"/>
      </colorScale>
    </cfRule>
  </conditionalFormatting>
  <conditionalFormatting sqref="M224">
    <cfRule type="cellIs" priority="3552" dxfId="92" operator="equal">
      <formula>1</formula>
    </cfRule>
  </conditionalFormatting>
  <conditionalFormatting sqref="AQ224:AS224 AU224">
    <cfRule type="colorScale" priority="3554" dxfId="1992">
      <colorScale>
        <cfvo type="percent" val="0"/>
        <cfvo type="percent" val="50"/>
        <cfvo type="percent" val="100"/>
        <color rgb="FFF8696B"/>
        <color rgb="FFFFEB84"/>
        <color rgb="FF63BE7B"/>
      </colorScale>
    </cfRule>
  </conditionalFormatting>
  <conditionalFormatting sqref="AQ228:AS228 AU228">
    <cfRule type="colorScale" priority="3386" dxfId="1992">
      <colorScale>
        <cfvo type="percent" val="0"/>
        <cfvo type="percent" val="50"/>
        <cfvo type="percent" val="100"/>
        <color rgb="FFF8696B"/>
        <color rgb="FFFFEB84"/>
        <color rgb="FF63BE7B"/>
      </colorScale>
    </cfRule>
  </conditionalFormatting>
  <conditionalFormatting sqref="M234">
    <cfRule type="cellIs" priority="3366" dxfId="92" operator="equal">
      <formula>1</formula>
    </cfRule>
  </conditionalFormatting>
  <conditionalFormatting sqref="AQ234:AS234 AU234">
    <cfRule type="colorScale" priority="3368" dxfId="1992">
      <colorScale>
        <cfvo type="percent" val="0"/>
        <cfvo type="percent" val="50"/>
        <cfvo type="percent" val="100"/>
        <color rgb="FFF8696B"/>
        <color rgb="FFFFEB84"/>
        <color rgb="FF63BE7B"/>
      </colorScale>
    </cfRule>
  </conditionalFormatting>
  <conditionalFormatting sqref="M227">
    <cfRule type="cellIs" priority="3348" dxfId="92" operator="equal">
      <formula>1</formula>
    </cfRule>
  </conditionalFormatting>
  <conditionalFormatting sqref="R227:R229">
    <cfRule type="expression" priority="3345" dxfId="1">
      <formula>S227=1</formula>
    </cfRule>
  </conditionalFormatting>
  <conditionalFormatting sqref="S227:S229">
    <cfRule type="expression" priority="3344" dxfId="0">
      <formula>(R227+S227)=2</formula>
    </cfRule>
  </conditionalFormatting>
  <conditionalFormatting sqref="P227:P229">
    <cfRule type="expression" priority="3343" dxfId="1">
      <formula>Q227=1</formula>
    </cfRule>
  </conditionalFormatting>
  <conditionalFormatting sqref="Q227:Q229">
    <cfRule type="expression" priority="3342" dxfId="0">
      <formula>(P227+Q227)=2</formula>
    </cfRule>
  </conditionalFormatting>
  <conditionalFormatting sqref="M228">
    <cfRule type="cellIs" priority="3340" dxfId="92" operator="equal">
      <formula>1</formula>
    </cfRule>
  </conditionalFormatting>
  <conditionalFormatting sqref="M229">
    <cfRule type="cellIs" priority="3324" dxfId="92" operator="equal">
      <formula>1</formula>
    </cfRule>
  </conditionalFormatting>
  <conditionalFormatting sqref="AQ213:AS213 AU213">
    <cfRule type="colorScale" priority="3317" dxfId="1992">
      <colorScale>
        <cfvo type="percent" val="0"/>
        <cfvo type="percent" val="50"/>
        <cfvo type="percent" val="100"/>
        <color rgb="FFF8696B"/>
        <color rgb="FFFFEB84"/>
        <color rgb="FF63BE7B"/>
      </colorScale>
    </cfRule>
  </conditionalFormatting>
  <conditionalFormatting sqref="AQ217:AS217 AU217">
    <cfRule type="colorScale" priority="3316" dxfId="1992">
      <colorScale>
        <cfvo type="percent" val="0"/>
        <cfvo type="percent" val="50"/>
        <cfvo type="percent" val="100"/>
        <color rgb="FFF8696B"/>
        <color rgb="FFFFEB84"/>
        <color rgb="FF63BE7B"/>
      </colorScale>
    </cfRule>
  </conditionalFormatting>
  <conditionalFormatting sqref="AQ220">
    <cfRule type="colorScale" priority="3315" dxfId="1992">
      <colorScale>
        <cfvo type="percent" val="0"/>
        <cfvo type="percent" val="50"/>
        <cfvo type="percent" val="100"/>
        <color rgb="FFF8696B"/>
        <color rgb="FFFFEB84"/>
        <color rgb="FF63BE7B"/>
      </colorScale>
    </cfRule>
  </conditionalFormatting>
  <conditionalFormatting sqref="M241 M249:M250">
    <cfRule type="cellIs" priority="3288" dxfId="92" operator="equal">
      <formula>1</formula>
    </cfRule>
  </conditionalFormatting>
  <conditionalFormatting sqref="M242:M246">
    <cfRule type="cellIs" priority="3264" dxfId="92" operator="equal">
      <formula>1</formula>
    </cfRule>
  </conditionalFormatting>
  <conditionalFormatting sqref="AQ242:AS242 AU242">
    <cfRule type="colorScale" priority="3266" dxfId="1992">
      <colorScale>
        <cfvo type="percent" val="0"/>
        <cfvo type="percent" val="50"/>
        <cfvo type="percent" val="100"/>
        <color rgb="FFF8696B"/>
        <color rgb="FFFFEB84"/>
        <color rgb="FF63BE7B"/>
      </colorScale>
    </cfRule>
  </conditionalFormatting>
  <conditionalFormatting sqref="AQ244:AS244 AU244">
    <cfRule type="colorScale" priority="3261" dxfId="1992">
      <colorScale>
        <cfvo type="percent" val="0"/>
        <cfvo type="percent" val="50"/>
        <cfvo type="percent" val="100"/>
        <color rgb="FFF8696B"/>
        <color rgb="FFFFEB84"/>
        <color rgb="FF63BE7B"/>
      </colorScale>
    </cfRule>
  </conditionalFormatting>
  <conditionalFormatting sqref="AQ245:AS245 AU245">
    <cfRule type="colorScale" priority="3256" dxfId="1992">
      <colorScale>
        <cfvo type="percent" val="0"/>
        <cfvo type="percent" val="50"/>
        <cfvo type="percent" val="100"/>
        <color rgb="FFF8696B"/>
        <color rgb="FFFFEB84"/>
        <color rgb="FF63BE7B"/>
      </colorScale>
    </cfRule>
  </conditionalFormatting>
  <conditionalFormatting sqref="AQ246:AS246 AU246">
    <cfRule type="colorScale" priority="3251" dxfId="1992">
      <colorScale>
        <cfvo type="percent" val="0"/>
        <cfvo type="percent" val="50"/>
        <cfvo type="percent" val="100"/>
        <color rgb="FFF8696B"/>
        <color rgb="FFFFEB84"/>
        <color rgb="FF63BE7B"/>
      </colorScale>
    </cfRule>
  </conditionalFormatting>
  <conditionalFormatting sqref="M248">
    <cfRule type="cellIs" priority="3204" dxfId="92" operator="equal">
      <formula>1</formula>
    </cfRule>
  </conditionalFormatting>
  <conditionalFormatting sqref="AQ248:AS248 AU248">
    <cfRule type="colorScale" priority="3206" dxfId="1992">
      <colorScale>
        <cfvo type="percent" val="0"/>
        <cfvo type="percent" val="50"/>
        <cfvo type="percent" val="100"/>
        <color rgb="FFF8696B"/>
        <color rgb="FFFFEB84"/>
        <color rgb="FF63BE7B"/>
      </colorScale>
    </cfRule>
  </conditionalFormatting>
  <conditionalFormatting sqref="AQ240:AS240 AU249 AU240:AU241 AQ241 AQ249:AS249 AQ253:AS253 AU253">
    <cfRule type="colorScale" priority="4921" dxfId="1992">
      <colorScale>
        <cfvo type="percent" val="0"/>
        <cfvo type="percent" val="50"/>
        <cfvo type="percent" val="100"/>
        <color rgb="FFF8696B"/>
        <color rgb="FFFFEB84"/>
        <color rgb="FF63BE7B"/>
      </colorScale>
    </cfRule>
  </conditionalFormatting>
  <conditionalFormatting sqref="M292 M302 M286 M295 M281:M283 M297:M300">
    <cfRule type="cellIs" priority="3099" dxfId="92" operator="equal">
      <formula>1</formula>
    </cfRule>
  </conditionalFormatting>
  <conditionalFormatting sqref="T267 V267 X267 Z267 AB267 AD267 AF267 AH267 AJ267 AL267 T295 V295 X295 Z295 AB295 AD295 AF295 AH295 AJ295 AL295 AL297 AJ297 AH297 AF297 AD297 AB297 Z297 X297 V297 T297 AL269:AL270 AJ269:AJ270 AH269:AH270 AF269:AF270 AD269:AD270 AB269:AB270 Z269:Z270 X269:X270 V269:V270 T269:T270 T265 V265 X265 Z265 AB265 AD265 AF265 AH265 AJ265 AL265 R265 P265 AB279 T279 V279 X279 Z279 AD279 AF279 AH279 AJ279 AL279 R279 P279 AL281 AJ281 AH281 AF281 AD281 AB281 Z281 X281 V281 T281 R281 P281 T283 V283 X283 Z283 AB283 AD283 AF283 AH283 AJ283 AL283 R283 P283 R289 AL293 AJ293 AH293 AF293 AD293 AB293 Z293 X293 V293 T293 R293 P293 T299 V299 X299 Z299 AB299 AD299 AF299 AH299 AJ299 AL299 R299 P299">
    <cfRule type="expression" priority="3096" dxfId="1">
      <formula>Q265=1</formula>
    </cfRule>
  </conditionalFormatting>
  <conditionalFormatting sqref="U267 W267 Y267 AA267 AC267 AE267 AG267 AI267 AK267 AM267 U295 W295 Y295 AA295 AC295 AE295 AG295 AI295 AK295 AM295 AM297 AK297 AI297 AG297 AE297 AC297 AA297 Y297 W297 U297 AM269:AM270 AK269:AK270 AI269:AI270 AG269:AG270 AE269:AE270 AC269:AC270 AA269:AA270 Y269:Y270 W269:W270 U269:U270 U265 W265 Y265 AA265 AC265 AE265 AG265 AI265 AK265 AM265 S265 Q265 U279 W279 Y279 AA279 AC279 AE279 AG279 AI279 AK279 AM279 S279 Q279 AM281 AK281 AI281 AG281 AE281 AC281 AA281 Y281 W281 U281 S281 Q281 U283 W283 Y283 AA283 AC283 AE283 AG283 AI283 AK283 AM283 S283 Q283 AM293 AK293 AI293 AG293 AE293 AC293 AA293 Y293 W293 U293 S293 Q293 U299 W299 Y299 AA299 AC299 AE299 AG299 AI299 AK299 AM299 S299 Q299">
    <cfRule type="expression" priority="3095" dxfId="0">
      <formula>(P265+Q265)=2</formula>
    </cfRule>
  </conditionalFormatting>
  <conditionalFormatting sqref="AL272 AJ272 AH272 AF272 AD272 AB272 Z272 X272 V272 T272 AL292 AJ292 AH292 AF292 AD292 AB292 Z292 X292 V292 T292">
    <cfRule type="expression" priority="3094" dxfId="1">
      <formula>U272=1</formula>
    </cfRule>
  </conditionalFormatting>
  <conditionalFormatting sqref="AM272 AK272 AI272 AG272 AE272 AC272 AA272 Y272 W272 U272 AM292 AK292 AI292 AG292 AE292 AC292 AA292 Y292 W292 U292">
    <cfRule type="expression" priority="3093" dxfId="0">
      <formula>(T272+U272)=2</formula>
    </cfRule>
  </conditionalFormatting>
  <conditionalFormatting sqref="AL273 AJ273 AH273 AF273 AD273 AB273 Z273 X273 V273 T273">
    <cfRule type="expression" priority="3089" dxfId="1">
      <formula>U273=1</formula>
    </cfRule>
  </conditionalFormatting>
  <conditionalFormatting sqref="AM273 AK273 AI273 AG273 AE273 AC273 AA273 Y273 W273 U273">
    <cfRule type="expression" priority="3088" dxfId="0">
      <formula>(T273+U273)=2</formula>
    </cfRule>
  </conditionalFormatting>
  <conditionalFormatting sqref="AQ273:AS273 AU273">
    <cfRule type="colorScale" priority="3092" dxfId="1992">
      <colorScale>
        <cfvo type="percent" val="0"/>
        <cfvo type="percent" val="50"/>
        <cfvo type="percent" val="100"/>
        <color rgb="FFF8696B"/>
        <color rgb="FFFFEB84"/>
        <color rgb="FF63BE7B"/>
      </colorScale>
    </cfRule>
  </conditionalFormatting>
  <conditionalFormatting sqref="AU275">
    <cfRule type="colorScale" priority="3086" dxfId="1992">
      <colorScale>
        <cfvo type="percent" val="0"/>
        <cfvo type="percent" val="50"/>
        <cfvo type="percent" val="100"/>
        <color rgb="FFF8696B"/>
        <color rgb="FFFFEB84"/>
        <color rgb="FF63BE7B"/>
      </colorScale>
    </cfRule>
  </conditionalFormatting>
  <conditionalFormatting sqref="M303">
    <cfRule type="cellIs" priority="3082" dxfId="92" operator="equal">
      <formula>1</formula>
    </cfRule>
  </conditionalFormatting>
  <conditionalFormatting sqref="T303 V303 X303 Z303 AB303 AD303 AF303 AH303 AJ303 AL303">
    <cfRule type="expression" priority="3081" dxfId="1">
      <formula>U303=1</formula>
    </cfRule>
  </conditionalFormatting>
  <conditionalFormatting sqref="U303 W303 Y303 AA303 AC303 AE303 AG303 AI303 AK303 AM303">
    <cfRule type="expression" priority="3080" dxfId="0">
      <formula>(T303+U303)=2</formula>
    </cfRule>
  </conditionalFormatting>
  <conditionalFormatting sqref="AQ303:AS303 AU303">
    <cfRule type="colorScale" priority="3084" dxfId="1992">
      <colorScale>
        <cfvo type="percent" val="0"/>
        <cfvo type="percent" val="50"/>
        <cfvo type="percent" val="100"/>
        <color rgb="FFF8696B"/>
        <color rgb="FFFFEB84"/>
        <color rgb="FF63BE7B"/>
      </colorScale>
    </cfRule>
  </conditionalFormatting>
  <conditionalFormatting sqref="M288">
    <cfRule type="cellIs" priority="3076" dxfId="92" operator="equal">
      <formula>1</formula>
    </cfRule>
  </conditionalFormatting>
  <conditionalFormatting sqref="AQ288">
    <cfRule type="colorScale" priority="3078" dxfId="1992">
      <colorScale>
        <cfvo type="percent" val="0"/>
        <cfvo type="percent" val="50"/>
        <cfvo type="percent" val="100"/>
        <color rgb="FFF8696B"/>
        <color rgb="FFFFEB84"/>
        <color rgb="FF63BE7B"/>
      </colorScale>
    </cfRule>
  </conditionalFormatting>
  <conditionalFormatting sqref="M289">
    <cfRule type="cellIs" priority="3073" dxfId="92" operator="equal">
      <formula>1</formula>
    </cfRule>
  </conditionalFormatting>
  <conditionalFormatting sqref="T289 V289 X289 Z289 AB289 AD289 AF289 AH289 AJ289 AL289">
    <cfRule type="expression" priority="3072" dxfId="1">
      <formula>U289=1</formula>
    </cfRule>
  </conditionalFormatting>
  <conditionalFormatting sqref="U289 W289 Y289 AA289 AC289 AE289 AG289 AI289 AK289 AM289">
    <cfRule type="expression" priority="3071" dxfId="0">
      <formula>(T289+U289)=2</formula>
    </cfRule>
  </conditionalFormatting>
  <conditionalFormatting sqref="AQ289:AS289 AU289">
    <cfRule type="colorScale" priority="3075" dxfId="1992">
      <colorScale>
        <cfvo type="percent" val="0"/>
        <cfvo type="percent" val="50"/>
        <cfvo type="percent" val="100"/>
        <color rgb="FFF8696B"/>
        <color rgb="FFFFEB84"/>
        <color rgb="FF63BE7B"/>
      </colorScale>
    </cfRule>
  </conditionalFormatting>
  <conditionalFormatting sqref="AU291">
    <cfRule type="colorScale" priority="3062" dxfId="1992">
      <colorScale>
        <cfvo type="percent" val="0"/>
        <cfvo type="percent" val="50"/>
        <cfvo type="percent" val="100"/>
        <color rgb="FFF8696B"/>
        <color rgb="FFFFEB84"/>
        <color rgb="FF63BE7B"/>
      </colorScale>
    </cfRule>
  </conditionalFormatting>
  <conditionalFormatting sqref="M291">
    <cfRule type="cellIs" priority="3045" dxfId="92" operator="equal">
      <formula>1</formula>
    </cfRule>
  </conditionalFormatting>
  <conditionalFormatting sqref="T291 V291 X291 Z291 AB291 AD291 AF291 AH291 AJ291 AL291">
    <cfRule type="expression" priority="3044" dxfId="1">
      <formula>U291=1</formula>
    </cfRule>
  </conditionalFormatting>
  <conditionalFormatting sqref="U291 W291 Y291 AA291 AC291 AE291 AG291 AI291 AK291 AM291">
    <cfRule type="expression" priority="3043" dxfId="0">
      <formula>(T291+U291)=2</formula>
    </cfRule>
  </conditionalFormatting>
  <conditionalFormatting sqref="AQ291:AS291">
    <cfRule type="colorScale" priority="3047" dxfId="1992">
      <colorScale>
        <cfvo type="percent" val="0"/>
        <cfvo type="percent" val="50"/>
        <cfvo type="percent" val="100"/>
        <color rgb="FFF8696B"/>
        <color rgb="FFFFEB84"/>
        <color rgb="FF63BE7B"/>
      </colorScale>
    </cfRule>
  </conditionalFormatting>
  <conditionalFormatting sqref="M290">
    <cfRule type="cellIs" priority="3040" dxfId="92" operator="equal">
      <formula>1</formula>
    </cfRule>
  </conditionalFormatting>
  <conditionalFormatting sqref="AQ290">
    <cfRule type="colorScale" priority="3042" dxfId="1992">
      <colorScale>
        <cfvo type="percent" val="0"/>
        <cfvo type="percent" val="50"/>
        <cfvo type="percent" val="100"/>
        <color rgb="FFF8696B"/>
        <color rgb="FFFFEB84"/>
        <color rgb="FF63BE7B"/>
      </colorScale>
    </cfRule>
  </conditionalFormatting>
  <conditionalFormatting sqref="M301">
    <cfRule type="cellIs" priority="3023" dxfId="92" operator="equal">
      <formula>1</formula>
    </cfRule>
  </conditionalFormatting>
  <conditionalFormatting sqref="AL301 AJ301 AH301 AF301 AD301 AB301 Z301 X301 V301 T301">
    <cfRule type="expression" priority="3022" dxfId="1">
      <formula>U301=1</formula>
    </cfRule>
  </conditionalFormatting>
  <conditionalFormatting sqref="AM301 AK301 AI301 AG301 AE301 AC301 AA301 Y301 W301 U301">
    <cfRule type="expression" priority="3021" dxfId="0">
      <formula>(T301+U301)=2</formula>
    </cfRule>
  </conditionalFormatting>
  <conditionalFormatting sqref="AQ301:AS301 AU301">
    <cfRule type="colorScale" priority="3025" dxfId="1992">
      <colorScale>
        <cfvo type="percent" val="0"/>
        <cfvo type="percent" val="50"/>
        <cfvo type="percent" val="100"/>
        <color rgb="FFF8696B"/>
        <color rgb="FFFFEB84"/>
        <color rgb="FF63BE7B"/>
      </colorScale>
    </cfRule>
  </conditionalFormatting>
  <conditionalFormatting sqref="AU257">
    <cfRule type="colorScale" priority="3020" dxfId="1992">
      <colorScale>
        <cfvo type="percent" val="0"/>
        <cfvo type="percent" val="50"/>
        <cfvo type="percent" val="100"/>
        <color rgb="FFF8696B"/>
        <color rgb="FFFFEB84"/>
        <color rgb="FF63BE7B"/>
      </colorScale>
    </cfRule>
  </conditionalFormatting>
  <conditionalFormatting sqref="T257 V257 X257 Z257 AB257 AD257 AF257 AH257 AJ257 AL257">
    <cfRule type="expression" priority="3018" dxfId="1">
      <formula>U257=1</formula>
    </cfRule>
  </conditionalFormatting>
  <conditionalFormatting sqref="U257 W257 Y257 AA257 AC257 AE257 AG257 AI257 AK257 AM257">
    <cfRule type="expression" priority="3017" dxfId="0">
      <formula>(T257+U257)=2</formula>
    </cfRule>
  </conditionalFormatting>
  <conditionalFormatting sqref="AQ257:AS257">
    <cfRule type="colorScale" priority="3019" dxfId="1992">
      <colorScale>
        <cfvo type="percent" val="0"/>
        <cfvo type="percent" val="50"/>
        <cfvo type="percent" val="100"/>
        <color rgb="FFF8696B"/>
        <color rgb="FFFFEB84"/>
        <color rgb="FF63BE7B"/>
      </colorScale>
    </cfRule>
  </conditionalFormatting>
  <conditionalFormatting sqref="AU259">
    <cfRule type="colorScale" priority="3011" dxfId="1992">
      <colorScale>
        <cfvo type="percent" val="0"/>
        <cfvo type="percent" val="50"/>
        <cfvo type="percent" val="100"/>
        <color rgb="FFF8696B"/>
        <color rgb="FFFFEB84"/>
        <color rgb="FF63BE7B"/>
      </colorScale>
    </cfRule>
  </conditionalFormatting>
  <conditionalFormatting sqref="T259 V259 X259 Z259 AB259 AD259 AF259 AH259 AJ259 AL259">
    <cfRule type="expression" priority="3007" dxfId="1">
      <formula>U259=1</formula>
    </cfRule>
  </conditionalFormatting>
  <conditionalFormatting sqref="U259 W259 Y259 AA259 AC259 AE259 AG259 AI259 AK259 AM259">
    <cfRule type="expression" priority="3006" dxfId="0">
      <formula>(T259+U259)=2</formula>
    </cfRule>
  </conditionalFormatting>
  <conditionalFormatting sqref="AQ259:AS259">
    <cfRule type="colorScale" priority="3010" dxfId="1992">
      <colorScale>
        <cfvo type="percent" val="0"/>
        <cfvo type="percent" val="50"/>
        <cfvo type="percent" val="100"/>
        <color rgb="FFF8696B"/>
        <color rgb="FFFFEB84"/>
        <color rgb="FF63BE7B"/>
      </colorScale>
    </cfRule>
  </conditionalFormatting>
  <conditionalFormatting sqref="T261 V261 X261 Z261 AB261 AD261 AF261 AH261 AJ261 AL261">
    <cfRule type="expression" priority="3002" dxfId="1">
      <formula>U261=1</formula>
    </cfRule>
  </conditionalFormatting>
  <conditionalFormatting sqref="U261 W261 Y261 AA261 AC261 AE261 AG261 AI261 AK261 AM261">
    <cfRule type="expression" priority="3001" dxfId="0">
      <formula>(T261+U261)=2</formula>
    </cfRule>
  </conditionalFormatting>
  <conditionalFormatting sqref="AQ261:AS261 AU261">
    <cfRule type="colorScale" priority="3005" dxfId="1992">
      <colorScale>
        <cfvo type="percent" val="0"/>
        <cfvo type="percent" val="50"/>
        <cfvo type="percent" val="100"/>
        <color rgb="FFF8696B"/>
        <color rgb="FFFFEB84"/>
        <color rgb="FF63BE7B"/>
      </colorScale>
    </cfRule>
  </conditionalFormatting>
  <conditionalFormatting sqref="M287">
    <cfRule type="cellIs" priority="2978" dxfId="92" operator="equal">
      <formula>1</formula>
    </cfRule>
  </conditionalFormatting>
  <conditionalFormatting sqref="AL287 AJ287 AH287 AF287 AD287 AB287 Z287 X287 V287 T287">
    <cfRule type="expression" priority="2977" dxfId="1">
      <formula>U287=1</formula>
    </cfRule>
  </conditionalFormatting>
  <conditionalFormatting sqref="AM287 AK287 AI287 AG287 AE287 AC287 AA287 Y287 W287 U287">
    <cfRule type="expression" priority="2976" dxfId="0">
      <formula>(T287+U287)=2</formula>
    </cfRule>
  </conditionalFormatting>
  <conditionalFormatting sqref="AQ287:AS287 AU287">
    <cfRule type="colorScale" priority="2980" dxfId="1992">
      <colorScale>
        <cfvo type="percent" val="0"/>
        <cfvo type="percent" val="50"/>
        <cfvo type="percent" val="100"/>
        <color rgb="FFF8696B"/>
        <color rgb="FFFFEB84"/>
        <color rgb="FF63BE7B"/>
      </colorScale>
    </cfRule>
  </conditionalFormatting>
  <conditionalFormatting sqref="M293">
    <cfRule type="cellIs" priority="2974" dxfId="92" operator="equal">
      <formula>1</formula>
    </cfRule>
  </conditionalFormatting>
  <conditionalFormatting sqref="M294">
    <cfRule type="cellIs" priority="2960" dxfId="92" operator="equal">
      <formula>1</formula>
    </cfRule>
  </conditionalFormatting>
  <conditionalFormatting sqref="T294 V294 X294 Z294 AB294 AD294 AF294 AH294 AJ294 AL294">
    <cfRule type="expression" priority="2959" dxfId="1">
      <formula>U294=1</formula>
    </cfRule>
  </conditionalFormatting>
  <conditionalFormatting sqref="U294 W294 Y294 AA294 AC294 AE294 AG294 AI294 AK294 AM294">
    <cfRule type="expression" priority="2958" dxfId="0">
      <formula>(T294+U294)=2</formula>
    </cfRule>
  </conditionalFormatting>
  <conditionalFormatting sqref="AQ294:AS294 AU294">
    <cfRule type="colorScale" priority="2962" dxfId="1992">
      <colorScale>
        <cfvo type="percent" val="0"/>
        <cfvo type="percent" val="50"/>
        <cfvo type="percent" val="100"/>
        <color rgb="FFF8696B"/>
        <color rgb="FFFFEB84"/>
        <color rgb="FF63BE7B"/>
      </colorScale>
    </cfRule>
  </conditionalFormatting>
  <conditionalFormatting sqref="M296">
    <cfRule type="cellIs" priority="2955" dxfId="92" operator="equal">
      <formula>1</formula>
    </cfRule>
  </conditionalFormatting>
  <conditionalFormatting sqref="T296 V296 X296 Z296 AB296 AD296 AF296 AH296 AJ296 AL296">
    <cfRule type="expression" priority="2954" dxfId="1">
      <formula>U296=1</formula>
    </cfRule>
  </conditionalFormatting>
  <conditionalFormatting sqref="U296 W296 Y296 AA296 AC296 AE296 AG296 AI296 AK296 AM296">
    <cfRule type="expression" priority="2953" dxfId="0">
      <formula>(T296+U296)=2</formula>
    </cfRule>
  </conditionalFormatting>
  <conditionalFormatting sqref="AQ296:AS296 AU296">
    <cfRule type="colorScale" priority="2957" dxfId="1992">
      <colorScale>
        <cfvo type="percent" val="0"/>
        <cfvo type="percent" val="50"/>
        <cfvo type="percent" val="100"/>
        <color rgb="FFF8696B"/>
        <color rgb="FFFFEB84"/>
        <color rgb="FF63BE7B"/>
      </colorScale>
    </cfRule>
  </conditionalFormatting>
  <conditionalFormatting sqref="R267 R295 R297 R269:R270">
    <cfRule type="expression" priority="2947" dxfId="1">
      <formula>S267=1</formula>
    </cfRule>
  </conditionalFormatting>
  <conditionalFormatting sqref="S267 S295 S297 S269:S270">
    <cfRule type="expression" priority="2946" dxfId="0">
      <formula>(R267+S267)=2</formula>
    </cfRule>
  </conditionalFormatting>
  <conditionalFormatting sqref="R272 R292">
    <cfRule type="expression" priority="2945" dxfId="1">
      <formula>S272=1</formula>
    </cfRule>
  </conditionalFormatting>
  <conditionalFormatting sqref="S272 S292">
    <cfRule type="expression" priority="2944" dxfId="0">
      <formula>(R272+S272)=2</formula>
    </cfRule>
  </conditionalFormatting>
  <conditionalFormatting sqref="R273">
    <cfRule type="expression" priority="2943" dxfId="1">
      <formula>S273=1</formula>
    </cfRule>
  </conditionalFormatting>
  <conditionalFormatting sqref="S273">
    <cfRule type="expression" priority="2942" dxfId="0">
      <formula>(R273+S273)=2</formula>
    </cfRule>
  </conditionalFormatting>
  <conditionalFormatting sqref="R303">
    <cfRule type="expression" priority="2941" dxfId="1">
      <formula>S303=1</formula>
    </cfRule>
  </conditionalFormatting>
  <conditionalFormatting sqref="S303">
    <cfRule type="expression" priority="2940" dxfId="0">
      <formula>(R303+S303)=2</formula>
    </cfRule>
  </conditionalFormatting>
  <conditionalFormatting sqref="S289">
    <cfRule type="expression" priority="2939" dxfId="0">
      <formula>(R289+S289)=2</formula>
    </cfRule>
  </conditionalFormatting>
  <conditionalFormatting sqref="R291">
    <cfRule type="expression" priority="2930" dxfId="1">
      <formula>S291=1</formula>
    </cfRule>
  </conditionalFormatting>
  <conditionalFormatting sqref="S291">
    <cfRule type="expression" priority="2929" dxfId="0">
      <formula>(R291+S291)=2</formula>
    </cfRule>
  </conditionalFormatting>
  <conditionalFormatting sqref="R301">
    <cfRule type="expression" priority="2924" dxfId="1">
      <formula>S301=1</formula>
    </cfRule>
  </conditionalFormatting>
  <conditionalFormatting sqref="S301">
    <cfRule type="expression" priority="2923" dxfId="0">
      <formula>(R301+S301)=2</formula>
    </cfRule>
  </conditionalFormatting>
  <conditionalFormatting sqref="R257">
    <cfRule type="expression" priority="2922" dxfId="1">
      <formula>S257=1</formula>
    </cfRule>
  </conditionalFormatting>
  <conditionalFormatting sqref="S257">
    <cfRule type="expression" priority="2921" dxfId="0">
      <formula>(R257+S257)=2</formula>
    </cfRule>
  </conditionalFormatting>
  <conditionalFormatting sqref="R259">
    <cfRule type="expression" priority="2918" dxfId="1">
      <formula>S259=1</formula>
    </cfRule>
  </conditionalFormatting>
  <conditionalFormatting sqref="S259">
    <cfRule type="expression" priority="2917" dxfId="0">
      <formula>(R259+S259)=2</formula>
    </cfRule>
  </conditionalFormatting>
  <conditionalFormatting sqref="R261">
    <cfRule type="expression" priority="2916" dxfId="1">
      <formula>S261=1</formula>
    </cfRule>
  </conditionalFormatting>
  <conditionalFormatting sqref="S261">
    <cfRule type="expression" priority="2915" dxfId="0">
      <formula>(R261+S261)=2</formula>
    </cfRule>
  </conditionalFormatting>
  <conditionalFormatting sqref="R287">
    <cfRule type="expression" priority="2906" dxfId="1">
      <formula>S287=1</formula>
    </cfRule>
  </conditionalFormatting>
  <conditionalFormatting sqref="S287">
    <cfRule type="expression" priority="2905" dxfId="0">
      <formula>(R287+S287)=2</formula>
    </cfRule>
  </conditionalFormatting>
  <conditionalFormatting sqref="R294">
    <cfRule type="expression" priority="2900" dxfId="1">
      <formula>S294=1</formula>
    </cfRule>
  </conditionalFormatting>
  <conditionalFormatting sqref="S294">
    <cfRule type="expression" priority="2899" dxfId="0">
      <formula>(R294+S294)=2</formula>
    </cfRule>
  </conditionalFormatting>
  <conditionalFormatting sqref="R296">
    <cfRule type="expression" priority="2898" dxfId="1">
      <formula>S296=1</formula>
    </cfRule>
  </conditionalFormatting>
  <conditionalFormatting sqref="S296">
    <cfRule type="expression" priority="2897" dxfId="0">
      <formula>(R296+S296)=2</formula>
    </cfRule>
  </conditionalFormatting>
  <conditionalFormatting sqref="P267 P295 P297 P269:P270">
    <cfRule type="expression" priority="2894" dxfId="1">
      <formula>Q267=1</formula>
    </cfRule>
  </conditionalFormatting>
  <conditionalFormatting sqref="Q267 Q295 Q297 Q269:Q270">
    <cfRule type="expression" priority="2893" dxfId="0">
      <formula>(P267+Q267)=2</formula>
    </cfRule>
  </conditionalFormatting>
  <conditionalFormatting sqref="P272 P292">
    <cfRule type="expression" priority="2892" dxfId="1">
      <formula>Q272=1</formula>
    </cfRule>
  </conditionalFormatting>
  <conditionalFormatting sqref="Q272 Q292">
    <cfRule type="expression" priority="2891" dxfId="0">
      <formula>(P272+Q272)=2</formula>
    </cfRule>
  </conditionalFormatting>
  <conditionalFormatting sqref="P273">
    <cfRule type="expression" priority="2890" dxfId="1">
      <formula>Q273=1</formula>
    </cfRule>
  </conditionalFormatting>
  <conditionalFormatting sqref="Q273">
    <cfRule type="expression" priority="2889" dxfId="0">
      <formula>(P273+Q273)=2</formula>
    </cfRule>
  </conditionalFormatting>
  <conditionalFormatting sqref="P303">
    <cfRule type="expression" priority="2888" dxfId="1">
      <formula>Q303=1</formula>
    </cfRule>
  </conditionalFormatting>
  <conditionalFormatting sqref="Q303">
    <cfRule type="expression" priority="2887" dxfId="0">
      <formula>(P303+Q303)=2</formula>
    </cfRule>
  </conditionalFormatting>
  <conditionalFormatting sqref="P289">
    <cfRule type="expression" priority="2886" dxfId="1">
      <formula>Q289=1</formula>
    </cfRule>
  </conditionalFormatting>
  <conditionalFormatting sqref="Q289">
    <cfRule type="expression" priority="2885" dxfId="0">
      <formula>(P289+Q289)=2</formula>
    </cfRule>
  </conditionalFormatting>
  <conditionalFormatting sqref="P291">
    <cfRule type="expression" priority="2876" dxfId="1">
      <formula>Q291=1</formula>
    </cfRule>
  </conditionalFormatting>
  <conditionalFormatting sqref="Q291">
    <cfRule type="expression" priority="2875" dxfId="0">
      <formula>(P291+Q291)=2</formula>
    </cfRule>
  </conditionalFormatting>
  <conditionalFormatting sqref="P301">
    <cfRule type="expression" priority="2870" dxfId="1">
      <formula>Q301=1</formula>
    </cfRule>
  </conditionalFormatting>
  <conditionalFormatting sqref="Q301">
    <cfRule type="expression" priority="2869" dxfId="0">
      <formula>(P301+Q301)=2</formula>
    </cfRule>
  </conditionalFormatting>
  <conditionalFormatting sqref="P257">
    <cfRule type="expression" priority="2868" dxfId="1">
      <formula>Q257=1</formula>
    </cfRule>
  </conditionalFormatting>
  <conditionalFormatting sqref="Q257">
    <cfRule type="expression" priority="2867" dxfId="0">
      <formula>(P257+Q257)=2</formula>
    </cfRule>
  </conditionalFormatting>
  <conditionalFormatting sqref="P259">
    <cfRule type="expression" priority="2864" dxfId="1">
      <formula>Q259=1</formula>
    </cfRule>
  </conditionalFormatting>
  <conditionalFormatting sqref="Q259">
    <cfRule type="expression" priority="2863" dxfId="0">
      <formula>(P259+Q259)=2</formula>
    </cfRule>
  </conditionalFormatting>
  <conditionalFormatting sqref="P261">
    <cfRule type="expression" priority="2862" dxfId="1">
      <formula>Q261=1</formula>
    </cfRule>
  </conditionalFormatting>
  <conditionalFormatting sqref="Q261">
    <cfRule type="expression" priority="2861" dxfId="0">
      <formula>(P261+Q261)=2</formula>
    </cfRule>
  </conditionalFormatting>
  <conditionalFormatting sqref="P287">
    <cfRule type="expression" priority="2852" dxfId="1">
      <formula>Q287=1</formula>
    </cfRule>
  </conditionalFormatting>
  <conditionalFormatting sqref="Q287">
    <cfRule type="expression" priority="2851" dxfId="0">
      <formula>(P287+Q287)=2</formula>
    </cfRule>
  </conditionalFormatting>
  <conditionalFormatting sqref="P294">
    <cfRule type="expression" priority="2846" dxfId="1">
      <formula>Q294=1</formula>
    </cfRule>
  </conditionalFormatting>
  <conditionalFormatting sqref="Q294">
    <cfRule type="expression" priority="2845" dxfId="0">
      <formula>(P294+Q294)=2</formula>
    </cfRule>
  </conditionalFormatting>
  <conditionalFormatting sqref="P296">
    <cfRule type="expression" priority="2844" dxfId="1">
      <formula>Q296=1</formula>
    </cfRule>
  </conditionalFormatting>
  <conditionalFormatting sqref="Q296">
    <cfRule type="expression" priority="2843" dxfId="0">
      <formula>(P296+Q296)=2</formula>
    </cfRule>
  </conditionalFormatting>
  <conditionalFormatting sqref="T275 V275 X275 Z275 AB275 AD275 AF275 AH275 AJ275 AL275">
    <cfRule type="expression" priority="2819" dxfId="1">
      <formula>U275=1</formula>
    </cfRule>
  </conditionalFormatting>
  <conditionalFormatting sqref="U275 W275 Y275 AA275 AC275 AE275 AG275 AI275 AK275 AM275">
    <cfRule type="expression" priority="2818" dxfId="0">
      <formula>(T275+U275)=2</formula>
    </cfRule>
  </conditionalFormatting>
  <conditionalFormatting sqref="AQ275:AS275">
    <cfRule type="colorScale" priority="2822" dxfId="1992">
      <colorScale>
        <cfvo type="percent" val="0"/>
        <cfvo type="percent" val="50"/>
        <cfvo type="percent" val="100"/>
        <color rgb="FFF8696B"/>
        <color rgb="FFFFEB84"/>
        <color rgb="FF63BE7B"/>
      </colorScale>
    </cfRule>
  </conditionalFormatting>
  <conditionalFormatting sqref="R275">
    <cfRule type="expression" priority="2817" dxfId="1">
      <formula>S275=1</formula>
    </cfRule>
  </conditionalFormatting>
  <conditionalFormatting sqref="S275">
    <cfRule type="expression" priority="2816" dxfId="0">
      <formula>(R275+S275)=2</formula>
    </cfRule>
  </conditionalFormatting>
  <conditionalFormatting sqref="P275">
    <cfRule type="expression" priority="2815" dxfId="1">
      <formula>Q275=1</formula>
    </cfRule>
  </conditionalFormatting>
  <conditionalFormatting sqref="Q275">
    <cfRule type="expression" priority="2814" dxfId="0">
      <formula>(P275+Q275)=2</formula>
    </cfRule>
  </conditionalFormatting>
  <conditionalFormatting sqref="M304">
    <cfRule type="cellIs" priority="2803" dxfId="92" operator="equal">
      <formula>1</formula>
    </cfRule>
  </conditionalFormatting>
  <conditionalFormatting sqref="M305">
    <cfRule type="cellIs" priority="2800" dxfId="92" operator="equal">
      <formula>1</formula>
    </cfRule>
  </conditionalFormatting>
  <conditionalFormatting sqref="T305 V305 X305 Z305 AB305 AD305 AF305 AH305 AJ305 AL305">
    <cfRule type="expression" priority="2799" dxfId="1">
      <formula>U305=1</formula>
    </cfRule>
  </conditionalFormatting>
  <conditionalFormatting sqref="U305 W305 Y305 AA305 AC305 AE305 AG305 AI305 AK305 AM305">
    <cfRule type="expression" priority="2798" dxfId="0">
      <formula>(T305+U305)=2</formula>
    </cfRule>
  </conditionalFormatting>
  <conditionalFormatting sqref="AQ305:AS305 AU305">
    <cfRule type="colorScale" priority="2802" dxfId="1992">
      <colorScale>
        <cfvo type="percent" val="0"/>
        <cfvo type="percent" val="50"/>
        <cfvo type="percent" val="100"/>
        <color rgb="FFF8696B"/>
        <color rgb="FFFFEB84"/>
        <color rgb="FF63BE7B"/>
      </colorScale>
    </cfRule>
  </conditionalFormatting>
  <conditionalFormatting sqref="R305">
    <cfRule type="expression" priority="2797" dxfId="1">
      <formula>S305=1</formula>
    </cfRule>
  </conditionalFormatting>
  <conditionalFormatting sqref="S305">
    <cfRule type="expression" priority="2796" dxfId="0">
      <formula>(R305+S305)=2</formula>
    </cfRule>
  </conditionalFormatting>
  <conditionalFormatting sqref="P305">
    <cfRule type="expression" priority="2795" dxfId="1">
      <formula>Q305=1</formula>
    </cfRule>
  </conditionalFormatting>
  <conditionalFormatting sqref="Q305">
    <cfRule type="expression" priority="2794" dxfId="0">
      <formula>(P305+Q305)=2</formula>
    </cfRule>
  </conditionalFormatting>
  <conditionalFormatting sqref="AU288">
    <cfRule type="colorScale" priority="2793" dxfId="1992">
      <colorScale>
        <cfvo type="percent" val="0"/>
        <cfvo type="percent" val="50"/>
        <cfvo type="percent" val="100"/>
        <color rgb="FFF8696B"/>
        <color rgb="FFFFEB84"/>
        <color rgb="FF63BE7B"/>
      </colorScale>
    </cfRule>
  </conditionalFormatting>
  <conditionalFormatting sqref="AU290">
    <cfRule type="colorScale" priority="2791" dxfId="1992">
      <colorScale>
        <cfvo type="percent" val="0"/>
        <cfvo type="percent" val="50"/>
        <cfvo type="percent" val="100"/>
        <color rgb="FFF8696B"/>
        <color rgb="FFFFEB84"/>
        <color rgb="FF63BE7B"/>
      </colorScale>
    </cfRule>
  </conditionalFormatting>
  <conditionalFormatting sqref="M284">
    <cfRule type="cellIs" priority="2779" dxfId="92" operator="equal">
      <formula>1</formula>
    </cfRule>
  </conditionalFormatting>
  <conditionalFormatting sqref="AU284 AQ284">
    <cfRule type="colorScale" priority="2781" dxfId="1992">
      <colorScale>
        <cfvo type="percent" val="0"/>
        <cfvo type="percent" val="50"/>
        <cfvo type="percent" val="100"/>
        <color rgb="FFF8696B"/>
        <color rgb="FFFFEB84"/>
        <color rgb="FF63BE7B"/>
      </colorScale>
    </cfRule>
  </conditionalFormatting>
  <conditionalFormatting sqref="AQ293:AS293 AU293">
    <cfRule type="colorScale" priority="3102" dxfId="1992">
      <colorScale>
        <cfvo type="percent" val="0"/>
        <cfvo type="percent" val="50"/>
        <cfvo type="percent" val="100"/>
        <color rgb="FFF8696B"/>
        <color rgb="FFFFEB84"/>
        <color rgb="FF63BE7B"/>
      </colorScale>
    </cfRule>
  </conditionalFormatting>
  <conditionalFormatting sqref="AU304 AQ304">
    <cfRule type="colorScale" priority="3105" dxfId="1992">
      <colorScale>
        <cfvo type="percent" val="0"/>
        <cfvo type="percent" val="50"/>
        <cfvo type="percent" val="100"/>
        <color rgb="FFF8696B"/>
        <color rgb="FFFFEB84"/>
        <color rgb="FF63BE7B"/>
      </colorScale>
    </cfRule>
  </conditionalFormatting>
  <conditionalFormatting sqref="M307">
    <cfRule type="cellIs" priority="2765" dxfId="92" operator="equal">
      <formula>1</formula>
    </cfRule>
  </conditionalFormatting>
  <conditionalFormatting sqref="M306">
    <cfRule type="cellIs" priority="2761" dxfId="92" operator="equal">
      <formula>1</formula>
    </cfRule>
  </conditionalFormatting>
  <conditionalFormatting sqref="AU306 AQ306">
    <cfRule type="colorScale" priority="2763" dxfId="1992">
      <colorScale>
        <cfvo type="percent" val="0"/>
        <cfvo type="percent" val="50"/>
        <cfvo type="percent" val="100"/>
        <color rgb="FFF8696B"/>
        <color rgb="FFFFEB84"/>
        <color rgb="FF63BE7B"/>
      </colorScale>
    </cfRule>
  </conditionalFormatting>
  <conditionalFormatting sqref="T307 V307 X307 Z307 AB307 AD307 AF307 AH307 AJ307 AL307">
    <cfRule type="expression" priority="2759" dxfId="1">
      <formula>U307=1</formula>
    </cfRule>
  </conditionalFormatting>
  <conditionalFormatting sqref="U307 W307 Y307 AA307 AC307 AE307 AG307 AI307 AK307 AM307">
    <cfRule type="expression" priority="2758" dxfId="0">
      <formula>(T307+U307)=2</formula>
    </cfRule>
  </conditionalFormatting>
  <conditionalFormatting sqref="AQ307:AS307 AU307">
    <cfRule type="colorScale" priority="2760" dxfId="1992">
      <colorScale>
        <cfvo type="percent" val="0"/>
        <cfvo type="percent" val="50"/>
        <cfvo type="percent" val="100"/>
        <color rgb="FFF8696B"/>
        <color rgb="FFFFEB84"/>
        <color rgb="FF63BE7B"/>
      </colorScale>
    </cfRule>
  </conditionalFormatting>
  <conditionalFormatting sqref="R307">
    <cfRule type="expression" priority="2757" dxfId="1">
      <formula>S307=1</formula>
    </cfRule>
  </conditionalFormatting>
  <conditionalFormatting sqref="S307">
    <cfRule type="expression" priority="2756" dxfId="0">
      <formula>(R307+S307)=2</formula>
    </cfRule>
  </conditionalFormatting>
  <conditionalFormatting sqref="P307">
    <cfRule type="expression" priority="2755" dxfId="1">
      <formula>Q307=1</formula>
    </cfRule>
  </conditionalFormatting>
  <conditionalFormatting sqref="Q307">
    <cfRule type="expression" priority="2754" dxfId="0">
      <formula>(P307+Q307)=2</formula>
    </cfRule>
  </conditionalFormatting>
  <conditionalFormatting sqref="M308">
    <cfRule type="cellIs" priority="2751" dxfId="92" operator="equal">
      <formula>1</formula>
    </cfRule>
  </conditionalFormatting>
  <conditionalFormatting sqref="AQ308 AU308">
    <cfRule type="colorScale" priority="2753" dxfId="1992">
      <colorScale>
        <cfvo type="percent" val="0"/>
        <cfvo type="percent" val="50"/>
        <cfvo type="percent" val="100"/>
        <color rgb="FFF8696B"/>
        <color rgb="FFFFEB84"/>
        <color rgb="FF63BE7B"/>
      </colorScale>
    </cfRule>
  </conditionalFormatting>
  <conditionalFormatting sqref="T309 V309 X309 Z309 AB309 AD309 AF309 AH309 AJ309 AL309">
    <cfRule type="expression" priority="2749" dxfId="1">
      <formula>U309=1</formula>
    </cfRule>
  </conditionalFormatting>
  <conditionalFormatting sqref="U309 W309 Y309 AA309 AC309 AE309 AG309 AI309 AK309 AM309">
    <cfRule type="expression" priority="2748" dxfId="0">
      <formula>(T309+U309)=2</formula>
    </cfRule>
  </conditionalFormatting>
  <conditionalFormatting sqref="AQ309:AS309 AU309">
    <cfRule type="colorScale" priority="2750" dxfId="1992">
      <colorScale>
        <cfvo type="percent" val="0"/>
        <cfvo type="percent" val="50"/>
        <cfvo type="percent" val="100"/>
        <color rgb="FFF8696B"/>
        <color rgb="FFFFEB84"/>
        <color rgb="FF63BE7B"/>
      </colorScale>
    </cfRule>
  </conditionalFormatting>
  <conditionalFormatting sqref="R309">
    <cfRule type="expression" priority="2747" dxfId="1">
      <formula>S309=1</formula>
    </cfRule>
  </conditionalFormatting>
  <conditionalFormatting sqref="S309">
    <cfRule type="expression" priority="2746" dxfId="0">
      <formula>(R309+S309)=2</formula>
    </cfRule>
  </conditionalFormatting>
  <conditionalFormatting sqref="P309">
    <cfRule type="expression" priority="2745" dxfId="1">
      <formula>Q309=1</formula>
    </cfRule>
  </conditionalFormatting>
  <conditionalFormatting sqref="Q309">
    <cfRule type="expression" priority="2744" dxfId="0">
      <formula>(P309+Q309)=2</formula>
    </cfRule>
  </conditionalFormatting>
  <conditionalFormatting sqref="M310">
    <cfRule type="cellIs" priority="2741" dxfId="92" operator="equal">
      <formula>1</formula>
    </cfRule>
  </conditionalFormatting>
  <conditionalFormatting sqref="AU310 AQ310">
    <cfRule type="colorScale" priority="2743" dxfId="1992">
      <colorScale>
        <cfvo type="percent" val="0"/>
        <cfvo type="percent" val="50"/>
        <cfvo type="percent" val="100"/>
        <color rgb="FFF8696B"/>
        <color rgb="FFFFEB84"/>
        <color rgb="FF63BE7B"/>
      </colorScale>
    </cfRule>
  </conditionalFormatting>
  <conditionalFormatting sqref="T311 V311 X311 Z311 AB311 AD311 AF311 AH311 AJ311 AL311">
    <cfRule type="expression" priority="2739" dxfId="1">
      <formula>U311=1</formula>
    </cfRule>
  </conditionalFormatting>
  <conditionalFormatting sqref="U311 W311 Y311 AA311 AC311 AE311 AG311 AI311 AK311 AM311">
    <cfRule type="expression" priority="2738" dxfId="0">
      <formula>(T311+U311)=2</formula>
    </cfRule>
  </conditionalFormatting>
  <conditionalFormatting sqref="AQ311:AS311 AU311">
    <cfRule type="colorScale" priority="2740" dxfId="1992">
      <colorScale>
        <cfvo type="percent" val="0"/>
        <cfvo type="percent" val="50"/>
        <cfvo type="percent" val="100"/>
        <color rgb="FFF8696B"/>
        <color rgb="FFFFEB84"/>
        <color rgb="FF63BE7B"/>
      </colorScale>
    </cfRule>
  </conditionalFormatting>
  <conditionalFormatting sqref="R311">
    <cfRule type="expression" priority="2737" dxfId="1">
      <formula>S311=1</formula>
    </cfRule>
  </conditionalFormatting>
  <conditionalFormatting sqref="S311">
    <cfRule type="expression" priority="2736" dxfId="0">
      <formula>(R311+S311)=2</formula>
    </cfRule>
  </conditionalFormatting>
  <conditionalFormatting sqref="P311">
    <cfRule type="expression" priority="2735" dxfId="1">
      <formula>Q311=1</formula>
    </cfRule>
  </conditionalFormatting>
  <conditionalFormatting sqref="Q311">
    <cfRule type="expression" priority="2734" dxfId="0">
      <formula>(P311+Q311)=2</formula>
    </cfRule>
  </conditionalFormatting>
  <conditionalFormatting sqref="M326">
    <cfRule type="cellIs" priority="2661" dxfId="92" operator="equal">
      <formula>1</formula>
    </cfRule>
  </conditionalFormatting>
  <conditionalFormatting sqref="T313 V313 X313 Z313 AB313 AD313 AF313 AH313 AJ313 AL313">
    <cfRule type="expression" priority="2732" dxfId="1">
      <formula>U313=1</formula>
    </cfRule>
  </conditionalFormatting>
  <conditionalFormatting sqref="U313 W313 Y313 AA313 AC313 AE313 AG313 AI313 AK313 AM313">
    <cfRule type="expression" priority="2731" dxfId="0">
      <formula>(T313+U313)=2</formula>
    </cfRule>
  </conditionalFormatting>
  <conditionalFormatting sqref="AQ313:AS313 AU313">
    <cfRule type="colorScale" priority="2733" dxfId="1992">
      <colorScale>
        <cfvo type="percent" val="0"/>
        <cfvo type="percent" val="50"/>
        <cfvo type="percent" val="100"/>
        <color rgb="FFF8696B"/>
        <color rgb="FFFFEB84"/>
        <color rgb="FF63BE7B"/>
      </colorScale>
    </cfRule>
  </conditionalFormatting>
  <conditionalFormatting sqref="R313">
    <cfRule type="expression" priority="2730" dxfId="1">
      <formula>S313=1</formula>
    </cfRule>
  </conditionalFormatting>
  <conditionalFormatting sqref="S313">
    <cfRule type="expression" priority="2729" dxfId="0">
      <formula>(R313+S313)=2</formula>
    </cfRule>
  </conditionalFormatting>
  <conditionalFormatting sqref="P313">
    <cfRule type="expression" priority="2728" dxfId="1">
      <formula>Q313=1</formula>
    </cfRule>
  </conditionalFormatting>
  <conditionalFormatting sqref="Q313">
    <cfRule type="expression" priority="2727" dxfId="0">
      <formula>(P313+Q313)=2</formula>
    </cfRule>
  </conditionalFormatting>
  <conditionalFormatting sqref="M312">
    <cfRule type="cellIs" priority="2724" dxfId="92" operator="equal">
      <formula>1</formula>
    </cfRule>
  </conditionalFormatting>
  <conditionalFormatting sqref="AU312 AQ312">
    <cfRule type="colorScale" priority="2726" dxfId="1992">
      <colorScale>
        <cfvo type="percent" val="0"/>
        <cfvo type="percent" val="50"/>
        <cfvo type="percent" val="100"/>
        <color rgb="FFF8696B"/>
        <color rgb="FFFFEB84"/>
        <color rgb="FF63BE7B"/>
      </colorScale>
    </cfRule>
  </conditionalFormatting>
  <conditionalFormatting sqref="M314">
    <cfRule type="cellIs" priority="2721" dxfId="92" operator="equal">
      <formula>1</formula>
    </cfRule>
  </conditionalFormatting>
  <conditionalFormatting sqref="AQ314 AU314">
    <cfRule type="colorScale" priority="2723" dxfId="1992">
      <colorScale>
        <cfvo type="percent" val="0"/>
        <cfvo type="percent" val="50"/>
        <cfvo type="percent" val="100"/>
        <color rgb="FFF8696B"/>
        <color rgb="FFFFEB84"/>
        <color rgb="FF63BE7B"/>
      </colorScale>
    </cfRule>
  </conditionalFormatting>
  <conditionalFormatting sqref="T315 V315 X315 Z315 AB315 AD315 AF315 AH315 AJ315 AL315">
    <cfRule type="expression" priority="2719" dxfId="1">
      <formula>U315=1</formula>
    </cfRule>
  </conditionalFormatting>
  <conditionalFormatting sqref="U315 W315 Y315 AA315 AC315 AE315 AG315 AI315 AK315 AM315">
    <cfRule type="expression" priority="2718" dxfId="0">
      <formula>(T315+U315)=2</formula>
    </cfRule>
  </conditionalFormatting>
  <conditionalFormatting sqref="AQ315:AS315 AU315">
    <cfRule type="colorScale" priority="2720" dxfId="1992">
      <colorScale>
        <cfvo type="percent" val="0"/>
        <cfvo type="percent" val="50"/>
        <cfvo type="percent" val="100"/>
        <color rgb="FFF8696B"/>
        <color rgb="FFFFEB84"/>
        <color rgb="FF63BE7B"/>
      </colorScale>
    </cfRule>
  </conditionalFormatting>
  <conditionalFormatting sqref="R315">
    <cfRule type="expression" priority="2717" dxfId="1">
      <formula>S315=1</formula>
    </cfRule>
  </conditionalFormatting>
  <conditionalFormatting sqref="S315">
    <cfRule type="expression" priority="2716" dxfId="0">
      <formula>(R315+S315)=2</formula>
    </cfRule>
  </conditionalFormatting>
  <conditionalFormatting sqref="P315">
    <cfRule type="expression" priority="2715" dxfId="1">
      <formula>Q315=1</formula>
    </cfRule>
  </conditionalFormatting>
  <conditionalFormatting sqref="Q315">
    <cfRule type="expression" priority="2714" dxfId="0">
      <formula>(P315+Q315)=2</formula>
    </cfRule>
  </conditionalFormatting>
  <conditionalFormatting sqref="M316">
    <cfRule type="cellIs" priority="2711" dxfId="92" operator="equal">
      <formula>1</formula>
    </cfRule>
  </conditionalFormatting>
  <conditionalFormatting sqref="AQ316 AU316">
    <cfRule type="colorScale" priority="2713" dxfId="1992">
      <colorScale>
        <cfvo type="percent" val="0"/>
        <cfvo type="percent" val="50"/>
        <cfvo type="percent" val="100"/>
        <color rgb="FFF8696B"/>
        <color rgb="FFFFEB84"/>
        <color rgb="FF63BE7B"/>
      </colorScale>
    </cfRule>
  </conditionalFormatting>
  <conditionalFormatting sqref="T317 V317 X317 Z317 AB317 AD317 AF317 AH317 AJ317 AL317">
    <cfRule type="expression" priority="2709" dxfId="1">
      <formula>U317=1</formula>
    </cfRule>
  </conditionalFormatting>
  <conditionalFormatting sqref="U317 W317 Y317 AA317 AC317 AE317 AG317 AI317 AK317 AM317">
    <cfRule type="expression" priority="2708" dxfId="0">
      <formula>(T317+U317)=2</formula>
    </cfRule>
  </conditionalFormatting>
  <conditionalFormatting sqref="AQ317:AS317 AU317">
    <cfRule type="colorScale" priority="2710" dxfId="1992">
      <colorScale>
        <cfvo type="percent" val="0"/>
        <cfvo type="percent" val="50"/>
        <cfvo type="percent" val="100"/>
        <color rgb="FFF8696B"/>
        <color rgb="FFFFEB84"/>
        <color rgb="FF63BE7B"/>
      </colorScale>
    </cfRule>
  </conditionalFormatting>
  <conditionalFormatting sqref="R317">
    <cfRule type="expression" priority="2707" dxfId="1">
      <formula>S317=1</formula>
    </cfRule>
  </conditionalFormatting>
  <conditionalFormatting sqref="S317">
    <cfRule type="expression" priority="2706" dxfId="0">
      <formula>(R317+S317)=2</formula>
    </cfRule>
  </conditionalFormatting>
  <conditionalFormatting sqref="P317">
    <cfRule type="expression" priority="2705" dxfId="1">
      <formula>Q317=1</formula>
    </cfRule>
  </conditionalFormatting>
  <conditionalFormatting sqref="Q317">
    <cfRule type="expression" priority="2704" dxfId="0">
      <formula>(P317+Q317)=2</formula>
    </cfRule>
  </conditionalFormatting>
  <conditionalFormatting sqref="M318">
    <cfRule type="cellIs" priority="2701" dxfId="92" operator="equal">
      <formula>1</formula>
    </cfRule>
  </conditionalFormatting>
  <conditionalFormatting sqref="AQ318 AU318">
    <cfRule type="colorScale" priority="2703" dxfId="1992">
      <colorScale>
        <cfvo type="percent" val="0"/>
        <cfvo type="percent" val="50"/>
        <cfvo type="percent" val="100"/>
        <color rgb="FFF8696B"/>
        <color rgb="FFFFEB84"/>
        <color rgb="FF63BE7B"/>
      </colorScale>
    </cfRule>
  </conditionalFormatting>
  <conditionalFormatting sqref="T319 V319 X319 Z319 AB319 AD319 AF319 AH319 AJ319 AL319">
    <cfRule type="expression" priority="2699" dxfId="1">
      <formula>U319=1</formula>
    </cfRule>
  </conditionalFormatting>
  <conditionalFormatting sqref="U319 W319 Y319 AA319 AC319 AE319 AG319 AI319 AK319 AM319">
    <cfRule type="expression" priority="2698" dxfId="0">
      <formula>(T319+U319)=2</formula>
    </cfRule>
  </conditionalFormatting>
  <conditionalFormatting sqref="AQ319:AS319 AU319">
    <cfRule type="colorScale" priority="2700" dxfId="1992">
      <colorScale>
        <cfvo type="percent" val="0"/>
        <cfvo type="percent" val="50"/>
        <cfvo type="percent" val="100"/>
        <color rgb="FFF8696B"/>
        <color rgb="FFFFEB84"/>
        <color rgb="FF63BE7B"/>
      </colorScale>
    </cfRule>
  </conditionalFormatting>
  <conditionalFormatting sqref="R319">
    <cfRule type="expression" priority="2697" dxfId="1">
      <formula>S319=1</formula>
    </cfRule>
  </conditionalFormatting>
  <conditionalFormatting sqref="S319">
    <cfRule type="expression" priority="2696" dxfId="0">
      <formula>(R319+S319)=2</formula>
    </cfRule>
  </conditionalFormatting>
  <conditionalFormatting sqref="P319">
    <cfRule type="expression" priority="2695" dxfId="1">
      <formula>Q319=1</formula>
    </cfRule>
  </conditionalFormatting>
  <conditionalFormatting sqref="Q319">
    <cfRule type="expression" priority="2694" dxfId="0">
      <formula>(P319+Q319)=2</formula>
    </cfRule>
  </conditionalFormatting>
  <conditionalFormatting sqref="M320">
    <cfRule type="cellIs" priority="2691" dxfId="92" operator="equal">
      <formula>1</formula>
    </cfRule>
  </conditionalFormatting>
  <conditionalFormatting sqref="AQ320 AU320">
    <cfRule type="colorScale" priority="2693" dxfId="1992">
      <colorScale>
        <cfvo type="percent" val="0"/>
        <cfvo type="percent" val="50"/>
        <cfvo type="percent" val="100"/>
        <color rgb="FFF8696B"/>
        <color rgb="FFFFEB84"/>
        <color rgb="FF63BE7B"/>
      </colorScale>
    </cfRule>
  </conditionalFormatting>
  <conditionalFormatting sqref="T321 V321 X321 Z321 AB321 AD321 AF321 AH321 AJ321 AL321">
    <cfRule type="expression" priority="2689" dxfId="1">
      <formula>U321=1</formula>
    </cfRule>
  </conditionalFormatting>
  <conditionalFormatting sqref="U321 W321 Y321 AA321 AC321 AE321 AG321 AI321 AK321 AM321">
    <cfRule type="expression" priority="2688" dxfId="0">
      <formula>(T321+U321)=2</formula>
    </cfRule>
  </conditionalFormatting>
  <conditionalFormatting sqref="AQ321:AS321 AU321">
    <cfRule type="colorScale" priority="2690" dxfId="1992">
      <colorScale>
        <cfvo type="percent" val="0"/>
        <cfvo type="percent" val="50"/>
        <cfvo type="percent" val="100"/>
        <color rgb="FFF8696B"/>
        <color rgb="FFFFEB84"/>
        <color rgb="FF63BE7B"/>
      </colorScale>
    </cfRule>
  </conditionalFormatting>
  <conditionalFormatting sqref="R321">
    <cfRule type="expression" priority="2687" dxfId="1">
      <formula>S321=1</formula>
    </cfRule>
  </conditionalFormatting>
  <conditionalFormatting sqref="S321">
    <cfRule type="expression" priority="2686" dxfId="0">
      <formula>(R321+S321)=2</formula>
    </cfRule>
  </conditionalFormatting>
  <conditionalFormatting sqref="P321">
    <cfRule type="expression" priority="2685" dxfId="1">
      <formula>Q321=1</formula>
    </cfRule>
  </conditionalFormatting>
  <conditionalFormatting sqref="Q321">
    <cfRule type="expression" priority="2684" dxfId="0">
      <formula>(P321+Q321)=2</formula>
    </cfRule>
  </conditionalFormatting>
  <conditionalFormatting sqref="M322">
    <cfRule type="cellIs" priority="2681" dxfId="92" operator="equal">
      <formula>1</formula>
    </cfRule>
  </conditionalFormatting>
  <conditionalFormatting sqref="AQ322 AU322">
    <cfRule type="colorScale" priority="2683" dxfId="1992">
      <colorScale>
        <cfvo type="percent" val="0"/>
        <cfvo type="percent" val="50"/>
        <cfvo type="percent" val="100"/>
        <color rgb="FFF8696B"/>
        <color rgb="FFFFEB84"/>
        <color rgb="FF63BE7B"/>
      </colorScale>
    </cfRule>
  </conditionalFormatting>
  <conditionalFormatting sqref="T323 V323 X323 Z323 AB323 AD323 AF323 AH323 AJ323 AL323">
    <cfRule type="expression" priority="2679" dxfId="1">
      <formula>U323=1</formula>
    </cfRule>
  </conditionalFormatting>
  <conditionalFormatting sqref="U323 W323 Y323 AA323 AC323 AE323 AG323 AI323 AK323 AM323">
    <cfRule type="expression" priority="2678" dxfId="0">
      <formula>(T323+U323)=2</formula>
    </cfRule>
  </conditionalFormatting>
  <conditionalFormatting sqref="AQ323:AS323 AU323">
    <cfRule type="colorScale" priority="2680" dxfId="1992">
      <colorScale>
        <cfvo type="percent" val="0"/>
        <cfvo type="percent" val="50"/>
        <cfvo type="percent" val="100"/>
        <color rgb="FFF8696B"/>
        <color rgb="FFFFEB84"/>
        <color rgb="FF63BE7B"/>
      </colorScale>
    </cfRule>
  </conditionalFormatting>
  <conditionalFormatting sqref="R323">
    <cfRule type="expression" priority="2677" dxfId="1">
      <formula>S323=1</formula>
    </cfRule>
  </conditionalFormatting>
  <conditionalFormatting sqref="S323">
    <cfRule type="expression" priority="2676" dxfId="0">
      <formula>(R323+S323)=2</formula>
    </cfRule>
  </conditionalFormatting>
  <conditionalFormatting sqref="P323">
    <cfRule type="expression" priority="2675" dxfId="1">
      <formula>Q323=1</formula>
    </cfRule>
  </conditionalFormatting>
  <conditionalFormatting sqref="Q323">
    <cfRule type="expression" priority="2674" dxfId="0">
      <formula>(P323+Q323)=2</formula>
    </cfRule>
  </conditionalFormatting>
  <conditionalFormatting sqref="M324">
    <cfRule type="cellIs" priority="2671" dxfId="92" operator="equal">
      <formula>1</formula>
    </cfRule>
  </conditionalFormatting>
  <conditionalFormatting sqref="AU324 AQ324">
    <cfRule type="colorScale" priority="2673" dxfId="1992">
      <colorScale>
        <cfvo type="percent" val="0"/>
        <cfvo type="percent" val="50"/>
        <cfvo type="percent" val="100"/>
        <color rgb="FFF8696B"/>
        <color rgb="FFFFEB84"/>
        <color rgb="FF63BE7B"/>
      </colorScale>
    </cfRule>
  </conditionalFormatting>
  <conditionalFormatting sqref="T325 V325 X325 Z325 AB325 AD325 AF325 AH325 AJ325 AL325">
    <cfRule type="expression" priority="2669" dxfId="1">
      <formula>U325=1</formula>
    </cfRule>
  </conditionalFormatting>
  <conditionalFormatting sqref="U325 W325 Y325 AA325 AC325 AE325 AG325 AI325 AK325 AM325">
    <cfRule type="expression" priority="2668" dxfId="0">
      <formula>(T325+U325)=2</formula>
    </cfRule>
  </conditionalFormatting>
  <conditionalFormatting sqref="AQ325:AS325 AU325">
    <cfRule type="colorScale" priority="2670" dxfId="1992">
      <colorScale>
        <cfvo type="percent" val="0"/>
        <cfvo type="percent" val="50"/>
        <cfvo type="percent" val="100"/>
        <color rgb="FFF8696B"/>
        <color rgb="FFFFEB84"/>
        <color rgb="FF63BE7B"/>
      </colorScale>
    </cfRule>
  </conditionalFormatting>
  <conditionalFormatting sqref="R325">
    <cfRule type="expression" priority="2667" dxfId="1">
      <formula>S325=1</formula>
    </cfRule>
  </conditionalFormatting>
  <conditionalFormatting sqref="S325">
    <cfRule type="expression" priority="2666" dxfId="0">
      <formula>(R325+S325)=2</formula>
    </cfRule>
  </conditionalFormatting>
  <conditionalFormatting sqref="P325">
    <cfRule type="expression" priority="2665" dxfId="1">
      <formula>Q325=1</formula>
    </cfRule>
  </conditionalFormatting>
  <conditionalFormatting sqref="Q325">
    <cfRule type="expression" priority="2664" dxfId="0">
      <formula>(P325+Q325)=2</formula>
    </cfRule>
  </conditionalFormatting>
  <conditionalFormatting sqref="AU326 AQ326">
    <cfRule type="colorScale" priority="2663" dxfId="1992">
      <colorScale>
        <cfvo type="percent" val="0"/>
        <cfvo type="percent" val="50"/>
        <cfvo type="percent" val="100"/>
        <color rgb="FFF8696B"/>
        <color rgb="FFFFEB84"/>
        <color rgb="FF63BE7B"/>
      </colorScale>
    </cfRule>
  </conditionalFormatting>
  <conditionalFormatting sqref="T327 V327 X327 Z327 AB327 AD327 AF327 AH327 AJ327 AL327">
    <cfRule type="expression" priority="2659" dxfId="1">
      <formula>U327=1</formula>
    </cfRule>
  </conditionalFormatting>
  <conditionalFormatting sqref="U327 W327 Y327 AA327 AC327 AE327 AG327 AI327 AK327 AM327">
    <cfRule type="expression" priority="2658" dxfId="0">
      <formula>(T327+U327)=2</formula>
    </cfRule>
  </conditionalFormatting>
  <conditionalFormatting sqref="AQ327:AS327 AU327">
    <cfRule type="colorScale" priority="2660" dxfId="1992">
      <colorScale>
        <cfvo type="percent" val="0"/>
        <cfvo type="percent" val="50"/>
        <cfvo type="percent" val="100"/>
        <color rgb="FFF8696B"/>
        <color rgb="FFFFEB84"/>
        <color rgb="FF63BE7B"/>
      </colorScale>
    </cfRule>
  </conditionalFormatting>
  <conditionalFormatting sqref="R327">
    <cfRule type="expression" priority="2657" dxfId="1">
      <formula>S327=1</formula>
    </cfRule>
  </conditionalFormatting>
  <conditionalFormatting sqref="S327">
    <cfRule type="expression" priority="2656" dxfId="0">
      <formula>(R327+S327)=2</formula>
    </cfRule>
  </conditionalFormatting>
  <conditionalFormatting sqref="P327">
    <cfRule type="expression" priority="2655" dxfId="1">
      <formula>Q327=1</formula>
    </cfRule>
  </conditionalFormatting>
  <conditionalFormatting sqref="Q327">
    <cfRule type="expression" priority="2654" dxfId="0">
      <formula>(P327+Q327)=2</formula>
    </cfRule>
  </conditionalFormatting>
  <conditionalFormatting sqref="M328">
    <cfRule type="cellIs" priority="2651" dxfId="92" operator="equal">
      <formula>1</formula>
    </cfRule>
  </conditionalFormatting>
  <conditionalFormatting sqref="AU328 AQ328">
    <cfRule type="colorScale" priority="2653" dxfId="1992">
      <colorScale>
        <cfvo type="percent" val="0"/>
        <cfvo type="percent" val="50"/>
        <cfvo type="percent" val="100"/>
        <color rgb="FFF8696B"/>
        <color rgb="FFFFEB84"/>
        <color rgb="FF63BE7B"/>
      </colorScale>
    </cfRule>
  </conditionalFormatting>
  <conditionalFormatting sqref="T343 V343 X343 Z343 AB343 AD343 AF343 AH343 AJ343 AL343">
    <cfRule type="expression" priority="2649" dxfId="1">
      <formula>U343=1</formula>
    </cfRule>
  </conditionalFormatting>
  <conditionalFormatting sqref="U343 W343 Y343 AA343 AC343 AE343 AG343 AI343 AK343 AM343">
    <cfRule type="expression" priority="2648" dxfId="0">
      <formula>(T343+U343)=2</formula>
    </cfRule>
  </conditionalFormatting>
  <conditionalFormatting sqref="AQ343:AS343 AU343">
    <cfRule type="colorScale" priority="2650" dxfId="1992">
      <colorScale>
        <cfvo type="percent" val="0"/>
        <cfvo type="percent" val="50"/>
        <cfvo type="percent" val="100"/>
        <color rgb="FFF8696B"/>
        <color rgb="FFFFEB84"/>
        <color rgb="FF63BE7B"/>
      </colorScale>
    </cfRule>
  </conditionalFormatting>
  <conditionalFormatting sqref="R343">
    <cfRule type="expression" priority="2647" dxfId="1">
      <formula>S343=1</formula>
    </cfRule>
  </conditionalFormatting>
  <conditionalFormatting sqref="S343">
    <cfRule type="expression" priority="2646" dxfId="0">
      <formula>(R343+S343)=2</formula>
    </cfRule>
  </conditionalFormatting>
  <conditionalFormatting sqref="P343">
    <cfRule type="expression" priority="2645" dxfId="1">
      <formula>Q343=1</formula>
    </cfRule>
  </conditionalFormatting>
  <conditionalFormatting sqref="Q343">
    <cfRule type="expression" priority="2644" dxfId="0">
      <formula>(P343+Q343)=2</formula>
    </cfRule>
  </conditionalFormatting>
  <conditionalFormatting sqref="M344">
    <cfRule type="cellIs" priority="2641" dxfId="92" operator="equal">
      <formula>1</formula>
    </cfRule>
  </conditionalFormatting>
  <conditionalFormatting sqref="AU344 AQ344">
    <cfRule type="colorScale" priority="2643" dxfId="1992">
      <colorScale>
        <cfvo type="percent" val="0"/>
        <cfvo type="percent" val="50"/>
        <cfvo type="percent" val="100"/>
        <color rgb="FFF8696B"/>
        <color rgb="FFFFEB84"/>
        <color rgb="FF63BE7B"/>
      </colorScale>
    </cfRule>
  </conditionalFormatting>
  <conditionalFormatting sqref="T345 V345 X345 Z345 AB345 AD345 AF345 AH345 AJ345 AL345">
    <cfRule type="expression" priority="2639" dxfId="1">
      <formula>U345=1</formula>
    </cfRule>
  </conditionalFormatting>
  <conditionalFormatting sqref="U345 W345 Y345 AA345 AC345 AE345 AG345 AI345 AK345 AM345">
    <cfRule type="expression" priority="2638" dxfId="0">
      <formula>(T345+U345)=2</formula>
    </cfRule>
  </conditionalFormatting>
  <conditionalFormatting sqref="AQ345:AS345 AU345">
    <cfRule type="colorScale" priority="2640" dxfId="1992">
      <colorScale>
        <cfvo type="percent" val="0"/>
        <cfvo type="percent" val="50"/>
        <cfvo type="percent" val="100"/>
        <color rgb="FFF8696B"/>
        <color rgb="FFFFEB84"/>
        <color rgb="FF63BE7B"/>
      </colorScale>
    </cfRule>
  </conditionalFormatting>
  <conditionalFormatting sqref="R345">
    <cfRule type="expression" priority="2637" dxfId="1">
      <formula>S345=1</formula>
    </cfRule>
  </conditionalFormatting>
  <conditionalFormatting sqref="S345">
    <cfRule type="expression" priority="2636" dxfId="0">
      <formula>(R345+S345)=2</formula>
    </cfRule>
  </conditionalFormatting>
  <conditionalFormatting sqref="P345">
    <cfRule type="expression" priority="2635" dxfId="1">
      <formula>Q345=1</formula>
    </cfRule>
  </conditionalFormatting>
  <conditionalFormatting sqref="Q345">
    <cfRule type="expression" priority="2634" dxfId="0">
      <formula>(P345+Q345)=2</formula>
    </cfRule>
  </conditionalFormatting>
  <conditionalFormatting sqref="M309">
    <cfRule type="cellIs" priority="2633" dxfId="92" operator="equal">
      <formula>1</formula>
    </cfRule>
  </conditionalFormatting>
  <conditionalFormatting sqref="M311">
    <cfRule type="cellIs" priority="2631" dxfId="92" operator="equal">
      <formula>1</formula>
    </cfRule>
  </conditionalFormatting>
  <conditionalFormatting sqref="M313">
    <cfRule type="cellIs" priority="2629" dxfId="92" operator="equal">
      <formula>1</formula>
    </cfRule>
  </conditionalFormatting>
  <conditionalFormatting sqref="M315">
    <cfRule type="cellIs" priority="2627" dxfId="92" operator="equal">
      <formula>1</formula>
    </cfRule>
  </conditionalFormatting>
  <conditionalFormatting sqref="M317">
    <cfRule type="cellIs" priority="2625" dxfId="92" operator="equal">
      <formula>1</formula>
    </cfRule>
  </conditionalFormatting>
  <conditionalFormatting sqref="M319">
    <cfRule type="cellIs" priority="2623" dxfId="92" operator="equal">
      <formula>1</formula>
    </cfRule>
  </conditionalFormatting>
  <conditionalFormatting sqref="M321">
    <cfRule type="cellIs" priority="2621" dxfId="92" operator="equal">
      <formula>1</formula>
    </cfRule>
  </conditionalFormatting>
  <conditionalFormatting sqref="M323">
    <cfRule type="cellIs" priority="2619" dxfId="92" operator="equal">
      <formula>1</formula>
    </cfRule>
  </conditionalFormatting>
  <conditionalFormatting sqref="M325">
    <cfRule type="cellIs" priority="2617" dxfId="92" operator="equal">
      <formula>1</formula>
    </cfRule>
  </conditionalFormatting>
  <conditionalFormatting sqref="M327">
    <cfRule type="cellIs" priority="2615" dxfId="92" operator="equal">
      <formula>1</formula>
    </cfRule>
  </conditionalFormatting>
  <conditionalFormatting sqref="M343">
    <cfRule type="cellIs" priority="2613" dxfId="92" operator="equal">
      <formula>1</formula>
    </cfRule>
  </conditionalFormatting>
  <conditionalFormatting sqref="M345">
    <cfRule type="cellIs" priority="2611" dxfId="92" operator="equal">
      <formula>1</formula>
    </cfRule>
  </conditionalFormatting>
  <conditionalFormatting sqref="M346">
    <cfRule type="cellIs" priority="2598" dxfId="92" operator="equal">
      <formula>1</formula>
    </cfRule>
  </conditionalFormatting>
  <conditionalFormatting sqref="AU346 AQ346">
    <cfRule type="colorScale" priority="2600" dxfId="1992">
      <colorScale>
        <cfvo type="percent" val="0"/>
        <cfvo type="percent" val="50"/>
        <cfvo type="percent" val="100"/>
        <color rgb="FFF8696B"/>
        <color rgb="FFFFEB84"/>
        <color rgb="FF63BE7B"/>
      </colorScale>
    </cfRule>
  </conditionalFormatting>
  <conditionalFormatting sqref="AQ255:AS255 AU302 AU255:AU256 AU274 AQ256 AQ258 AQ260 AQ262 AQ265:AS265 AQ264 AQ266 AQ268 AQ272:AS272 AQ271 AQ274 AQ276 AQ278 AQ281:AS281 AQ280 AQ283:AS283 AQ282 AQ286 AQ299:AS299 AQ298 AQ300 AQ302 AQ292:AS292 AU292 AQ269:AS270 AU260 AQ263:AS263 AQ279:AS279 AQ297:AS297 AU297:AU300 AU286 AQ267:AS267 AU276:AU283 AQ277:AS277 AQ295:AS295 AU295 AU262:AU272 AU258">
    <cfRule type="colorScale" priority="4946" dxfId="1992">
      <colorScale>
        <cfvo type="percent" val="0"/>
        <cfvo type="percent" val="50"/>
        <cfvo type="percent" val="100"/>
        <color rgb="FFF8696B"/>
        <color rgb="FFFFEB84"/>
        <color rgb="FF63BE7B"/>
      </colorScale>
    </cfRule>
  </conditionalFormatting>
  <conditionalFormatting sqref="M36">
    <cfRule type="cellIs" priority="2577" dxfId="92" operator="equal">
      <formula>1</formula>
    </cfRule>
  </conditionalFormatting>
  <conditionalFormatting sqref="AQ36:AS36 AU36">
    <cfRule type="colorScale" priority="2579" dxfId="1992">
      <colorScale>
        <cfvo type="percent" val="0"/>
        <cfvo type="percent" val="50"/>
        <cfvo type="percent" val="100"/>
        <color rgb="FFF8696B"/>
        <color rgb="FFFFEB84"/>
        <color rgb="FF63BE7B"/>
      </colorScale>
    </cfRule>
  </conditionalFormatting>
  <conditionalFormatting sqref="M208 M206">
    <cfRule type="cellIs" priority="2568" dxfId="92" operator="equal">
      <formula>1</formula>
    </cfRule>
  </conditionalFormatting>
  <conditionalFormatting sqref="AQ208:AS208 AU206 AQ206 AU208">
    <cfRule type="colorScale" priority="2570" dxfId="1992">
      <colorScale>
        <cfvo type="percent" val="0"/>
        <cfvo type="percent" val="50"/>
        <cfvo type="percent" val="100"/>
        <color rgb="FFF8696B"/>
        <color rgb="FFFFEB84"/>
        <color rgb="FF63BE7B"/>
      </colorScale>
    </cfRule>
  </conditionalFormatting>
  <conditionalFormatting sqref="M207">
    <cfRule type="cellIs" priority="2563" dxfId="92" operator="equal">
      <formula>1</formula>
    </cfRule>
  </conditionalFormatting>
  <conditionalFormatting sqref="AQ207:AS207">
    <cfRule type="colorScale" priority="2565" dxfId="1992">
      <colorScale>
        <cfvo type="percent" val="0"/>
        <cfvo type="percent" val="50"/>
        <cfvo type="percent" val="100"/>
        <color rgb="FFF8696B"/>
        <color rgb="FFFFEB84"/>
        <color rgb="FF63BE7B"/>
      </colorScale>
    </cfRule>
  </conditionalFormatting>
  <conditionalFormatting sqref="M209:M211">
    <cfRule type="cellIs" priority="2550" dxfId="92" operator="equal">
      <formula>1</formula>
    </cfRule>
  </conditionalFormatting>
  <conditionalFormatting sqref="AQ209:AS211">
    <cfRule type="colorScale" priority="2552" dxfId="1992">
      <colorScale>
        <cfvo type="percent" val="0"/>
        <cfvo type="percent" val="50"/>
        <cfvo type="percent" val="100"/>
        <color rgb="FFF8696B"/>
        <color rgb="FFFFEB84"/>
        <color rgb="FF63BE7B"/>
      </colorScale>
    </cfRule>
  </conditionalFormatting>
  <conditionalFormatting sqref="AQ231:AS232 AU231:AU232">
    <cfRule type="colorScale" priority="5264" dxfId="1992">
      <colorScale>
        <cfvo type="percent" val="0"/>
        <cfvo type="percent" val="50"/>
        <cfvo type="percent" val="100"/>
        <color rgb="FFF8696B"/>
        <color rgb="FFFFEB84"/>
        <color rgb="FF63BE7B"/>
      </colorScale>
    </cfRule>
  </conditionalFormatting>
  <conditionalFormatting sqref="AQ229:AS229 AQ227:AS227 AU227 AU229:AU234">
    <cfRule type="colorScale" priority="5415" dxfId="1992">
      <colorScale>
        <cfvo type="percent" val="0"/>
        <cfvo type="percent" val="50"/>
        <cfvo type="percent" val="100"/>
        <color rgb="FFF8696B"/>
        <color rgb="FFFFEB84"/>
        <color rgb="FF63BE7B"/>
      </colorScale>
    </cfRule>
  </conditionalFormatting>
  <conditionalFormatting sqref="M235">
    <cfRule type="cellIs" priority="2513" dxfId="92" operator="equal">
      <formula>1</formula>
    </cfRule>
  </conditionalFormatting>
  <conditionalFormatting sqref="AQ235:AS235 AU235">
    <cfRule type="colorScale" priority="2515" dxfId="1992">
      <colorScale>
        <cfvo type="percent" val="0"/>
        <cfvo type="percent" val="50"/>
        <cfvo type="percent" val="100"/>
        <color rgb="FFF8696B"/>
        <color rgb="FFFFEB84"/>
        <color rgb="FF63BE7B"/>
      </colorScale>
    </cfRule>
  </conditionalFormatting>
  <conditionalFormatting sqref="AU235">
    <cfRule type="colorScale" priority="2516" dxfId="1992">
      <colorScale>
        <cfvo type="percent" val="0"/>
        <cfvo type="percent" val="50"/>
        <cfvo type="percent" val="100"/>
        <color rgb="FFF8696B"/>
        <color rgb="FFFFEB84"/>
        <color rgb="FF63BE7B"/>
      </colorScale>
    </cfRule>
  </conditionalFormatting>
  <conditionalFormatting sqref="AU236">
    <cfRule type="colorScale" priority="2506" dxfId="1992">
      <colorScale>
        <cfvo type="percent" val="0"/>
        <cfvo type="percent" val="50"/>
        <cfvo type="percent" val="100"/>
        <color rgb="FFF8696B"/>
        <color rgb="FFFFEB84"/>
        <color rgb="FF63BE7B"/>
      </colorScale>
    </cfRule>
  </conditionalFormatting>
  <conditionalFormatting sqref="M237">
    <cfRule type="cellIs" priority="2502" dxfId="92" operator="equal">
      <formula>1</formula>
    </cfRule>
  </conditionalFormatting>
  <conditionalFormatting sqref="AQ237:AS237 AU237">
    <cfRule type="colorScale" priority="2504" dxfId="1992">
      <colorScale>
        <cfvo type="percent" val="0"/>
        <cfvo type="percent" val="50"/>
        <cfvo type="percent" val="100"/>
        <color rgb="FFF8696B"/>
        <color rgb="FFFFEB84"/>
        <color rgb="FF63BE7B"/>
      </colorScale>
    </cfRule>
  </conditionalFormatting>
  <conditionalFormatting sqref="AU237">
    <cfRule type="colorScale" priority="2505" dxfId="1992">
      <colorScale>
        <cfvo type="percent" val="0"/>
        <cfvo type="percent" val="50"/>
        <cfvo type="percent" val="100"/>
        <color rgb="FFF8696B"/>
        <color rgb="FFFFEB84"/>
        <color rgb="FF63BE7B"/>
      </colorScale>
    </cfRule>
  </conditionalFormatting>
  <conditionalFormatting sqref="M238">
    <cfRule type="cellIs" priority="2492" dxfId="92" operator="equal">
      <formula>1</formula>
    </cfRule>
  </conditionalFormatting>
  <conditionalFormatting sqref="AQ238:AS238 AU238">
    <cfRule type="colorScale" priority="2494" dxfId="1992">
      <colorScale>
        <cfvo type="percent" val="0"/>
        <cfvo type="percent" val="50"/>
        <cfvo type="percent" val="100"/>
        <color rgb="FFF8696B"/>
        <color rgb="FFFFEB84"/>
        <color rgb="FF63BE7B"/>
      </colorScale>
    </cfRule>
  </conditionalFormatting>
  <conditionalFormatting sqref="AU238">
    <cfRule type="colorScale" priority="2495" dxfId="1992">
      <colorScale>
        <cfvo type="percent" val="0"/>
        <cfvo type="percent" val="50"/>
        <cfvo type="percent" val="100"/>
        <color rgb="FFF8696B"/>
        <color rgb="FFFFEB84"/>
        <color rgb="FF63BE7B"/>
      </colorScale>
    </cfRule>
  </conditionalFormatting>
  <conditionalFormatting sqref="AQ407:AS408 AU407:AU408">
    <cfRule type="colorScale" priority="2470" dxfId="1992">
      <colorScale>
        <cfvo type="percent" val="0"/>
        <cfvo type="percent" val="50"/>
        <cfvo type="percent" val="100"/>
        <color rgb="FFF8696B"/>
        <color rgb="FFFFEB84"/>
        <color rgb="FF63BE7B"/>
      </colorScale>
    </cfRule>
  </conditionalFormatting>
  <conditionalFormatting sqref="M34">
    <cfRule type="cellIs" priority="2454" dxfId="92" operator="equal">
      <formula>1</formula>
    </cfRule>
  </conditionalFormatting>
  <conditionalFormatting sqref="AQ34:AS34 AU34">
    <cfRule type="colorScale" priority="2456" dxfId="1992">
      <colorScale>
        <cfvo type="percent" val="0"/>
        <cfvo type="percent" val="50"/>
        <cfvo type="percent" val="100"/>
        <color rgb="FFF8696B"/>
        <color rgb="FFFFEB84"/>
        <color rgb="FF63BE7B"/>
      </colorScale>
    </cfRule>
  </conditionalFormatting>
  <conditionalFormatting sqref="M35">
    <cfRule type="cellIs" priority="2445" dxfId="92" operator="equal">
      <formula>1</formula>
    </cfRule>
  </conditionalFormatting>
  <conditionalFormatting sqref="AQ35:AS35 AU35">
    <cfRule type="colorScale" priority="2447" dxfId="1992">
      <colorScale>
        <cfvo type="percent" val="0"/>
        <cfvo type="percent" val="50"/>
        <cfvo type="percent" val="100"/>
        <color rgb="FFF8696B"/>
        <color rgb="FFFFEB84"/>
        <color rgb="FF63BE7B"/>
      </colorScale>
    </cfRule>
  </conditionalFormatting>
  <conditionalFormatting sqref="M50:M51 N51">
    <cfRule type="cellIs" priority="2413" dxfId="92" operator="equal">
      <formula>1</formula>
    </cfRule>
  </conditionalFormatting>
  <conditionalFormatting sqref="AM50">
    <cfRule type="expression" priority="2411" dxfId="0">
      <formula>(AL50+AM50)=2</formula>
    </cfRule>
  </conditionalFormatting>
  <conditionalFormatting sqref="AQ50:AS50 AU50">
    <cfRule type="colorScale" priority="2415" dxfId="1992">
      <colorScale>
        <cfvo type="percent" val="0"/>
        <cfvo type="percent" val="50"/>
        <cfvo type="percent" val="100"/>
        <color rgb="FFF8696B"/>
        <color rgb="FFFFEB84"/>
        <color rgb="FF63BE7B"/>
      </colorScale>
    </cfRule>
  </conditionalFormatting>
  <conditionalFormatting sqref="M61:M63">
    <cfRule type="cellIs" priority="2389" dxfId="92" operator="equal">
      <formula>1</formula>
    </cfRule>
  </conditionalFormatting>
  <conditionalFormatting sqref="AQ61:AS63 AU61:AU63">
    <cfRule type="colorScale" priority="2391" dxfId="1992">
      <colorScale>
        <cfvo type="percent" val="0"/>
        <cfvo type="percent" val="50"/>
        <cfvo type="percent" val="100"/>
        <color rgb="FFF8696B"/>
        <color rgb="FFFFEB84"/>
        <color rgb="FF63BE7B"/>
      </colorScale>
    </cfRule>
  </conditionalFormatting>
  <conditionalFormatting sqref="M64">
    <cfRule type="cellIs" priority="2384" dxfId="92" operator="equal">
      <formula>1</formula>
    </cfRule>
  </conditionalFormatting>
  <conditionalFormatting sqref="AQ64:AS64 AU64">
    <cfRule type="colorScale" priority="2386" dxfId="1992">
      <colorScale>
        <cfvo type="percent" val="0"/>
        <cfvo type="percent" val="50"/>
        <cfvo type="percent" val="100"/>
        <color rgb="FFF8696B"/>
        <color rgb="FFFFEB84"/>
        <color rgb="FF63BE7B"/>
      </colorScale>
    </cfRule>
  </conditionalFormatting>
  <conditionalFormatting sqref="M68:M70">
    <cfRule type="cellIs" priority="2357" dxfId="92" operator="equal">
      <formula>1</formula>
    </cfRule>
  </conditionalFormatting>
  <conditionalFormatting sqref="AQ157:AS158 AQ155 AU155 AU157:AU158">
    <cfRule type="colorScale" priority="5614" dxfId="1992">
      <colorScale>
        <cfvo type="percent" val="0"/>
        <cfvo type="percent" val="50"/>
        <cfvo type="percent" val="100"/>
        <color rgb="FFF8696B"/>
        <color rgb="FFFFEB84"/>
        <color rgb="FF63BE7B"/>
      </colorScale>
    </cfRule>
  </conditionalFormatting>
  <conditionalFormatting sqref="AQ193:AS201 AU193:AU201">
    <cfRule type="colorScale" priority="5748" dxfId="1992">
      <colorScale>
        <cfvo type="percent" val="0"/>
        <cfvo type="percent" val="50"/>
        <cfvo type="percent" val="100"/>
        <color rgb="FFF8696B"/>
        <color rgb="FFFFEB84"/>
        <color rgb="FF63BE7B"/>
      </colorScale>
    </cfRule>
  </conditionalFormatting>
  <conditionalFormatting sqref="AQ5:AS5 AU202 AQ27:AS30 AQ6 AQ12 AQ18:AQ19 AQ32:AS33 AQ31 AQ42:AS43 AQ40 AQ52 AQ65:AQ67 AQ79 AQ97:AS97 AQ98 AQ99:AS101 AQ102 AQ189:AS192 AQ188 AQ202 AU205 AQ205:AS205 AQ53:AS53 AU15:AU16 AQ15:AS16 AU55:AU58 AQ55:AS58 AU83:AU89 AQ83:AS89 AU42:AU43 AQ103:AS107 AQ163:AS163 AU163 AU188:AU192 AU97:AU107 AQ51:AS51 AU51:AU53 AU78:AU79 AQ78:AS78 AQ181:AS181 AU181 AU12 AQ37:AS39 AQ109:AS109 AU109 AU5:AU6 AU37:AU40 AU183:AU185 AQ183:AS185 AQ25:AQ26 AU18 AU26:AU33 AU65 AU71">
    <cfRule type="colorScale" priority="5769" dxfId="1992">
      <colorScale>
        <cfvo type="percent" val="0"/>
        <cfvo type="percent" val="50"/>
        <cfvo type="percent" val="100"/>
        <color rgb="FFF8696B"/>
        <color rgb="FFFFEB84"/>
        <color rgb="FF63BE7B"/>
      </colorScale>
    </cfRule>
  </conditionalFormatting>
  <conditionalFormatting sqref="AQ243:AS243 AU243">
    <cfRule type="colorScale" priority="2336" dxfId="1992">
      <colorScale>
        <cfvo type="percent" val="0"/>
        <cfvo type="percent" val="50"/>
        <cfvo type="percent" val="100"/>
        <color rgb="FFF8696B"/>
        <color rgb="FFFFEB84"/>
        <color rgb="FF63BE7B"/>
      </colorScale>
    </cfRule>
  </conditionalFormatting>
  <conditionalFormatting sqref="AQ252:AS252 AU252">
    <cfRule type="colorScale" priority="2322" dxfId="1992">
      <colorScale>
        <cfvo type="percent" val="0"/>
        <cfvo type="percent" val="50"/>
        <cfvo type="percent" val="100"/>
        <color rgb="FFF8696B"/>
        <color rgb="FFFFEB84"/>
        <color rgb="FF63BE7B"/>
      </colorScale>
    </cfRule>
  </conditionalFormatting>
  <conditionalFormatting sqref="M251:M253">
    <cfRule type="cellIs" priority="2315" dxfId="92" operator="equal">
      <formula>1</formula>
    </cfRule>
  </conditionalFormatting>
  <conditionalFormatting sqref="AQ251:AS251 AU251">
    <cfRule type="colorScale" priority="2317" dxfId="1992">
      <colorScale>
        <cfvo type="percent" val="0"/>
        <cfvo type="percent" val="50"/>
        <cfvo type="percent" val="100"/>
        <color rgb="FFF8696B"/>
        <color rgb="FFFFEB84"/>
        <color rgb="FF63BE7B"/>
      </colorScale>
    </cfRule>
  </conditionalFormatting>
  <conditionalFormatting sqref="M258">
    <cfRule type="cellIs" priority="2311" dxfId="92" operator="equal">
      <formula>1</formula>
    </cfRule>
  </conditionalFormatting>
  <conditionalFormatting sqref="M259">
    <cfRule type="cellIs" priority="2307" dxfId="92" operator="equal">
      <formula>1</formula>
    </cfRule>
  </conditionalFormatting>
  <conditionalFormatting sqref="M260 M265">
    <cfRule type="cellIs" priority="2302" dxfId="92" operator="equal">
      <formula>1</formula>
    </cfRule>
  </conditionalFormatting>
  <conditionalFormatting sqref="M261">
    <cfRule type="cellIs" priority="2300" dxfId="92" operator="equal">
      <formula>1</formula>
    </cfRule>
  </conditionalFormatting>
  <conditionalFormatting sqref="M274 M266:M272">
    <cfRule type="cellIs" priority="2296" dxfId="92" operator="equal">
      <formula>1</formula>
    </cfRule>
  </conditionalFormatting>
  <conditionalFormatting sqref="M273">
    <cfRule type="cellIs" priority="2294" dxfId="92" operator="equal">
      <formula>1</formula>
    </cfRule>
  </conditionalFormatting>
  <conditionalFormatting sqref="M275">
    <cfRule type="cellIs" priority="2288" dxfId="92" operator="equal">
      <formula>1</formula>
    </cfRule>
  </conditionalFormatting>
  <conditionalFormatting sqref="T337 V337 X337 Z337 AB337 AD337 AF337 AH337 AJ337 AL337">
    <cfRule type="expression" priority="2286" dxfId="1">
      <formula>U337=1</formula>
    </cfRule>
  </conditionalFormatting>
  <conditionalFormatting sqref="U337 W337 Y337 AA337 AC337 AE337 AG337 AI337 AK337 AM337">
    <cfRule type="expression" priority="2285" dxfId="0">
      <formula>(T337+U337)=2</formula>
    </cfRule>
  </conditionalFormatting>
  <conditionalFormatting sqref="AQ337:AS337 AU337">
    <cfRule type="colorScale" priority="2287" dxfId="1992">
      <colorScale>
        <cfvo type="percent" val="0"/>
        <cfvo type="percent" val="50"/>
        <cfvo type="percent" val="100"/>
        <color rgb="FFF8696B"/>
        <color rgb="FFFFEB84"/>
        <color rgb="FF63BE7B"/>
      </colorScale>
    </cfRule>
  </conditionalFormatting>
  <conditionalFormatting sqref="R337">
    <cfRule type="expression" priority="2284" dxfId="1">
      <formula>S337=1</formula>
    </cfRule>
  </conditionalFormatting>
  <conditionalFormatting sqref="S337">
    <cfRule type="expression" priority="2283" dxfId="0">
      <formula>(R337+S337)=2</formula>
    </cfRule>
  </conditionalFormatting>
  <conditionalFormatting sqref="P337">
    <cfRule type="expression" priority="2282" dxfId="1">
      <formula>Q337=1</formula>
    </cfRule>
  </conditionalFormatting>
  <conditionalFormatting sqref="Q337">
    <cfRule type="expression" priority="2281" dxfId="0">
      <formula>(P337+Q337)=2</formula>
    </cfRule>
  </conditionalFormatting>
  <conditionalFormatting sqref="M338">
    <cfRule type="cellIs" priority="2278" dxfId="92" operator="equal">
      <formula>1</formula>
    </cfRule>
  </conditionalFormatting>
  <conditionalFormatting sqref="AU338 AQ338">
    <cfRule type="colorScale" priority="2280" dxfId="1992">
      <colorScale>
        <cfvo type="percent" val="0"/>
        <cfvo type="percent" val="50"/>
        <cfvo type="percent" val="100"/>
        <color rgb="FFF8696B"/>
        <color rgb="FFFFEB84"/>
        <color rgb="FF63BE7B"/>
      </colorScale>
    </cfRule>
  </conditionalFormatting>
  <conditionalFormatting sqref="T339 V339 X339 Z339 AB339 AD339 AF339 AH339 AJ339 AL339">
    <cfRule type="expression" priority="2276" dxfId="1">
      <formula>U339=1</formula>
    </cfRule>
  </conditionalFormatting>
  <conditionalFormatting sqref="U339 W339 Y339 AA339 AC339 AE339 AG339 AI339 AK339 AM339">
    <cfRule type="expression" priority="2275" dxfId="0">
      <formula>(T339+U339)=2</formula>
    </cfRule>
  </conditionalFormatting>
  <conditionalFormatting sqref="AQ339:AS339 AU339">
    <cfRule type="colorScale" priority="2277" dxfId="1992">
      <colorScale>
        <cfvo type="percent" val="0"/>
        <cfvo type="percent" val="50"/>
        <cfvo type="percent" val="100"/>
        <color rgb="FFF8696B"/>
        <color rgb="FFFFEB84"/>
        <color rgb="FF63BE7B"/>
      </colorScale>
    </cfRule>
  </conditionalFormatting>
  <conditionalFormatting sqref="R339">
    <cfRule type="expression" priority="2274" dxfId="1">
      <formula>S339=1</formula>
    </cfRule>
  </conditionalFormatting>
  <conditionalFormatting sqref="S339">
    <cfRule type="expression" priority="2273" dxfId="0">
      <formula>(R339+S339)=2</formula>
    </cfRule>
  </conditionalFormatting>
  <conditionalFormatting sqref="P339">
    <cfRule type="expression" priority="2272" dxfId="1">
      <formula>Q339=1</formula>
    </cfRule>
  </conditionalFormatting>
  <conditionalFormatting sqref="Q339">
    <cfRule type="expression" priority="2271" dxfId="0">
      <formula>(P339+Q339)=2</formula>
    </cfRule>
  </conditionalFormatting>
  <conditionalFormatting sqref="M337">
    <cfRule type="cellIs" priority="2270" dxfId="92" operator="equal">
      <formula>1</formula>
    </cfRule>
  </conditionalFormatting>
  <conditionalFormatting sqref="M339">
    <cfRule type="cellIs" priority="2268" dxfId="92" operator="equal">
      <formula>1</formula>
    </cfRule>
  </conditionalFormatting>
  <conditionalFormatting sqref="T341 V341 X341 Z341 AB341 AD341 AF341 AH341 AJ341 AL341">
    <cfRule type="expression" priority="2265" dxfId="1">
      <formula>U341=1</formula>
    </cfRule>
  </conditionalFormatting>
  <conditionalFormatting sqref="U341 W341 Y341 AA341 AC341 AE341 AG341 AI341 AK341 AM341">
    <cfRule type="expression" priority="2264" dxfId="0">
      <formula>(T341+U341)=2</formula>
    </cfRule>
  </conditionalFormatting>
  <conditionalFormatting sqref="AQ341:AS341 AU341">
    <cfRule type="colorScale" priority="2266" dxfId="1992">
      <colorScale>
        <cfvo type="percent" val="0"/>
        <cfvo type="percent" val="50"/>
        <cfvo type="percent" val="100"/>
        <color rgb="FFF8696B"/>
        <color rgb="FFFFEB84"/>
        <color rgb="FF63BE7B"/>
      </colorScale>
    </cfRule>
  </conditionalFormatting>
  <conditionalFormatting sqref="R341">
    <cfRule type="expression" priority="2263" dxfId="1">
      <formula>S341=1</formula>
    </cfRule>
  </conditionalFormatting>
  <conditionalFormatting sqref="S341">
    <cfRule type="expression" priority="2262" dxfId="0">
      <formula>(R341+S341)=2</formula>
    </cfRule>
  </conditionalFormatting>
  <conditionalFormatting sqref="P341">
    <cfRule type="expression" priority="2261" dxfId="1">
      <formula>Q341=1</formula>
    </cfRule>
  </conditionalFormatting>
  <conditionalFormatting sqref="Q341">
    <cfRule type="expression" priority="2260" dxfId="0">
      <formula>(P341+Q341)=2</formula>
    </cfRule>
  </conditionalFormatting>
  <conditionalFormatting sqref="M341">
    <cfRule type="cellIs" priority="2259" dxfId="92" operator="equal">
      <formula>1</formula>
    </cfRule>
  </conditionalFormatting>
  <conditionalFormatting sqref="M340">
    <cfRule type="cellIs" priority="2255" dxfId="92" operator="equal">
      <formula>1</formula>
    </cfRule>
  </conditionalFormatting>
  <conditionalFormatting sqref="AU340 AQ340">
    <cfRule type="colorScale" priority="2257" dxfId="1992">
      <colorScale>
        <cfvo type="percent" val="0"/>
        <cfvo type="percent" val="50"/>
        <cfvo type="percent" val="100"/>
        <color rgb="FFF8696B"/>
        <color rgb="FFFFEB84"/>
        <color rgb="FF63BE7B"/>
      </colorScale>
    </cfRule>
  </conditionalFormatting>
  <conditionalFormatting sqref="M342">
    <cfRule type="cellIs" priority="2252" dxfId="92" operator="equal">
      <formula>1</formula>
    </cfRule>
  </conditionalFormatting>
  <conditionalFormatting sqref="AQ342 AU342">
    <cfRule type="colorScale" priority="2254" dxfId="1992">
      <colorScale>
        <cfvo type="percent" val="0"/>
        <cfvo type="percent" val="50"/>
        <cfvo type="percent" val="100"/>
        <color rgb="FFF8696B"/>
        <color rgb="FFFFEB84"/>
        <color rgb="FF63BE7B"/>
      </colorScale>
    </cfRule>
  </conditionalFormatting>
  <conditionalFormatting sqref="T335 V335 X335 Z335 AB335 AD335 AF335 AH335 AJ335 AL335">
    <cfRule type="expression" priority="2250" dxfId="1">
      <formula>U335=1</formula>
    </cfRule>
  </conditionalFormatting>
  <conditionalFormatting sqref="U335 W335 Y335 AA335 AC335 AE335 AG335 AI335 AK335 AM335">
    <cfRule type="expression" priority="2249" dxfId="0">
      <formula>(T335+U335)=2</formula>
    </cfRule>
  </conditionalFormatting>
  <conditionalFormatting sqref="AQ335:AS335 AU335">
    <cfRule type="colorScale" priority="2251" dxfId="1992">
      <colorScale>
        <cfvo type="percent" val="0"/>
        <cfvo type="percent" val="50"/>
        <cfvo type="percent" val="100"/>
        <color rgb="FFF8696B"/>
        <color rgb="FFFFEB84"/>
        <color rgb="FF63BE7B"/>
      </colorScale>
    </cfRule>
  </conditionalFormatting>
  <conditionalFormatting sqref="R335">
    <cfRule type="expression" priority="2248" dxfId="1">
      <formula>S335=1</formula>
    </cfRule>
  </conditionalFormatting>
  <conditionalFormatting sqref="S335">
    <cfRule type="expression" priority="2247" dxfId="0">
      <formula>(R335+S335)=2</formula>
    </cfRule>
  </conditionalFormatting>
  <conditionalFormatting sqref="P335">
    <cfRule type="expression" priority="2246" dxfId="1">
      <formula>Q335=1</formula>
    </cfRule>
  </conditionalFormatting>
  <conditionalFormatting sqref="Q335">
    <cfRule type="expression" priority="2245" dxfId="0">
      <formula>(P335+Q335)=2</formula>
    </cfRule>
  </conditionalFormatting>
  <conditionalFormatting sqref="M336">
    <cfRule type="cellIs" priority="2242" dxfId="92" operator="equal">
      <formula>1</formula>
    </cfRule>
  </conditionalFormatting>
  <conditionalFormatting sqref="AU336 AQ336">
    <cfRule type="colorScale" priority="2244" dxfId="1992">
      <colorScale>
        <cfvo type="percent" val="0"/>
        <cfvo type="percent" val="50"/>
        <cfvo type="percent" val="100"/>
        <color rgb="FFF8696B"/>
        <color rgb="FFFFEB84"/>
        <color rgb="FF63BE7B"/>
      </colorScale>
    </cfRule>
  </conditionalFormatting>
  <conditionalFormatting sqref="M335">
    <cfRule type="cellIs" priority="2241" dxfId="92" operator="equal">
      <formula>1</formula>
    </cfRule>
  </conditionalFormatting>
  <conditionalFormatting sqref="T329 V329 X329 Z329 AB329 AD329 AF329 AH329 AJ329 AL329">
    <cfRule type="expression" priority="2238" dxfId="1">
      <formula>U329=1</formula>
    </cfRule>
  </conditionalFormatting>
  <conditionalFormatting sqref="U329 W329 Y329 AA329 AC329 AE329 AG329 AI329 AK329 AM329">
    <cfRule type="expression" priority="2237" dxfId="0">
      <formula>(T329+U329)=2</formula>
    </cfRule>
  </conditionalFormatting>
  <conditionalFormatting sqref="AQ329:AS329 AU329">
    <cfRule type="colorScale" priority="2239" dxfId="1992">
      <colorScale>
        <cfvo type="percent" val="0"/>
        <cfvo type="percent" val="50"/>
        <cfvo type="percent" val="100"/>
        <color rgb="FFF8696B"/>
        <color rgb="FFFFEB84"/>
        <color rgb="FF63BE7B"/>
      </colorScale>
    </cfRule>
  </conditionalFormatting>
  <conditionalFormatting sqref="R329">
    <cfRule type="expression" priority="2236" dxfId="1">
      <formula>S329=1</formula>
    </cfRule>
  </conditionalFormatting>
  <conditionalFormatting sqref="S329">
    <cfRule type="expression" priority="2235" dxfId="0">
      <formula>(R329+S329)=2</formula>
    </cfRule>
  </conditionalFormatting>
  <conditionalFormatting sqref="P329">
    <cfRule type="expression" priority="2234" dxfId="1">
      <formula>Q329=1</formula>
    </cfRule>
  </conditionalFormatting>
  <conditionalFormatting sqref="Q329">
    <cfRule type="expression" priority="2233" dxfId="0">
      <formula>(P329+Q329)=2</formula>
    </cfRule>
  </conditionalFormatting>
  <conditionalFormatting sqref="M330">
    <cfRule type="cellIs" priority="2230" dxfId="92" operator="equal">
      <formula>1</formula>
    </cfRule>
  </conditionalFormatting>
  <conditionalFormatting sqref="AU330 AQ330">
    <cfRule type="colorScale" priority="2232" dxfId="1992">
      <colorScale>
        <cfvo type="percent" val="0"/>
        <cfvo type="percent" val="50"/>
        <cfvo type="percent" val="100"/>
        <color rgb="FFF8696B"/>
        <color rgb="FFFFEB84"/>
        <color rgb="FF63BE7B"/>
      </colorScale>
    </cfRule>
  </conditionalFormatting>
  <conditionalFormatting sqref="T331 V331 X331 Z331 AB331 AD331 AF331 AH331 AJ331 AL331">
    <cfRule type="expression" priority="2228" dxfId="1">
      <formula>U331=1</formula>
    </cfRule>
  </conditionalFormatting>
  <conditionalFormatting sqref="U331 W331 Y331 AA331 AC331 AE331 AG331 AI331 AK331 AM331">
    <cfRule type="expression" priority="2227" dxfId="0">
      <formula>(T331+U331)=2</formula>
    </cfRule>
  </conditionalFormatting>
  <conditionalFormatting sqref="AQ331:AS331 AU331">
    <cfRule type="colorScale" priority="2229" dxfId="1992">
      <colorScale>
        <cfvo type="percent" val="0"/>
        <cfvo type="percent" val="50"/>
        <cfvo type="percent" val="100"/>
        <color rgb="FFF8696B"/>
        <color rgb="FFFFEB84"/>
        <color rgb="FF63BE7B"/>
      </colorScale>
    </cfRule>
  </conditionalFormatting>
  <conditionalFormatting sqref="R331">
    <cfRule type="expression" priority="2226" dxfId="1">
      <formula>S331=1</formula>
    </cfRule>
  </conditionalFormatting>
  <conditionalFormatting sqref="S331">
    <cfRule type="expression" priority="2225" dxfId="0">
      <formula>(R331+S331)=2</formula>
    </cfRule>
  </conditionalFormatting>
  <conditionalFormatting sqref="P331">
    <cfRule type="expression" priority="2224" dxfId="1">
      <formula>Q331=1</formula>
    </cfRule>
  </conditionalFormatting>
  <conditionalFormatting sqref="Q331">
    <cfRule type="expression" priority="2223" dxfId="0">
      <formula>(P331+Q331)=2</formula>
    </cfRule>
  </conditionalFormatting>
  <conditionalFormatting sqref="M329">
    <cfRule type="cellIs" priority="2222" dxfId="92" operator="equal">
      <formula>1</formula>
    </cfRule>
  </conditionalFormatting>
  <conditionalFormatting sqref="M331">
    <cfRule type="cellIs" priority="2220" dxfId="92" operator="equal">
      <formula>1</formula>
    </cfRule>
  </conditionalFormatting>
  <conditionalFormatting sqref="T333 V333 X333 Z333 AB333 AD333 AF333 AH333 AJ333 AL333">
    <cfRule type="expression" priority="2217" dxfId="1">
      <formula>U333=1</formula>
    </cfRule>
  </conditionalFormatting>
  <conditionalFormatting sqref="U333 W333 Y333 AA333 AC333 AE333 AG333 AI333 AK333 AM333">
    <cfRule type="expression" priority="2216" dxfId="0">
      <formula>(T333+U333)=2</formula>
    </cfRule>
  </conditionalFormatting>
  <conditionalFormatting sqref="AQ333:AS333 AU333">
    <cfRule type="colorScale" priority="2218" dxfId="1992">
      <colorScale>
        <cfvo type="percent" val="0"/>
        <cfvo type="percent" val="50"/>
        <cfvo type="percent" val="100"/>
        <color rgb="FFF8696B"/>
        <color rgb="FFFFEB84"/>
        <color rgb="FF63BE7B"/>
      </colorScale>
    </cfRule>
  </conditionalFormatting>
  <conditionalFormatting sqref="R333">
    <cfRule type="expression" priority="2215" dxfId="1">
      <formula>S333=1</formula>
    </cfRule>
  </conditionalFormatting>
  <conditionalFormatting sqref="S333">
    <cfRule type="expression" priority="2214" dxfId="0">
      <formula>(R333+S333)=2</formula>
    </cfRule>
  </conditionalFormatting>
  <conditionalFormatting sqref="P333">
    <cfRule type="expression" priority="2213" dxfId="1">
      <formula>Q333=1</formula>
    </cfRule>
  </conditionalFormatting>
  <conditionalFormatting sqref="Q333">
    <cfRule type="expression" priority="2212" dxfId="0">
      <formula>(P333+Q333)=2</formula>
    </cfRule>
  </conditionalFormatting>
  <conditionalFormatting sqref="M333">
    <cfRule type="cellIs" priority="2211" dxfId="92" operator="equal">
      <formula>1</formula>
    </cfRule>
  </conditionalFormatting>
  <conditionalFormatting sqref="M332">
    <cfRule type="cellIs" priority="2207" dxfId="92" operator="equal">
      <formula>1</formula>
    </cfRule>
  </conditionalFormatting>
  <conditionalFormatting sqref="AU332 AQ332">
    <cfRule type="colorScale" priority="2209" dxfId="1992">
      <colorScale>
        <cfvo type="percent" val="0"/>
        <cfvo type="percent" val="50"/>
        <cfvo type="percent" val="100"/>
        <color rgb="FFF8696B"/>
        <color rgb="FFFFEB84"/>
        <color rgb="FF63BE7B"/>
      </colorScale>
    </cfRule>
  </conditionalFormatting>
  <conditionalFormatting sqref="M334">
    <cfRule type="cellIs" priority="2204" dxfId="92" operator="equal">
      <formula>1</formula>
    </cfRule>
  </conditionalFormatting>
  <conditionalFormatting sqref="AU334 AQ334">
    <cfRule type="colorScale" priority="2206" dxfId="1992">
      <colorScale>
        <cfvo type="percent" val="0"/>
        <cfvo type="percent" val="50"/>
        <cfvo type="percent" val="100"/>
        <color rgb="FFF8696B"/>
        <color rgb="FFFFEB84"/>
        <color rgb="FF63BE7B"/>
      </colorScale>
    </cfRule>
  </conditionalFormatting>
  <conditionalFormatting sqref="AQ404:AS404 AU404">
    <cfRule type="colorScale" priority="2155" dxfId="1992">
      <colorScale>
        <cfvo type="percent" val="0"/>
        <cfvo type="percent" val="50"/>
        <cfvo type="percent" val="100"/>
        <color rgb="FFF8696B"/>
        <color rgb="FFFFEB84"/>
        <color rgb="FF63BE7B"/>
      </colorScale>
    </cfRule>
  </conditionalFormatting>
  <conditionalFormatting sqref="AQ405:AQ406 AU405:AU406">
    <cfRule type="colorScale" priority="2146" dxfId="1992">
      <colorScale>
        <cfvo type="percent" val="0"/>
        <cfvo type="percent" val="50"/>
        <cfvo type="percent" val="100"/>
        <color rgb="FFF8696B"/>
        <color rgb="FFFFEB84"/>
        <color rgb="FF63BE7B"/>
      </colorScale>
    </cfRule>
  </conditionalFormatting>
  <conditionalFormatting sqref="AQ401:AS402 AU401:AU402">
    <cfRule type="colorScale" priority="2143" dxfId="1992">
      <colorScale>
        <cfvo type="percent" val="0"/>
        <cfvo type="percent" val="50"/>
        <cfvo type="percent" val="100"/>
        <color rgb="FFF8696B"/>
        <color rgb="FFFFEB84"/>
        <color rgb="FF63BE7B"/>
      </colorScale>
    </cfRule>
  </conditionalFormatting>
  <conditionalFormatting sqref="AU403 AQ403">
    <cfRule type="colorScale" priority="2134" dxfId="1992">
      <colorScale>
        <cfvo type="percent" val="0"/>
        <cfvo type="percent" val="50"/>
        <cfvo type="percent" val="100"/>
        <color rgb="FFF8696B"/>
        <color rgb="FFFFEB84"/>
        <color rgb="FF63BE7B"/>
      </colorScale>
    </cfRule>
  </conditionalFormatting>
  <conditionalFormatting sqref="AQ399:AS399 AU399">
    <cfRule type="colorScale" priority="2131" dxfId="1992">
      <colorScale>
        <cfvo type="percent" val="0"/>
        <cfvo type="percent" val="50"/>
        <cfvo type="percent" val="100"/>
        <color rgb="FFF8696B"/>
        <color rgb="FFFFEB84"/>
        <color rgb="FF63BE7B"/>
      </colorScale>
    </cfRule>
  </conditionalFormatting>
  <conditionalFormatting sqref="AQ400 AU400">
    <cfRule type="colorScale" priority="2122" dxfId="1992">
      <colorScale>
        <cfvo type="percent" val="0"/>
        <cfvo type="percent" val="50"/>
        <cfvo type="percent" val="100"/>
        <color rgb="FFF8696B"/>
        <color rgb="FFFFEB84"/>
        <color rgb="FF63BE7B"/>
      </colorScale>
    </cfRule>
  </conditionalFormatting>
  <conditionalFormatting sqref="AQ398:AS398 AU398">
    <cfRule type="colorScale" priority="2119" dxfId="1992">
      <colorScale>
        <cfvo type="percent" val="0"/>
        <cfvo type="percent" val="50"/>
        <cfvo type="percent" val="100"/>
        <color rgb="FFF8696B"/>
        <color rgb="FFFFEB84"/>
        <color rgb="FF63BE7B"/>
      </colorScale>
    </cfRule>
  </conditionalFormatting>
  <conditionalFormatting sqref="AQ396:AS396 AU396">
    <cfRule type="colorScale" priority="2107" dxfId="1992">
      <colorScale>
        <cfvo type="percent" val="0"/>
        <cfvo type="percent" val="50"/>
        <cfvo type="percent" val="100"/>
        <color rgb="FFF8696B"/>
        <color rgb="FFFFEB84"/>
        <color rgb="FF63BE7B"/>
      </colorScale>
    </cfRule>
  </conditionalFormatting>
  <conditionalFormatting sqref="AU397 AQ397">
    <cfRule type="colorScale" priority="2098" dxfId="1992">
      <colorScale>
        <cfvo type="percent" val="0"/>
        <cfvo type="percent" val="50"/>
        <cfvo type="percent" val="100"/>
        <color rgb="FFF8696B"/>
        <color rgb="FFFFEB84"/>
        <color rgb="FF63BE7B"/>
      </colorScale>
    </cfRule>
  </conditionalFormatting>
  <conditionalFormatting sqref="AQ391:AS392 AU391:AU392">
    <cfRule type="colorScale" priority="2083" dxfId="1992">
      <colorScale>
        <cfvo type="percent" val="0"/>
        <cfvo type="percent" val="50"/>
        <cfvo type="percent" val="100"/>
        <color rgb="FFF8696B"/>
        <color rgb="FFFFEB84"/>
        <color rgb="FF63BE7B"/>
      </colorScale>
    </cfRule>
  </conditionalFormatting>
  <conditionalFormatting sqref="AQ393:AQ394 AU393:AU394">
    <cfRule type="colorScale" priority="2074" dxfId="1992">
      <colorScale>
        <cfvo type="percent" val="0"/>
        <cfvo type="percent" val="50"/>
        <cfvo type="percent" val="100"/>
        <color rgb="FFF8696B"/>
        <color rgb="FFFFEB84"/>
        <color rgb="FF63BE7B"/>
      </colorScale>
    </cfRule>
  </conditionalFormatting>
  <conditionalFormatting sqref="AQ387:AS388 AU387:AU388">
    <cfRule type="colorScale" priority="2071" dxfId="1992">
      <colorScale>
        <cfvo type="percent" val="0"/>
        <cfvo type="percent" val="50"/>
        <cfvo type="percent" val="100"/>
        <color rgb="FFF8696B"/>
        <color rgb="FFFFEB84"/>
        <color rgb="FF63BE7B"/>
      </colorScale>
    </cfRule>
  </conditionalFormatting>
  <conditionalFormatting sqref="AU389:AU390 AQ389:AQ390">
    <cfRule type="colorScale" priority="2062" dxfId="1992">
      <colorScale>
        <cfvo type="percent" val="0"/>
        <cfvo type="percent" val="50"/>
        <cfvo type="percent" val="100"/>
        <color rgb="FFF8696B"/>
        <color rgb="FFFFEB84"/>
        <color rgb="FF63BE7B"/>
      </colorScale>
    </cfRule>
  </conditionalFormatting>
  <conditionalFormatting sqref="AQ385:AS385 AU385">
    <cfRule type="colorScale" priority="2059" dxfId="1992">
      <colorScale>
        <cfvo type="percent" val="0"/>
        <cfvo type="percent" val="50"/>
        <cfvo type="percent" val="100"/>
        <color rgb="FFF8696B"/>
        <color rgb="FFFFEB84"/>
        <color rgb="FF63BE7B"/>
      </colorScale>
    </cfRule>
  </conditionalFormatting>
  <conditionalFormatting sqref="AQ386 AU386">
    <cfRule type="colorScale" priority="2050" dxfId="1992">
      <colorScale>
        <cfvo type="percent" val="0"/>
        <cfvo type="percent" val="50"/>
        <cfvo type="percent" val="100"/>
        <color rgb="FFF8696B"/>
        <color rgb="FFFFEB84"/>
        <color rgb="FF63BE7B"/>
      </colorScale>
    </cfRule>
  </conditionalFormatting>
  <conditionalFormatting sqref="AQ381:AS382 AU381:AU382">
    <cfRule type="colorScale" priority="2047" dxfId="1992">
      <colorScale>
        <cfvo type="percent" val="0"/>
        <cfvo type="percent" val="50"/>
        <cfvo type="percent" val="100"/>
        <color rgb="FFF8696B"/>
        <color rgb="FFFFEB84"/>
        <color rgb="FF63BE7B"/>
      </colorScale>
    </cfRule>
  </conditionalFormatting>
  <conditionalFormatting sqref="T379 V379 X379 Z379 AB379 AD379 AF379 AH379 AJ379 AL379">
    <cfRule type="expression" priority="2034" dxfId="1">
      <formula>U379=1</formula>
    </cfRule>
  </conditionalFormatting>
  <conditionalFormatting sqref="U379 W379 Y379 AA379 AC379 AE379 AG379 AI379 AK379 AM379">
    <cfRule type="expression" priority="2033" dxfId="0">
      <formula>(T379+U379)=2</formula>
    </cfRule>
  </conditionalFormatting>
  <conditionalFormatting sqref="AU383:AU384 AQ383:AQ384">
    <cfRule type="colorScale" priority="2038" dxfId="1992">
      <colorScale>
        <cfvo type="percent" val="0"/>
        <cfvo type="percent" val="50"/>
        <cfvo type="percent" val="100"/>
        <color rgb="FFF8696B"/>
        <color rgb="FFFFEB84"/>
        <color rgb="FF63BE7B"/>
      </colorScale>
    </cfRule>
  </conditionalFormatting>
  <conditionalFormatting sqref="AQ379:AS379 AU379">
    <cfRule type="colorScale" priority="2035" dxfId="1992">
      <colorScale>
        <cfvo type="percent" val="0"/>
        <cfvo type="percent" val="50"/>
        <cfvo type="percent" val="100"/>
        <color rgb="FFF8696B"/>
        <color rgb="FFFFEB84"/>
        <color rgb="FF63BE7B"/>
      </colorScale>
    </cfRule>
  </conditionalFormatting>
  <conditionalFormatting sqref="R379">
    <cfRule type="expression" priority="2032" dxfId="1">
      <formula>S379=1</formula>
    </cfRule>
  </conditionalFormatting>
  <conditionalFormatting sqref="S379">
    <cfRule type="expression" priority="2031" dxfId="0">
      <formula>(R379+S379)=2</formula>
    </cfRule>
  </conditionalFormatting>
  <conditionalFormatting sqref="P379">
    <cfRule type="expression" priority="2030" dxfId="1">
      <formula>Q379=1</formula>
    </cfRule>
  </conditionalFormatting>
  <conditionalFormatting sqref="Q379">
    <cfRule type="expression" priority="2029" dxfId="0">
      <formula>(P379+Q379)=2</formula>
    </cfRule>
  </conditionalFormatting>
  <conditionalFormatting sqref="M379">
    <cfRule type="cellIs" priority="2028" dxfId="92" operator="equal">
      <formula>1</formula>
    </cfRule>
  </conditionalFormatting>
  <conditionalFormatting sqref="M380">
    <cfRule type="cellIs" priority="2024" dxfId="92" operator="equal">
      <formula>1</formula>
    </cfRule>
  </conditionalFormatting>
  <conditionalFormatting sqref="AU380 AQ380">
    <cfRule type="colorScale" priority="2026" dxfId="1992">
      <colorScale>
        <cfvo type="percent" val="0"/>
        <cfvo type="percent" val="50"/>
        <cfvo type="percent" val="100"/>
        <color rgb="FFF8696B"/>
        <color rgb="FFFFEB84"/>
        <color rgb="FF63BE7B"/>
      </colorScale>
    </cfRule>
  </conditionalFormatting>
  <conditionalFormatting sqref="T377 V377 X377 Z377 AB377 AD377 AF377 AH377 AJ377 AL377">
    <cfRule type="expression" priority="2022" dxfId="1">
      <formula>U377=1</formula>
    </cfRule>
  </conditionalFormatting>
  <conditionalFormatting sqref="U377 W377 Y377 AA377 AC377 AE377 AG377 AI377 AK377 AM377">
    <cfRule type="expression" priority="2021" dxfId="0">
      <formula>(T377+U377)=2</formula>
    </cfRule>
  </conditionalFormatting>
  <conditionalFormatting sqref="AQ377:AS377 AU377">
    <cfRule type="colorScale" priority="2023" dxfId="1992">
      <colorScale>
        <cfvo type="percent" val="0"/>
        <cfvo type="percent" val="50"/>
        <cfvo type="percent" val="100"/>
        <color rgb="FFF8696B"/>
        <color rgb="FFFFEB84"/>
        <color rgb="FF63BE7B"/>
      </colorScale>
    </cfRule>
  </conditionalFormatting>
  <conditionalFormatting sqref="R377">
    <cfRule type="expression" priority="2020" dxfId="1">
      <formula>S377=1</formula>
    </cfRule>
  </conditionalFormatting>
  <conditionalFormatting sqref="S377">
    <cfRule type="expression" priority="2019" dxfId="0">
      <formula>(R377+S377)=2</formula>
    </cfRule>
  </conditionalFormatting>
  <conditionalFormatting sqref="P377">
    <cfRule type="expression" priority="2018" dxfId="1">
      <formula>Q377=1</formula>
    </cfRule>
  </conditionalFormatting>
  <conditionalFormatting sqref="Q377">
    <cfRule type="expression" priority="2017" dxfId="0">
      <formula>(P377+Q377)=2</formula>
    </cfRule>
  </conditionalFormatting>
  <conditionalFormatting sqref="M377">
    <cfRule type="cellIs" priority="2016" dxfId="92" operator="equal">
      <formula>1</formula>
    </cfRule>
  </conditionalFormatting>
  <conditionalFormatting sqref="M378">
    <cfRule type="cellIs" priority="2012" dxfId="92" operator="equal">
      <formula>1</formula>
    </cfRule>
  </conditionalFormatting>
  <conditionalFormatting sqref="AU378 AQ378">
    <cfRule type="colorScale" priority="2014" dxfId="1992">
      <colorScale>
        <cfvo type="percent" val="0"/>
        <cfvo type="percent" val="50"/>
        <cfvo type="percent" val="100"/>
        <color rgb="FFF8696B"/>
        <color rgb="FFFFEB84"/>
        <color rgb="FF63BE7B"/>
      </colorScale>
    </cfRule>
  </conditionalFormatting>
  <conditionalFormatting sqref="T375 V375 X375 Z375 AB375 AD375 AF375 AH375 AJ375 AL375">
    <cfRule type="expression" priority="2010" dxfId="1">
      <formula>U375=1</formula>
    </cfRule>
  </conditionalFormatting>
  <conditionalFormatting sqref="U375 W375 Y375 AA375 AC375 AE375 AG375 AI375 AK375 AM375">
    <cfRule type="expression" priority="2009" dxfId="0">
      <formula>(T375+U375)=2</formula>
    </cfRule>
  </conditionalFormatting>
  <conditionalFormatting sqref="AQ375:AS375 AU375">
    <cfRule type="colorScale" priority="2011" dxfId="1992">
      <colorScale>
        <cfvo type="percent" val="0"/>
        <cfvo type="percent" val="50"/>
        <cfvo type="percent" val="100"/>
        <color rgb="FFF8696B"/>
        <color rgb="FFFFEB84"/>
        <color rgb="FF63BE7B"/>
      </colorScale>
    </cfRule>
  </conditionalFormatting>
  <conditionalFormatting sqref="R375">
    <cfRule type="expression" priority="2008" dxfId="1">
      <formula>S375=1</formula>
    </cfRule>
  </conditionalFormatting>
  <conditionalFormatting sqref="S375">
    <cfRule type="expression" priority="2007" dxfId="0">
      <formula>(R375+S375)=2</formula>
    </cfRule>
  </conditionalFormatting>
  <conditionalFormatting sqref="P375">
    <cfRule type="expression" priority="2006" dxfId="1">
      <formula>Q375=1</formula>
    </cfRule>
  </conditionalFormatting>
  <conditionalFormatting sqref="Q375">
    <cfRule type="expression" priority="2005" dxfId="0">
      <formula>(P375+Q375)=2</formula>
    </cfRule>
  </conditionalFormatting>
  <conditionalFormatting sqref="M375">
    <cfRule type="cellIs" priority="2004" dxfId="92" operator="equal">
      <formula>1</formula>
    </cfRule>
  </conditionalFormatting>
  <conditionalFormatting sqref="M376">
    <cfRule type="cellIs" priority="2000" dxfId="92" operator="equal">
      <formula>1</formula>
    </cfRule>
  </conditionalFormatting>
  <conditionalFormatting sqref="AQ376 AU376">
    <cfRule type="colorScale" priority="2002" dxfId="1992">
      <colorScale>
        <cfvo type="percent" val="0"/>
        <cfvo type="percent" val="50"/>
        <cfvo type="percent" val="100"/>
        <color rgb="FFF8696B"/>
        <color rgb="FFFFEB84"/>
        <color rgb="FF63BE7B"/>
      </colorScale>
    </cfRule>
  </conditionalFormatting>
  <conditionalFormatting sqref="T373 V373 X373 Z373 AB373 AD373 AF373 AH373 AJ373 AL373">
    <cfRule type="expression" priority="1998" dxfId="1">
      <formula>U373=1</formula>
    </cfRule>
  </conditionalFormatting>
  <conditionalFormatting sqref="U373 W373 Y373 AA373 AC373 AE373 AG373 AI373 AK373 AM373">
    <cfRule type="expression" priority="1997" dxfId="0">
      <formula>(T373+U373)=2</formula>
    </cfRule>
  </conditionalFormatting>
  <conditionalFormatting sqref="AQ373:AS373 AU373">
    <cfRule type="colorScale" priority="1999" dxfId="1992">
      <colorScale>
        <cfvo type="percent" val="0"/>
        <cfvo type="percent" val="50"/>
        <cfvo type="percent" val="100"/>
        <color rgb="FFF8696B"/>
        <color rgb="FFFFEB84"/>
        <color rgb="FF63BE7B"/>
      </colorScale>
    </cfRule>
  </conditionalFormatting>
  <conditionalFormatting sqref="R373">
    <cfRule type="expression" priority="1996" dxfId="1">
      <formula>S373=1</formula>
    </cfRule>
  </conditionalFormatting>
  <conditionalFormatting sqref="S373">
    <cfRule type="expression" priority="1995" dxfId="0">
      <formula>(R373+S373)=2</formula>
    </cfRule>
  </conditionalFormatting>
  <conditionalFormatting sqref="P373">
    <cfRule type="expression" priority="1994" dxfId="1">
      <formula>Q373=1</formula>
    </cfRule>
  </conditionalFormatting>
  <conditionalFormatting sqref="Q373">
    <cfRule type="expression" priority="1993" dxfId="0">
      <formula>(P373+Q373)=2</formula>
    </cfRule>
  </conditionalFormatting>
  <conditionalFormatting sqref="M373">
    <cfRule type="cellIs" priority="1992" dxfId="92" operator="equal">
      <formula>1</formula>
    </cfRule>
  </conditionalFormatting>
  <conditionalFormatting sqref="M374">
    <cfRule type="cellIs" priority="1988" dxfId="92" operator="equal">
      <formula>1</formula>
    </cfRule>
  </conditionalFormatting>
  <conditionalFormatting sqref="AU374 AQ374">
    <cfRule type="colorScale" priority="1990" dxfId="1992">
      <colorScale>
        <cfvo type="percent" val="0"/>
        <cfvo type="percent" val="50"/>
        <cfvo type="percent" val="100"/>
        <color rgb="FFF8696B"/>
        <color rgb="FFFFEB84"/>
        <color rgb="FF63BE7B"/>
      </colorScale>
    </cfRule>
  </conditionalFormatting>
  <conditionalFormatting sqref="T371 V371 X371 Z371 AB371 AD371 AF371 AH371 AJ371 AL371">
    <cfRule type="expression" priority="1986" dxfId="1">
      <formula>U371=1</formula>
    </cfRule>
  </conditionalFormatting>
  <conditionalFormatting sqref="U371 W371 Y371 AA371 AC371 AE371 AG371 AI371 AK371 AM371">
    <cfRule type="expression" priority="1985" dxfId="0">
      <formula>(T371+U371)=2</formula>
    </cfRule>
  </conditionalFormatting>
  <conditionalFormatting sqref="AQ371:AS371 AU371">
    <cfRule type="colorScale" priority="1987" dxfId="1992">
      <colorScale>
        <cfvo type="percent" val="0"/>
        <cfvo type="percent" val="50"/>
        <cfvo type="percent" val="100"/>
        <color rgb="FFF8696B"/>
        <color rgb="FFFFEB84"/>
        <color rgb="FF63BE7B"/>
      </colorScale>
    </cfRule>
  </conditionalFormatting>
  <conditionalFormatting sqref="R371">
    <cfRule type="expression" priority="1984" dxfId="1">
      <formula>S371=1</formula>
    </cfRule>
  </conditionalFormatting>
  <conditionalFormatting sqref="S371">
    <cfRule type="expression" priority="1983" dxfId="0">
      <formula>(R371+S371)=2</formula>
    </cfRule>
  </conditionalFormatting>
  <conditionalFormatting sqref="P371">
    <cfRule type="expression" priority="1982" dxfId="1">
      <formula>Q371=1</formula>
    </cfRule>
  </conditionalFormatting>
  <conditionalFormatting sqref="Q371">
    <cfRule type="expression" priority="1981" dxfId="0">
      <formula>(P371+Q371)=2</formula>
    </cfRule>
  </conditionalFormatting>
  <conditionalFormatting sqref="M371">
    <cfRule type="cellIs" priority="1980" dxfId="92" operator="equal">
      <formula>1</formula>
    </cfRule>
  </conditionalFormatting>
  <conditionalFormatting sqref="M372">
    <cfRule type="cellIs" priority="1976" dxfId="92" operator="equal">
      <formula>1</formula>
    </cfRule>
  </conditionalFormatting>
  <conditionalFormatting sqref="AQ372 AU372">
    <cfRule type="colorScale" priority="1978" dxfId="1992">
      <colorScale>
        <cfvo type="percent" val="0"/>
        <cfvo type="percent" val="50"/>
        <cfvo type="percent" val="100"/>
        <color rgb="FFF8696B"/>
        <color rgb="FFFFEB84"/>
        <color rgb="FF63BE7B"/>
      </colorScale>
    </cfRule>
  </conditionalFormatting>
  <conditionalFormatting sqref="T369 V369 X369 Z369 AB369 AD369 AF369 AH369 AJ369 AL369">
    <cfRule type="expression" priority="1974" dxfId="1">
      <formula>U369=1</formula>
    </cfRule>
  </conditionalFormatting>
  <conditionalFormatting sqref="U369 W369 Y369 AA369 AC369 AE369 AG369 AI369 AK369 AM369">
    <cfRule type="expression" priority="1973" dxfId="0">
      <formula>(T369+U369)=2</formula>
    </cfRule>
  </conditionalFormatting>
  <conditionalFormatting sqref="AQ369:AS369 AU369">
    <cfRule type="colorScale" priority="1975" dxfId="1992">
      <colorScale>
        <cfvo type="percent" val="0"/>
        <cfvo type="percent" val="50"/>
        <cfvo type="percent" val="100"/>
        <color rgb="FFF8696B"/>
        <color rgb="FFFFEB84"/>
        <color rgb="FF63BE7B"/>
      </colorScale>
    </cfRule>
  </conditionalFormatting>
  <conditionalFormatting sqref="R369">
    <cfRule type="expression" priority="1972" dxfId="1">
      <formula>S369=1</formula>
    </cfRule>
  </conditionalFormatting>
  <conditionalFormatting sqref="S369">
    <cfRule type="expression" priority="1971" dxfId="0">
      <formula>(R369+S369)=2</formula>
    </cfRule>
  </conditionalFormatting>
  <conditionalFormatting sqref="P369">
    <cfRule type="expression" priority="1970" dxfId="1">
      <formula>Q369=1</formula>
    </cfRule>
  </conditionalFormatting>
  <conditionalFormatting sqref="Q369">
    <cfRule type="expression" priority="1969" dxfId="0">
      <formula>(P369+Q369)=2</formula>
    </cfRule>
  </conditionalFormatting>
  <conditionalFormatting sqref="M369">
    <cfRule type="cellIs" priority="1968" dxfId="92" operator="equal">
      <formula>1</formula>
    </cfRule>
  </conditionalFormatting>
  <conditionalFormatting sqref="M370">
    <cfRule type="cellIs" priority="1964" dxfId="92" operator="equal">
      <formula>1</formula>
    </cfRule>
  </conditionalFormatting>
  <conditionalFormatting sqref="AQ370 AU370">
    <cfRule type="colorScale" priority="1966" dxfId="1992">
      <colorScale>
        <cfvo type="percent" val="0"/>
        <cfvo type="percent" val="50"/>
        <cfvo type="percent" val="100"/>
        <color rgb="FFF8696B"/>
        <color rgb="FFFFEB84"/>
        <color rgb="FF63BE7B"/>
      </colorScale>
    </cfRule>
  </conditionalFormatting>
  <conditionalFormatting sqref="T367 V367 X367 Z367 AB367 AD367 AF367 AH367 AJ367 AL367">
    <cfRule type="expression" priority="1962" dxfId="1">
      <formula>U367=1</formula>
    </cfRule>
  </conditionalFormatting>
  <conditionalFormatting sqref="U367 W367 Y367 AA367 AC367 AE367 AG367 AI367 AK367 AM367">
    <cfRule type="expression" priority="1961" dxfId="0">
      <formula>(T367+U367)=2</formula>
    </cfRule>
  </conditionalFormatting>
  <conditionalFormatting sqref="AQ367:AS367 AU367">
    <cfRule type="colorScale" priority="1963" dxfId="1992">
      <colorScale>
        <cfvo type="percent" val="0"/>
        <cfvo type="percent" val="50"/>
        <cfvo type="percent" val="100"/>
        <color rgb="FFF8696B"/>
        <color rgb="FFFFEB84"/>
        <color rgb="FF63BE7B"/>
      </colorScale>
    </cfRule>
  </conditionalFormatting>
  <conditionalFormatting sqref="R367">
    <cfRule type="expression" priority="1960" dxfId="1">
      <formula>S367=1</formula>
    </cfRule>
  </conditionalFormatting>
  <conditionalFormatting sqref="S367">
    <cfRule type="expression" priority="1959" dxfId="0">
      <formula>(R367+S367)=2</formula>
    </cfRule>
  </conditionalFormatting>
  <conditionalFormatting sqref="P367">
    <cfRule type="expression" priority="1958" dxfId="1">
      <formula>Q367=1</formula>
    </cfRule>
  </conditionalFormatting>
  <conditionalFormatting sqref="Q367">
    <cfRule type="expression" priority="1957" dxfId="0">
      <formula>(P367+Q367)=2</formula>
    </cfRule>
  </conditionalFormatting>
  <conditionalFormatting sqref="M367">
    <cfRule type="cellIs" priority="1956" dxfId="92" operator="equal">
      <formula>1</formula>
    </cfRule>
  </conditionalFormatting>
  <conditionalFormatting sqref="M368">
    <cfRule type="cellIs" priority="1952" dxfId="92" operator="equal">
      <formula>1</formula>
    </cfRule>
  </conditionalFormatting>
  <conditionalFormatting sqref="AU368 AQ368">
    <cfRule type="colorScale" priority="1954" dxfId="1992">
      <colorScale>
        <cfvo type="percent" val="0"/>
        <cfvo type="percent" val="50"/>
        <cfvo type="percent" val="100"/>
        <color rgb="FFF8696B"/>
        <color rgb="FFFFEB84"/>
        <color rgb="FF63BE7B"/>
      </colorScale>
    </cfRule>
  </conditionalFormatting>
  <conditionalFormatting sqref="T365 V365 X365 Z365 AB365 AD365 AF365 AH365 AJ365 AL365">
    <cfRule type="expression" priority="1950" dxfId="1">
      <formula>U365=1</formula>
    </cfRule>
  </conditionalFormatting>
  <conditionalFormatting sqref="U365 W365 Y365 AA365 AC365 AE365 AG365 AI365 AK365 AM365">
    <cfRule type="expression" priority="1949" dxfId="0">
      <formula>(T365+U365)=2</formula>
    </cfRule>
  </conditionalFormatting>
  <conditionalFormatting sqref="AQ365:AS365 AU365">
    <cfRule type="colorScale" priority="1951" dxfId="1992">
      <colorScale>
        <cfvo type="percent" val="0"/>
        <cfvo type="percent" val="50"/>
        <cfvo type="percent" val="100"/>
        <color rgb="FFF8696B"/>
        <color rgb="FFFFEB84"/>
        <color rgb="FF63BE7B"/>
      </colorScale>
    </cfRule>
  </conditionalFormatting>
  <conditionalFormatting sqref="R365">
    <cfRule type="expression" priority="1948" dxfId="1">
      <formula>S365=1</formula>
    </cfRule>
  </conditionalFormatting>
  <conditionalFormatting sqref="S365">
    <cfRule type="expression" priority="1947" dxfId="0">
      <formula>(R365+S365)=2</formula>
    </cfRule>
  </conditionalFormatting>
  <conditionalFormatting sqref="P365">
    <cfRule type="expression" priority="1946" dxfId="1">
      <formula>Q365=1</formula>
    </cfRule>
  </conditionalFormatting>
  <conditionalFormatting sqref="Q365">
    <cfRule type="expression" priority="1945" dxfId="0">
      <formula>(P365+Q365)=2</formula>
    </cfRule>
  </conditionalFormatting>
  <conditionalFormatting sqref="M365">
    <cfRule type="cellIs" priority="1944" dxfId="92" operator="equal">
      <formula>1</formula>
    </cfRule>
  </conditionalFormatting>
  <conditionalFormatting sqref="M366">
    <cfRule type="cellIs" priority="1940" dxfId="92" operator="equal">
      <formula>1</formula>
    </cfRule>
  </conditionalFormatting>
  <conditionalFormatting sqref="AU366 AQ366">
    <cfRule type="colorScale" priority="1942" dxfId="1992">
      <colorScale>
        <cfvo type="percent" val="0"/>
        <cfvo type="percent" val="50"/>
        <cfvo type="percent" val="100"/>
        <color rgb="FFF8696B"/>
        <color rgb="FFFFEB84"/>
        <color rgb="FF63BE7B"/>
      </colorScale>
    </cfRule>
  </conditionalFormatting>
  <conditionalFormatting sqref="T363 V363 X363 Z363 AB363 AD363 AF363 AH363 AJ363 AL363">
    <cfRule type="expression" priority="1938" dxfId="1">
      <formula>U363=1</formula>
    </cfRule>
  </conditionalFormatting>
  <conditionalFormatting sqref="U363 W363 Y363 AA363 AC363 AE363 AG363 AI363 AK363 AM363">
    <cfRule type="expression" priority="1937" dxfId="0">
      <formula>(T363+U363)=2</formula>
    </cfRule>
  </conditionalFormatting>
  <conditionalFormatting sqref="AQ363:AS363 AU363">
    <cfRule type="colorScale" priority="1939" dxfId="1992">
      <colorScale>
        <cfvo type="percent" val="0"/>
        <cfvo type="percent" val="50"/>
        <cfvo type="percent" val="100"/>
        <color rgb="FFF8696B"/>
        <color rgb="FFFFEB84"/>
        <color rgb="FF63BE7B"/>
      </colorScale>
    </cfRule>
  </conditionalFormatting>
  <conditionalFormatting sqref="R363">
    <cfRule type="expression" priority="1936" dxfId="1">
      <formula>S363=1</formula>
    </cfRule>
  </conditionalFormatting>
  <conditionalFormatting sqref="S363">
    <cfRule type="expression" priority="1935" dxfId="0">
      <formula>(R363+S363)=2</formula>
    </cfRule>
  </conditionalFormatting>
  <conditionalFormatting sqref="P363">
    <cfRule type="expression" priority="1934" dxfId="1">
      <formula>Q363=1</formula>
    </cfRule>
  </conditionalFormatting>
  <conditionalFormatting sqref="Q363">
    <cfRule type="expression" priority="1933" dxfId="0">
      <formula>(P363+Q363)=2</formula>
    </cfRule>
  </conditionalFormatting>
  <conditionalFormatting sqref="M363">
    <cfRule type="cellIs" priority="1932" dxfId="92" operator="equal">
      <formula>1</formula>
    </cfRule>
  </conditionalFormatting>
  <conditionalFormatting sqref="M364">
    <cfRule type="cellIs" priority="1928" dxfId="92" operator="equal">
      <formula>1</formula>
    </cfRule>
  </conditionalFormatting>
  <conditionalFormatting sqref="AU364 AQ364">
    <cfRule type="colorScale" priority="1930" dxfId="1992">
      <colorScale>
        <cfvo type="percent" val="0"/>
        <cfvo type="percent" val="50"/>
        <cfvo type="percent" val="100"/>
        <color rgb="FFF8696B"/>
        <color rgb="FFFFEB84"/>
        <color rgb="FF63BE7B"/>
      </colorScale>
    </cfRule>
  </conditionalFormatting>
  <conditionalFormatting sqref="T361 V361 X361 Z361 AB361 AD361 AF361 AH361 AJ361 AL361">
    <cfRule type="expression" priority="1926" dxfId="1">
      <formula>U361=1</formula>
    </cfRule>
  </conditionalFormatting>
  <conditionalFormatting sqref="U361 W361 Y361 AA361 AC361 AE361 AG361 AI361 AK361 AM361">
    <cfRule type="expression" priority="1925" dxfId="0">
      <formula>(T361+U361)=2</formula>
    </cfRule>
  </conditionalFormatting>
  <conditionalFormatting sqref="AQ361:AS361 AU361">
    <cfRule type="colorScale" priority="1927" dxfId="1992">
      <colorScale>
        <cfvo type="percent" val="0"/>
        <cfvo type="percent" val="50"/>
        <cfvo type="percent" val="100"/>
        <color rgb="FFF8696B"/>
        <color rgb="FFFFEB84"/>
        <color rgb="FF63BE7B"/>
      </colorScale>
    </cfRule>
  </conditionalFormatting>
  <conditionalFormatting sqref="R361">
    <cfRule type="expression" priority="1924" dxfId="1">
      <formula>S361=1</formula>
    </cfRule>
  </conditionalFormatting>
  <conditionalFormatting sqref="S361">
    <cfRule type="expression" priority="1923" dxfId="0">
      <formula>(R361+S361)=2</formula>
    </cfRule>
  </conditionalFormatting>
  <conditionalFormatting sqref="P361">
    <cfRule type="expression" priority="1922" dxfId="1">
      <formula>Q361=1</formula>
    </cfRule>
  </conditionalFormatting>
  <conditionalFormatting sqref="Q361">
    <cfRule type="expression" priority="1921" dxfId="0">
      <formula>(P361+Q361)=2</formula>
    </cfRule>
  </conditionalFormatting>
  <conditionalFormatting sqref="M361">
    <cfRule type="cellIs" priority="1920" dxfId="92" operator="equal">
      <formula>1</formula>
    </cfRule>
  </conditionalFormatting>
  <conditionalFormatting sqref="M362">
    <cfRule type="cellIs" priority="1916" dxfId="92" operator="equal">
      <formula>1</formula>
    </cfRule>
  </conditionalFormatting>
  <conditionalFormatting sqref="AU362 AQ362">
    <cfRule type="colorScale" priority="1918" dxfId="1992">
      <colorScale>
        <cfvo type="percent" val="0"/>
        <cfvo type="percent" val="50"/>
        <cfvo type="percent" val="100"/>
        <color rgb="FFF8696B"/>
        <color rgb="FFFFEB84"/>
        <color rgb="FF63BE7B"/>
      </colorScale>
    </cfRule>
  </conditionalFormatting>
  <conditionalFormatting sqref="T359 V359 X359 Z359 AB359 AD359 AF359 AH359 AJ359 AL359">
    <cfRule type="expression" priority="1914" dxfId="1">
      <formula>U359=1</formula>
    </cfRule>
  </conditionalFormatting>
  <conditionalFormatting sqref="U359 W359 Y359 AA359 AC359 AE359 AG359 AI359 AK359 AM359">
    <cfRule type="expression" priority="1913" dxfId="0">
      <formula>(T359+U359)=2</formula>
    </cfRule>
  </conditionalFormatting>
  <conditionalFormatting sqref="AQ359:AS359 AU359">
    <cfRule type="colorScale" priority="1915" dxfId="1992">
      <colorScale>
        <cfvo type="percent" val="0"/>
        <cfvo type="percent" val="50"/>
        <cfvo type="percent" val="100"/>
        <color rgb="FFF8696B"/>
        <color rgb="FFFFEB84"/>
        <color rgb="FF63BE7B"/>
      </colorScale>
    </cfRule>
  </conditionalFormatting>
  <conditionalFormatting sqref="R359">
    <cfRule type="expression" priority="1912" dxfId="1">
      <formula>S359=1</formula>
    </cfRule>
  </conditionalFormatting>
  <conditionalFormatting sqref="S359">
    <cfRule type="expression" priority="1911" dxfId="0">
      <formula>(R359+S359)=2</formula>
    </cfRule>
  </conditionalFormatting>
  <conditionalFormatting sqref="P359">
    <cfRule type="expression" priority="1910" dxfId="1">
      <formula>Q359=1</formula>
    </cfRule>
  </conditionalFormatting>
  <conditionalFormatting sqref="Q359">
    <cfRule type="expression" priority="1909" dxfId="0">
      <formula>(P359+Q359)=2</formula>
    </cfRule>
  </conditionalFormatting>
  <conditionalFormatting sqref="M359">
    <cfRule type="cellIs" priority="1908" dxfId="92" operator="equal">
      <formula>1</formula>
    </cfRule>
  </conditionalFormatting>
  <conditionalFormatting sqref="M360">
    <cfRule type="cellIs" priority="1904" dxfId="92" operator="equal">
      <formula>1</formula>
    </cfRule>
  </conditionalFormatting>
  <conditionalFormatting sqref="AQ360 AU360">
    <cfRule type="colorScale" priority="1906" dxfId="1992">
      <colorScale>
        <cfvo type="percent" val="0"/>
        <cfvo type="percent" val="50"/>
        <cfvo type="percent" val="100"/>
        <color rgb="FFF8696B"/>
        <color rgb="FFFFEB84"/>
        <color rgb="FF63BE7B"/>
      </colorScale>
    </cfRule>
  </conditionalFormatting>
  <conditionalFormatting sqref="T357 V357 X357 Z357 AB357 AD357 AF357 AH357 AJ357 AL357">
    <cfRule type="expression" priority="1902" dxfId="1">
      <formula>U357=1</formula>
    </cfRule>
  </conditionalFormatting>
  <conditionalFormatting sqref="U357 W357 Y357 AA357 AC357 AE357 AG357 AI357 AK357 AM357">
    <cfRule type="expression" priority="1901" dxfId="0">
      <formula>(T357+U357)=2</formula>
    </cfRule>
  </conditionalFormatting>
  <conditionalFormatting sqref="AQ357:AS357 AU357">
    <cfRule type="colorScale" priority="1903" dxfId="1992">
      <colorScale>
        <cfvo type="percent" val="0"/>
        <cfvo type="percent" val="50"/>
        <cfvo type="percent" val="100"/>
        <color rgb="FFF8696B"/>
        <color rgb="FFFFEB84"/>
        <color rgb="FF63BE7B"/>
      </colorScale>
    </cfRule>
  </conditionalFormatting>
  <conditionalFormatting sqref="R357">
    <cfRule type="expression" priority="1900" dxfId="1">
      <formula>S357=1</formula>
    </cfRule>
  </conditionalFormatting>
  <conditionalFormatting sqref="S357">
    <cfRule type="expression" priority="1899" dxfId="0">
      <formula>(R357+S357)=2</formula>
    </cfRule>
  </conditionalFormatting>
  <conditionalFormatting sqref="P357">
    <cfRule type="expression" priority="1898" dxfId="1">
      <formula>Q357=1</formula>
    </cfRule>
  </conditionalFormatting>
  <conditionalFormatting sqref="Q357">
    <cfRule type="expression" priority="1897" dxfId="0">
      <formula>(P357+Q357)=2</formula>
    </cfRule>
  </conditionalFormatting>
  <conditionalFormatting sqref="M357">
    <cfRule type="cellIs" priority="1896" dxfId="92" operator="equal">
      <formula>1</formula>
    </cfRule>
  </conditionalFormatting>
  <conditionalFormatting sqref="M358">
    <cfRule type="cellIs" priority="1892" dxfId="92" operator="equal">
      <formula>1</formula>
    </cfRule>
  </conditionalFormatting>
  <conditionalFormatting sqref="AQ358 AU358">
    <cfRule type="colorScale" priority="1894" dxfId="1992">
      <colorScale>
        <cfvo type="percent" val="0"/>
        <cfvo type="percent" val="50"/>
        <cfvo type="percent" val="100"/>
        <color rgb="FFF8696B"/>
        <color rgb="FFFFEB84"/>
        <color rgb="FF63BE7B"/>
      </colorScale>
    </cfRule>
  </conditionalFormatting>
  <conditionalFormatting sqref="T355 V355 X355 Z355 AB355 AD355 AF355 AH355 AJ355 AL355">
    <cfRule type="expression" priority="1890" dxfId="1">
      <formula>U355=1</formula>
    </cfRule>
  </conditionalFormatting>
  <conditionalFormatting sqref="U355 W355 Y355 AA355 AC355 AE355 AG355 AI355 AK355 AM355">
    <cfRule type="expression" priority="1889" dxfId="0">
      <formula>(T355+U355)=2</formula>
    </cfRule>
  </conditionalFormatting>
  <conditionalFormatting sqref="AQ355:AS355 AU355">
    <cfRule type="colorScale" priority="1891" dxfId="1992">
      <colorScale>
        <cfvo type="percent" val="0"/>
        <cfvo type="percent" val="50"/>
        <cfvo type="percent" val="100"/>
        <color rgb="FFF8696B"/>
        <color rgb="FFFFEB84"/>
        <color rgb="FF63BE7B"/>
      </colorScale>
    </cfRule>
  </conditionalFormatting>
  <conditionalFormatting sqref="R355">
    <cfRule type="expression" priority="1888" dxfId="1">
      <formula>S355=1</formula>
    </cfRule>
  </conditionalFormatting>
  <conditionalFormatting sqref="S355">
    <cfRule type="expression" priority="1887" dxfId="0">
      <formula>(R355+S355)=2</formula>
    </cfRule>
  </conditionalFormatting>
  <conditionalFormatting sqref="P355">
    <cfRule type="expression" priority="1886" dxfId="1">
      <formula>Q355=1</formula>
    </cfRule>
  </conditionalFormatting>
  <conditionalFormatting sqref="Q355">
    <cfRule type="expression" priority="1885" dxfId="0">
      <formula>(P355+Q355)=2</formula>
    </cfRule>
  </conditionalFormatting>
  <conditionalFormatting sqref="M355">
    <cfRule type="cellIs" priority="1884" dxfId="92" operator="equal">
      <formula>1</formula>
    </cfRule>
  </conditionalFormatting>
  <conditionalFormatting sqref="M356">
    <cfRule type="cellIs" priority="1880" dxfId="92" operator="equal">
      <formula>1</formula>
    </cfRule>
  </conditionalFormatting>
  <conditionalFormatting sqref="AQ356 AU356">
    <cfRule type="colorScale" priority="1882" dxfId="1992">
      <colorScale>
        <cfvo type="percent" val="0"/>
        <cfvo type="percent" val="50"/>
        <cfvo type="percent" val="100"/>
        <color rgb="FFF8696B"/>
        <color rgb="FFFFEB84"/>
        <color rgb="FF63BE7B"/>
      </colorScale>
    </cfRule>
  </conditionalFormatting>
  <conditionalFormatting sqref="T353 V353 X353 Z353 AB353 AD353 AF353 AH353 AJ353 AL353">
    <cfRule type="expression" priority="1878" dxfId="1">
      <formula>U353=1</formula>
    </cfRule>
  </conditionalFormatting>
  <conditionalFormatting sqref="U353 W353 Y353 AA353 AC353 AE353 AG353 AI353 AK353 AM353">
    <cfRule type="expression" priority="1877" dxfId="0">
      <formula>(T353+U353)=2</formula>
    </cfRule>
  </conditionalFormatting>
  <conditionalFormatting sqref="AQ353:AS353 AU353">
    <cfRule type="colorScale" priority="1879" dxfId="1992">
      <colorScale>
        <cfvo type="percent" val="0"/>
        <cfvo type="percent" val="50"/>
        <cfvo type="percent" val="100"/>
        <color rgb="FFF8696B"/>
        <color rgb="FFFFEB84"/>
        <color rgb="FF63BE7B"/>
      </colorScale>
    </cfRule>
  </conditionalFormatting>
  <conditionalFormatting sqref="R353">
    <cfRule type="expression" priority="1876" dxfId="1">
      <formula>S353=1</formula>
    </cfRule>
  </conditionalFormatting>
  <conditionalFormatting sqref="S353">
    <cfRule type="expression" priority="1875" dxfId="0">
      <formula>(R353+S353)=2</formula>
    </cfRule>
  </conditionalFormatting>
  <conditionalFormatting sqref="P353">
    <cfRule type="expression" priority="1874" dxfId="1">
      <formula>Q353=1</formula>
    </cfRule>
  </conditionalFormatting>
  <conditionalFormatting sqref="Q353">
    <cfRule type="expression" priority="1873" dxfId="0">
      <formula>(P353+Q353)=2</formula>
    </cfRule>
  </conditionalFormatting>
  <conditionalFormatting sqref="M353">
    <cfRule type="cellIs" priority="1872" dxfId="92" operator="equal">
      <formula>1</formula>
    </cfRule>
  </conditionalFormatting>
  <conditionalFormatting sqref="M354">
    <cfRule type="cellIs" priority="1868" dxfId="92" operator="equal">
      <formula>1</formula>
    </cfRule>
  </conditionalFormatting>
  <conditionalFormatting sqref="AQ354 AU354">
    <cfRule type="colorScale" priority="1870" dxfId="1992">
      <colorScale>
        <cfvo type="percent" val="0"/>
        <cfvo type="percent" val="50"/>
        <cfvo type="percent" val="100"/>
        <color rgb="FFF8696B"/>
        <color rgb="FFFFEB84"/>
        <color rgb="FF63BE7B"/>
      </colorScale>
    </cfRule>
  </conditionalFormatting>
  <conditionalFormatting sqref="T351 V351 X351 Z351 AB351 AD351 AF351 AH351 AJ351 AL351">
    <cfRule type="expression" priority="1866" dxfId="1">
      <formula>U351=1</formula>
    </cfRule>
  </conditionalFormatting>
  <conditionalFormatting sqref="U351 W351 Y351 AA351 AC351 AE351 AG351 AI351 AK351 AM351">
    <cfRule type="expression" priority="1865" dxfId="0">
      <formula>(T351+U351)=2</formula>
    </cfRule>
  </conditionalFormatting>
  <conditionalFormatting sqref="AQ351:AS351 AU351">
    <cfRule type="colorScale" priority="1867" dxfId="1992">
      <colorScale>
        <cfvo type="percent" val="0"/>
        <cfvo type="percent" val="50"/>
        <cfvo type="percent" val="100"/>
        <color rgb="FFF8696B"/>
        <color rgb="FFFFEB84"/>
        <color rgb="FF63BE7B"/>
      </colorScale>
    </cfRule>
  </conditionalFormatting>
  <conditionalFormatting sqref="R351">
    <cfRule type="expression" priority="1864" dxfId="1">
      <formula>S351=1</formula>
    </cfRule>
  </conditionalFormatting>
  <conditionalFormatting sqref="S351">
    <cfRule type="expression" priority="1863" dxfId="0">
      <formula>(R351+S351)=2</formula>
    </cfRule>
  </conditionalFormatting>
  <conditionalFormatting sqref="P351">
    <cfRule type="expression" priority="1862" dxfId="1">
      <formula>Q351=1</formula>
    </cfRule>
  </conditionalFormatting>
  <conditionalFormatting sqref="Q351">
    <cfRule type="expression" priority="1861" dxfId="0">
      <formula>(P351+Q351)=2</formula>
    </cfRule>
  </conditionalFormatting>
  <conditionalFormatting sqref="M351">
    <cfRule type="cellIs" priority="1860" dxfId="92" operator="equal">
      <formula>1</formula>
    </cfRule>
  </conditionalFormatting>
  <conditionalFormatting sqref="M352">
    <cfRule type="cellIs" priority="1856" dxfId="92" operator="equal">
      <formula>1</formula>
    </cfRule>
  </conditionalFormatting>
  <conditionalFormatting sqref="AU352 AQ352">
    <cfRule type="colorScale" priority="1858" dxfId="1992">
      <colorScale>
        <cfvo type="percent" val="0"/>
        <cfvo type="percent" val="50"/>
        <cfvo type="percent" val="100"/>
        <color rgb="FFF8696B"/>
        <color rgb="FFFFEB84"/>
        <color rgb="FF63BE7B"/>
      </colorScale>
    </cfRule>
  </conditionalFormatting>
  <conditionalFormatting sqref="T349 V349 X349 Z349 AB349 AD349 AF349 AH349 AJ349 AL349">
    <cfRule type="expression" priority="1854" dxfId="1">
      <formula>U349=1</formula>
    </cfRule>
  </conditionalFormatting>
  <conditionalFormatting sqref="U349 W349 Y349 AA349 AC349 AE349 AG349 AI349 AK349 AM349">
    <cfRule type="expression" priority="1853" dxfId="0">
      <formula>(T349+U349)=2</formula>
    </cfRule>
  </conditionalFormatting>
  <conditionalFormatting sqref="AQ349:AS349 AU349">
    <cfRule type="colorScale" priority="1855" dxfId="1992">
      <colorScale>
        <cfvo type="percent" val="0"/>
        <cfvo type="percent" val="50"/>
        <cfvo type="percent" val="100"/>
        <color rgb="FFF8696B"/>
        <color rgb="FFFFEB84"/>
        <color rgb="FF63BE7B"/>
      </colorScale>
    </cfRule>
  </conditionalFormatting>
  <conditionalFormatting sqref="R349">
    <cfRule type="expression" priority="1852" dxfId="1">
      <formula>S349=1</formula>
    </cfRule>
  </conditionalFormatting>
  <conditionalFormatting sqref="S349">
    <cfRule type="expression" priority="1851" dxfId="0">
      <formula>(R349+S349)=2</formula>
    </cfRule>
  </conditionalFormatting>
  <conditionalFormatting sqref="P349">
    <cfRule type="expression" priority="1850" dxfId="1">
      <formula>Q349=1</formula>
    </cfRule>
  </conditionalFormatting>
  <conditionalFormatting sqref="Q349">
    <cfRule type="expression" priority="1849" dxfId="0">
      <formula>(P349+Q349)=2</formula>
    </cfRule>
  </conditionalFormatting>
  <conditionalFormatting sqref="M349">
    <cfRule type="cellIs" priority="1848" dxfId="92" operator="equal">
      <formula>1</formula>
    </cfRule>
  </conditionalFormatting>
  <conditionalFormatting sqref="M350">
    <cfRule type="cellIs" priority="1844" dxfId="92" operator="equal">
      <formula>1</formula>
    </cfRule>
  </conditionalFormatting>
  <conditionalFormatting sqref="AU350 AQ350">
    <cfRule type="colorScale" priority="1846" dxfId="1992">
      <colorScale>
        <cfvo type="percent" val="0"/>
        <cfvo type="percent" val="50"/>
        <cfvo type="percent" val="100"/>
        <color rgb="FFF8696B"/>
        <color rgb="FFFFEB84"/>
        <color rgb="FF63BE7B"/>
      </colorScale>
    </cfRule>
  </conditionalFormatting>
  <conditionalFormatting sqref="T347 V347 X347 Z347 AB347 AD347 AF347 AH347 AJ347 AL347">
    <cfRule type="expression" priority="1842" dxfId="1">
      <formula>U347=1</formula>
    </cfRule>
  </conditionalFormatting>
  <conditionalFormatting sqref="U347 W347 Y347 AA347 AC347 AE347 AG347 AI347 AK347 AM347">
    <cfRule type="expression" priority="1841" dxfId="0">
      <formula>(T347+U347)=2</formula>
    </cfRule>
  </conditionalFormatting>
  <conditionalFormatting sqref="AQ347:AS347 AU347">
    <cfRule type="colorScale" priority="1843" dxfId="1992">
      <colorScale>
        <cfvo type="percent" val="0"/>
        <cfvo type="percent" val="50"/>
        <cfvo type="percent" val="100"/>
        <color rgb="FFF8696B"/>
        <color rgb="FFFFEB84"/>
        <color rgb="FF63BE7B"/>
      </colorScale>
    </cfRule>
  </conditionalFormatting>
  <conditionalFormatting sqref="R347">
    <cfRule type="expression" priority="1840" dxfId="1">
      <formula>S347=1</formula>
    </cfRule>
  </conditionalFormatting>
  <conditionalFormatting sqref="S347">
    <cfRule type="expression" priority="1839" dxfId="0">
      <formula>(R347+S347)=2</formula>
    </cfRule>
  </conditionalFormatting>
  <conditionalFormatting sqref="P347">
    <cfRule type="expression" priority="1838" dxfId="1">
      <formula>Q347=1</formula>
    </cfRule>
  </conditionalFormatting>
  <conditionalFormatting sqref="Q347">
    <cfRule type="expression" priority="1837" dxfId="0">
      <formula>(P347+Q347)=2</formula>
    </cfRule>
  </conditionalFormatting>
  <conditionalFormatting sqref="M347">
    <cfRule type="cellIs" priority="1836" dxfId="92" operator="equal">
      <formula>1</formula>
    </cfRule>
  </conditionalFormatting>
  <conditionalFormatting sqref="M348">
    <cfRule type="cellIs" priority="1832" dxfId="92" operator="equal">
      <formula>1</formula>
    </cfRule>
  </conditionalFormatting>
  <conditionalFormatting sqref="AQ348 AU348">
    <cfRule type="colorScale" priority="1834" dxfId="1992">
      <colorScale>
        <cfvo type="percent" val="0"/>
        <cfvo type="percent" val="50"/>
        <cfvo type="percent" val="100"/>
        <color rgb="FFF8696B"/>
        <color rgb="FFFFEB84"/>
        <color rgb="FF63BE7B"/>
      </colorScale>
    </cfRule>
  </conditionalFormatting>
  <conditionalFormatting sqref="M90:M91">
    <cfRule type="cellIs" priority="1829" dxfId="92" operator="equal">
      <formula>1</formula>
    </cfRule>
  </conditionalFormatting>
  <conditionalFormatting sqref="AL91">
    <cfRule type="expression" priority="1828" dxfId="1">
      <formula>AM91=1</formula>
    </cfRule>
  </conditionalFormatting>
  <conditionalFormatting sqref="AK91">
    <cfRule type="expression" priority="1827" dxfId="0">
      <formula>(AJ91+AK91)=2</formula>
    </cfRule>
  </conditionalFormatting>
  <conditionalFormatting sqref="M92">
    <cfRule type="cellIs" priority="1815" dxfId="92" operator="equal">
      <formula>1</formula>
    </cfRule>
  </conditionalFormatting>
  <conditionalFormatting sqref="AL92">
    <cfRule type="expression" priority="1814" dxfId="1">
      <formula>AM92=1</formula>
    </cfRule>
  </conditionalFormatting>
  <conditionalFormatting sqref="AM92 AK92">
    <cfRule type="expression" priority="1813" dxfId="0">
      <formula>(AJ92+AK92)=2</formula>
    </cfRule>
  </conditionalFormatting>
  <conditionalFormatting sqref="AQ92:AR92">
    <cfRule type="colorScale" priority="1817" dxfId="1992">
      <colorScale>
        <cfvo type="percent" val="0"/>
        <cfvo type="percent" val="50"/>
        <cfvo type="percent" val="100"/>
        <color rgb="FFF8696B"/>
        <color rgb="FFFFEB84"/>
        <color rgb="FF63BE7B"/>
      </colorScale>
    </cfRule>
  </conditionalFormatting>
  <conditionalFormatting sqref="R92">
    <cfRule type="expression" priority="1812" dxfId="1">
      <formula>S92=1</formula>
    </cfRule>
  </conditionalFormatting>
  <conditionalFormatting sqref="P92">
    <cfRule type="expression" priority="1810" dxfId="1">
      <formula>Q92=1</formula>
    </cfRule>
  </conditionalFormatting>
  <conditionalFormatting sqref="Q92">
    <cfRule type="expression" priority="1809" dxfId="0">
      <formula>(P92+Q92)=2</formula>
    </cfRule>
  </conditionalFormatting>
  <conditionalFormatting sqref="M182">
    <cfRule type="cellIs" priority="1806" dxfId="92" operator="equal">
      <formula>1</formula>
    </cfRule>
  </conditionalFormatting>
  <conditionalFormatting sqref="AU182 AQ182">
    <cfRule type="colorScale" priority="1808" dxfId="1992">
      <colorScale>
        <cfvo type="percent" val="0"/>
        <cfvo type="percent" val="50"/>
        <cfvo type="percent" val="100"/>
        <color rgb="FFF8696B"/>
        <color rgb="FFFFEB84"/>
        <color rgb="FF63BE7B"/>
      </colorScale>
    </cfRule>
  </conditionalFormatting>
  <conditionalFormatting sqref="AQ285:AS285 AU285">
    <cfRule type="colorScale" priority="5820" dxfId="1992">
      <colorScale>
        <cfvo type="percent" val="0"/>
        <cfvo type="percent" val="50"/>
        <cfvo type="percent" val="100"/>
        <color rgb="FFF8696B"/>
        <color rgb="FFFFEB84"/>
        <color rgb="FF63BE7B"/>
      </colorScale>
    </cfRule>
  </conditionalFormatting>
  <conditionalFormatting sqref="AJ91">
    <cfRule type="expression" priority="1739" dxfId="1">
      <formula>AK91=1</formula>
    </cfRule>
  </conditionalFormatting>
  <conditionalFormatting sqref="AH91 AF91 AD91">
    <cfRule type="expression" priority="1738" dxfId="1">
      <formula>AE91=1</formula>
    </cfRule>
  </conditionalFormatting>
  <conditionalFormatting sqref="AI91 AG91 AE91">
    <cfRule type="expression" priority="1737" dxfId="0">
      <formula>(AD91+AE91)=2</formula>
    </cfRule>
  </conditionalFormatting>
  <conditionalFormatting sqref="AI92 AG92 AE92 AC92 AA92 Y92 W92 U92">
    <cfRule type="expression" priority="1733" dxfId="1">
      <formula>V92=1</formula>
    </cfRule>
  </conditionalFormatting>
  <conditionalFormatting sqref="AJ92 AH92 AF92 AD92 AB92 Z92 X92 V92">
    <cfRule type="expression" priority="1732" dxfId="0">
      <formula>(U92+V92)=2</formula>
    </cfRule>
  </conditionalFormatting>
  <conditionalFormatting sqref="S92">
    <cfRule type="expression" priority="1731" dxfId="1">
      <formula>T92=1</formula>
    </cfRule>
  </conditionalFormatting>
  <conditionalFormatting sqref="T92">
    <cfRule type="expression" priority="1730" dxfId="0">
      <formula>(S92+T92)=2</formula>
    </cfRule>
  </conditionalFormatting>
  <conditionalFormatting sqref="X203">
    <cfRule type="expression" priority="1617" dxfId="1">
      <formula>Y203=1</formula>
    </cfRule>
  </conditionalFormatting>
  <conditionalFormatting sqref="Y203">
    <cfRule type="expression" priority="1616" dxfId="0">
      <formula>(X203+Y203)=2</formula>
    </cfRule>
  </conditionalFormatting>
  <conditionalFormatting sqref="X205 V205">
    <cfRule type="expression" priority="1615" dxfId="1">
      <formula>W205=1</formula>
    </cfRule>
  </conditionalFormatting>
  <conditionalFormatting sqref="W205">
    <cfRule type="expression" priority="1614" dxfId="0">
      <formula>(V205+W205)=2</formula>
    </cfRule>
  </conditionalFormatting>
  <conditionalFormatting sqref="AG205 AE205 AC205 AA205">
    <cfRule type="expression" priority="1613" dxfId="1">
      <formula>AB205=1</formula>
    </cfRule>
  </conditionalFormatting>
  <conditionalFormatting sqref="AH205 AF205 AD205 AB205">
    <cfRule type="expression" priority="1612" dxfId="0">
      <formula>(AA205+AB205)=2</formula>
    </cfRule>
  </conditionalFormatting>
  <conditionalFormatting sqref="Y205">
    <cfRule type="expression" priority="1611" dxfId="1">
      <formula>Z205=1</formula>
    </cfRule>
  </conditionalFormatting>
  <conditionalFormatting sqref="Z205">
    <cfRule type="expression" priority="1610" dxfId="0">
      <formula>(Y205+Z205)=2</formula>
    </cfRule>
  </conditionalFormatting>
  <conditionalFormatting sqref="V227:V229">
    <cfRule type="expression" priority="1603" dxfId="1">
      <formula>W227=1</formula>
    </cfRule>
  </conditionalFormatting>
  <conditionalFormatting sqref="W227:W229">
    <cfRule type="expression" priority="1602" dxfId="0">
      <formula>(V227+W227)=2</formula>
    </cfRule>
  </conditionalFormatting>
  <conditionalFormatting sqref="T227:T229">
    <cfRule type="expression" priority="1601" dxfId="1">
      <formula>U227=1</formula>
    </cfRule>
  </conditionalFormatting>
  <conditionalFormatting sqref="U227:U229">
    <cfRule type="expression" priority="1600" dxfId="0">
      <formula>(T227+U227)=2</formula>
    </cfRule>
  </conditionalFormatting>
  <conditionalFormatting sqref="Z227:Z229">
    <cfRule type="expression" priority="1599" dxfId="1">
      <formula>AA227=1</formula>
    </cfRule>
  </conditionalFormatting>
  <conditionalFormatting sqref="AA227:AA229">
    <cfRule type="expression" priority="1598" dxfId="0">
      <formula>(Z227+AA227)=2</formula>
    </cfRule>
  </conditionalFormatting>
  <conditionalFormatting sqref="X227:X229">
    <cfRule type="expression" priority="1597" dxfId="1">
      <formula>Y227=1</formula>
    </cfRule>
  </conditionalFormatting>
  <conditionalFormatting sqref="Y227:Y229">
    <cfRule type="expression" priority="1596" dxfId="0">
      <formula>(X227+Y227)=2</formula>
    </cfRule>
  </conditionalFormatting>
  <conditionalFormatting sqref="AD227:AD229">
    <cfRule type="expression" priority="1595" dxfId="1">
      <formula>AE227=1</formula>
    </cfRule>
  </conditionalFormatting>
  <conditionalFormatting sqref="AE227:AE229">
    <cfRule type="expression" priority="1594" dxfId="0">
      <formula>(AD227+AE227)=2</formula>
    </cfRule>
  </conditionalFormatting>
  <conditionalFormatting sqref="AB227:AB229">
    <cfRule type="expression" priority="1593" dxfId="1">
      <formula>AC227=1</formula>
    </cfRule>
  </conditionalFormatting>
  <conditionalFormatting sqref="AC227:AC229">
    <cfRule type="expression" priority="1592" dxfId="0">
      <formula>(AB227+AC227)=2</formula>
    </cfRule>
  </conditionalFormatting>
  <conditionalFormatting sqref="AH227:AH229">
    <cfRule type="expression" priority="1591" dxfId="1">
      <formula>AI227=1</formula>
    </cfRule>
  </conditionalFormatting>
  <conditionalFormatting sqref="AI227:AI229">
    <cfRule type="expression" priority="1590" dxfId="0">
      <formula>(AH227+AI227)=2</formula>
    </cfRule>
  </conditionalFormatting>
  <conditionalFormatting sqref="AF227:AF229">
    <cfRule type="expression" priority="1589" dxfId="1">
      <formula>AG227=1</formula>
    </cfRule>
  </conditionalFormatting>
  <conditionalFormatting sqref="AG227:AG229">
    <cfRule type="expression" priority="1588" dxfId="0">
      <formula>(AF227+AG227)=2</formula>
    </cfRule>
  </conditionalFormatting>
  <conditionalFormatting sqref="AL227:AL229">
    <cfRule type="expression" priority="1587" dxfId="1">
      <formula>AM227=1</formula>
    </cfRule>
  </conditionalFormatting>
  <conditionalFormatting sqref="AM227:AM229">
    <cfRule type="expression" priority="1586" dxfId="0">
      <formula>(AL227+AM227)=2</formula>
    </cfRule>
  </conditionalFormatting>
  <conditionalFormatting sqref="AJ227:AJ229">
    <cfRule type="expression" priority="1585" dxfId="1">
      <formula>AK227=1</formula>
    </cfRule>
  </conditionalFormatting>
  <conditionalFormatting sqref="AK227:AK229">
    <cfRule type="expression" priority="1584" dxfId="0">
      <formula>(AJ227+AK227)=2</formula>
    </cfRule>
  </conditionalFormatting>
  <conditionalFormatting sqref="R231">
    <cfRule type="expression" priority="1583" dxfId="1">
      <formula>S231=1</formula>
    </cfRule>
  </conditionalFormatting>
  <conditionalFormatting sqref="S231">
    <cfRule type="expression" priority="1582" dxfId="0">
      <formula>(R231+S231)=2</formula>
    </cfRule>
  </conditionalFormatting>
  <conditionalFormatting sqref="P231">
    <cfRule type="expression" priority="1581" dxfId="1">
      <formula>Q231=1</formula>
    </cfRule>
  </conditionalFormatting>
  <conditionalFormatting sqref="Q231">
    <cfRule type="expression" priority="1580" dxfId="0">
      <formula>(P231+Q231)=2</formula>
    </cfRule>
  </conditionalFormatting>
  <conditionalFormatting sqref="V231">
    <cfRule type="expression" priority="1579" dxfId="1">
      <formula>W231=1</formula>
    </cfRule>
  </conditionalFormatting>
  <conditionalFormatting sqref="W231">
    <cfRule type="expression" priority="1578" dxfId="0">
      <formula>(V231+W231)=2</formula>
    </cfRule>
  </conditionalFormatting>
  <conditionalFormatting sqref="T231">
    <cfRule type="expression" priority="1577" dxfId="1">
      <formula>U231=1</formula>
    </cfRule>
  </conditionalFormatting>
  <conditionalFormatting sqref="U231">
    <cfRule type="expression" priority="1576" dxfId="0">
      <formula>(T231+U231)=2</formula>
    </cfRule>
  </conditionalFormatting>
  <conditionalFormatting sqref="Z231">
    <cfRule type="expression" priority="1575" dxfId="1">
      <formula>AA231=1</formula>
    </cfRule>
  </conditionalFormatting>
  <conditionalFormatting sqref="AA231">
    <cfRule type="expression" priority="1574" dxfId="0">
      <formula>(Z231+AA231)=2</formula>
    </cfRule>
  </conditionalFormatting>
  <conditionalFormatting sqref="X231">
    <cfRule type="expression" priority="1573" dxfId="1">
      <formula>Y231=1</formula>
    </cfRule>
  </conditionalFormatting>
  <conditionalFormatting sqref="Y231">
    <cfRule type="expression" priority="1572" dxfId="0">
      <formula>(X231+Y231)=2</formula>
    </cfRule>
  </conditionalFormatting>
  <conditionalFormatting sqref="AD231">
    <cfRule type="expression" priority="1571" dxfId="1">
      <formula>AE231=1</formula>
    </cfRule>
  </conditionalFormatting>
  <conditionalFormatting sqref="AE231">
    <cfRule type="expression" priority="1570" dxfId="0">
      <formula>(AD231+AE231)=2</formula>
    </cfRule>
  </conditionalFormatting>
  <conditionalFormatting sqref="AB231">
    <cfRule type="expression" priority="1569" dxfId="1">
      <formula>AC231=1</formula>
    </cfRule>
  </conditionalFormatting>
  <conditionalFormatting sqref="AC231">
    <cfRule type="expression" priority="1568" dxfId="0">
      <formula>(AB231+AC231)=2</formula>
    </cfRule>
  </conditionalFormatting>
  <conditionalFormatting sqref="AH231">
    <cfRule type="expression" priority="1567" dxfId="1">
      <formula>AI231=1</formula>
    </cfRule>
  </conditionalFormatting>
  <conditionalFormatting sqref="AI231">
    <cfRule type="expression" priority="1566" dxfId="0">
      <formula>(AH231+AI231)=2</formula>
    </cfRule>
  </conditionalFormatting>
  <conditionalFormatting sqref="AF231">
    <cfRule type="expression" priority="1565" dxfId="1">
      <formula>AG231=1</formula>
    </cfRule>
  </conditionalFormatting>
  <conditionalFormatting sqref="AG231">
    <cfRule type="expression" priority="1564" dxfId="0">
      <formula>(AF231+AG231)=2</formula>
    </cfRule>
  </conditionalFormatting>
  <conditionalFormatting sqref="AL231">
    <cfRule type="expression" priority="1563" dxfId="1">
      <formula>AM231=1</formula>
    </cfRule>
  </conditionalFormatting>
  <conditionalFormatting sqref="AM231">
    <cfRule type="expression" priority="1562" dxfId="0">
      <formula>(AL231+AM231)=2</formula>
    </cfRule>
  </conditionalFormatting>
  <conditionalFormatting sqref="AJ231">
    <cfRule type="expression" priority="1561" dxfId="1">
      <formula>AK231=1</formula>
    </cfRule>
  </conditionalFormatting>
  <conditionalFormatting sqref="AK231">
    <cfRule type="expression" priority="1560" dxfId="0">
      <formula>(AJ231+AK231)=2</formula>
    </cfRule>
  </conditionalFormatting>
  <conditionalFormatting sqref="R232">
    <cfRule type="expression" priority="1559" dxfId="1">
      <formula>S232=1</formula>
    </cfRule>
  </conditionalFormatting>
  <conditionalFormatting sqref="S232">
    <cfRule type="expression" priority="1558" dxfId="0">
      <formula>(R232+S232)=2</formula>
    </cfRule>
  </conditionalFormatting>
  <conditionalFormatting sqref="P232">
    <cfRule type="expression" priority="1557" dxfId="1">
      <formula>Q232=1</formula>
    </cfRule>
  </conditionalFormatting>
  <conditionalFormatting sqref="Q232">
    <cfRule type="expression" priority="1556" dxfId="0">
      <formula>(P232+Q232)=2</formula>
    </cfRule>
  </conditionalFormatting>
  <conditionalFormatting sqref="V232">
    <cfRule type="expression" priority="1555" dxfId="1">
      <formula>W232=1</formula>
    </cfRule>
  </conditionalFormatting>
  <conditionalFormatting sqref="W232">
    <cfRule type="expression" priority="1554" dxfId="0">
      <formula>(V232+W232)=2</formula>
    </cfRule>
  </conditionalFormatting>
  <conditionalFormatting sqref="T232">
    <cfRule type="expression" priority="1553" dxfId="1">
      <formula>U232=1</formula>
    </cfRule>
  </conditionalFormatting>
  <conditionalFormatting sqref="U232">
    <cfRule type="expression" priority="1552" dxfId="0">
      <formula>(T232+U232)=2</formula>
    </cfRule>
  </conditionalFormatting>
  <conditionalFormatting sqref="Z232">
    <cfRule type="expression" priority="1551" dxfId="1">
      <formula>AA232=1</formula>
    </cfRule>
  </conditionalFormatting>
  <conditionalFormatting sqref="AA232">
    <cfRule type="expression" priority="1550" dxfId="0">
      <formula>(Z232+AA232)=2</formula>
    </cfRule>
  </conditionalFormatting>
  <conditionalFormatting sqref="X232">
    <cfRule type="expression" priority="1549" dxfId="1">
      <formula>Y232=1</formula>
    </cfRule>
  </conditionalFormatting>
  <conditionalFormatting sqref="Y232">
    <cfRule type="expression" priority="1548" dxfId="0">
      <formula>(X232+Y232)=2</formula>
    </cfRule>
  </conditionalFormatting>
  <conditionalFormatting sqref="AD232">
    <cfRule type="expression" priority="1547" dxfId="1">
      <formula>AE232=1</formula>
    </cfRule>
  </conditionalFormatting>
  <conditionalFormatting sqref="AE232">
    <cfRule type="expression" priority="1546" dxfId="0">
      <formula>(AD232+AE232)=2</formula>
    </cfRule>
  </conditionalFormatting>
  <conditionalFormatting sqref="AB232">
    <cfRule type="expression" priority="1545" dxfId="1">
      <formula>AC232=1</formula>
    </cfRule>
  </conditionalFormatting>
  <conditionalFormatting sqref="AC232">
    <cfRule type="expression" priority="1544" dxfId="0">
      <formula>(AB232+AC232)=2</formula>
    </cfRule>
  </conditionalFormatting>
  <conditionalFormatting sqref="AH232">
    <cfRule type="expression" priority="1543" dxfId="1">
      <formula>AI232=1</formula>
    </cfRule>
  </conditionalFormatting>
  <conditionalFormatting sqref="AI232">
    <cfRule type="expression" priority="1542" dxfId="0">
      <formula>(AH232+AI232)=2</formula>
    </cfRule>
  </conditionalFormatting>
  <conditionalFormatting sqref="AF232">
    <cfRule type="expression" priority="1541" dxfId="1">
      <formula>AG232=1</formula>
    </cfRule>
  </conditionalFormatting>
  <conditionalFormatting sqref="AG232">
    <cfRule type="expression" priority="1540" dxfId="0">
      <formula>(AF232+AG232)=2</formula>
    </cfRule>
  </conditionalFormatting>
  <conditionalFormatting sqref="AL232">
    <cfRule type="expression" priority="1539" dxfId="1">
      <formula>AM232=1</formula>
    </cfRule>
  </conditionalFormatting>
  <conditionalFormatting sqref="AM232">
    <cfRule type="expression" priority="1538" dxfId="0">
      <formula>(AL232+AM232)=2</formula>
    </cfRule>
  </conditionalFormatting>
  <conditionalFormatting sqref="AJ232">
    <cfRule type="expression" priority="1537" dxfId="1">
      <formula>AK232=1</formula>
    </cfRule>
  </conditionalFormatting>
  <conditionalFormatting sqref="AK232">
    <cfRule type="expression" priority="1536" dxfId="0">
      <formula>(AJ232+AK232)=2</formula>
    </cfRule>
  </conditionalFormatting>
  <conditionalFormatting sqref="R234">
    <cfRule type="expression" priority="1535" dxfId="1">
      <formula>S234=1</formula>
    </cfRule>
  </conditionalFormatting>
  <conditionalFormatting sqref="S234">
    <cfRule type="expression" priority="1534" dxfId="0">
      <formula>(R234+S234)=2</formula>
    </cfRule>
  </conditionalFormatting>
  <conditionalFormatting sqref="P234">
    <cfRule type="expression" priority="1533" dxfId="1">
      <formula>Q234=1</formula>
    </cfRule>
  </conditionalFormatting>
  <conditionalFormatting sqref="Q234">
    <cfRule type="expression" priority="1532" dxfId="0">
      <formula>(P234+Q234)=2</formula>
    </cfRule>
  </conditionalFormatting>
  <conditionalFormatting sqref="V234">
    <cfRule type="expression" priority="1531" dxfId="1">
      <formula>W234=1</formula>
    </cfRule>
  </conditionalFormatting>
  <conditionalFormatting sqref="W234">
    <cfRule type="expression" priority="1530" dxfId="0">
      <formula>(V234+W234)=2</formula>
    </cfRule>
  </conditionalFormatting>
  <conditionalFormatting sqref="T234">
    <cfRule type="expression" priority="1529" dxfId="1">
      <formula>U234=1</formula>
    </cfRule>
  </conditionalFormatting>
  <conditionalFormatting sqref="U234">
    <cfRule type="expression" priority="1528" dxfId="0">
      <formula>(T234+U234)=2</formula>
    </cfRule>
  </conditionalFormatting>
  <conditionalFormatting sqref="Z234">
    <cfRule type="expression" priority="1527" dxfId="1">
      <formula>AA234=1</formula>
    </cfRule>
  </conditionalFormatting>
  <conditionalFormatting sqref="AA234">
    <cfRule type="expression" priority="1526" dxfId="0">
      <formula>(Z234+AA234)=2</formula>
    </cfRule>
  </conditionalFormatting>
  <conditionalFormatting sqref="X234">
    <cfRule type="expression" priority="1525" dxfId="1">
      <formula>Y234=1</formula>
    </cfRule>
  </conditionalFormatting>
  <conditionalFormatting sqref="Y234">
    <cfRule type="expression" priority="1524" dxfId="0">
      <formula>(X234+Y234)=2</formula>
    </cfRule>
  </conditionalFormatting>
  <conditionalFormatting sqref="AD234">
    <cfRule type="expression" priority="1523" dxfId="1">
      <formula>AE234=1</formula>
    </cfRule>
  </conditionalFormatting>
  <conditionalFormatting sqref="AE234">
    <cfRule type="expression" priority="1522" dxfId="0">
      <formula>(AD234+AE234)=2</formula>
    </cfRule>
  </conditionalFormatting>
  <conditionalFormatting sqref="AB234">
    <cfRule type="expression" priority="1521" dxfId="1">
      <formula>AC234=1</formula>
    </cfRule>
  </conditionalFormatting>
  <conditionalFormatting sqref="AC234">
    <cfRule type="expression" priority="1520" dxfId="0">
      <formula>(AB234+AC234)=2</formula>
    </cfRule>
  </conditionalFormatting>
  <conditionalFormatting sqref="AH234">
    <cfRule type="expression" priority="1519" dxfId="1">
      <formula>AI234=1</formula>
    </cfRule>
  </conditionalFormatting>
  <conditionalFormatting sqref="AI234">
    <cfRule type="expression" priority="1518" dxfId="0">
      <formula>(AH234+AI234)=2</formula>
    </cfRule>
  </conditionalFormatting>
  <conditionalFormatting sqref="AF234">
    <cfRule type="expression" priority="1517" dxfId="1">
      <formula>AG234=1</formula>
    </cfRule>
  </conditionalFormatting>
  <conditionalFormatting sqref="AG234">
    <cfRule type="expression" priority="1516" dxfId="0">
      <formula>(AF234+AG234)=2</formula>
    </cfRule>
  </conditionalFormatting>
  <conditionalFormatting sqref="AL234">
    <cfRule type="expression" priority="1515" dxfId="1">
      <formula>AM234=1</formula>
    </cfRule>
  </conditionalFormatting>
  <conditionalFormatting sqref="AM234">
    <cfRule type="expression" priority="1514" dxfId="0">
      <formula>(AL234+AM234)=2</formula>
    </cfRule>
  </conditionalFormatting>
  <conditionalFormatting sqref="AJ234">
    <cfRule type="expression" priority="1513" dxfId="1">
      <formula>AK234=1</formula>
    </cfRule>
  </conditionalFormatting>
  <conditionalFormatting sqref="AK234">
    <cfRule type="expression" priority="1512" dxfId="0">
      <formula>(AJ234+AK234)=2</formula>
    </cfRule>
  </conditionalFormatting>
  <conditionalFormatting sqref="R235">
    <cfRule type="expression" priority="1511" dxfId="1">
      <formula>S235=1</formula>
    </cfRule>
  </conditionalFormatting>
  <conditionalFormatting sqref="S235">
    <cfRule type="expression" priority="1510" dxfId="0">
      <formula>(R235+S235)=2</formula>
    </cfRule>
  </conditionalFormatting>
  <conditionalFormatting sqref="P235">
    <cfRule type="expression" priority="1509" dxfId="1">
      <formula>Q235=1</formula>
    </cfRule>
  </conditionalFormatting>
  <conditionalFormatting sqref="Q235">
    <cfRule type="expression" priority="1508" dxfId="0">
      <formula>(P235+Q235)=2</formula>
    </cfRule>
  </conditionalFormatting>
  <conditionalFormatting sqref="V235">
    <cfRule type="expression" priority="1507" dxfId="1">
      <formula>W235=1</formula>
    </cfRule>
  </conditionalFormatting>
  <conditionalFormatting sqref="W235">
    <cfRule type="expression" priority="1506" dxfId="0">
      <formula>(V235+W235)=2</formula>
    </cfRule>
  </conditionalFormatting>
  <conditionalFormatting sqref="T235">
    <cfRule type="expression" priority="1505" dxfId="1">
      <formula>U235=1</formula>
    </cfRule>
  </conditionalFormatting>
  <conditionalFormatting sqref="U235">
    <cfRule type="expression" priority="1504" dxfId="0">
      <formula>(T235+U235)=2</formula>
    </cfRule>
  </conditionalFormatting>
  <conditionalFormatting sqref="Z235">
    <cfRule type="expression" priority="1503" dxfId="1">
      <formula>AA235=1</formula>
    </cfRule>
  </conditionalFormatting>
  <conditionalFormatting sqref="AA235">
    <cfRule type="expression" priority="1502" dxfId="0">
      <formula>(Z235+AA235)=2</formula>
    </cfRule>
  </conditionalFormatting>
  <conditionalFormatting sqref="X235">
    <cfRule type="expression" priority="1501" dxfId="1">
      <formula>Y235=1</formula>
    </cfRule>
  </conditionalFormatting>
  <conditionalFormatting sqref="Y235">
    <cfRule type="expression" priority="1500" dxfId="0">
      <formula>(X235+Y235)=2</formula>
    </cfRule>
  </conditionalFormatting>
  <conditionalFormatting sqref="AD235">
    <cfRule type="expression" priority="1499" dxfId="1">
      <formula>AE235=1</formula>
    </cfRule>
  </conditionalFormatting>
  <conditionalFormatting sqref="AE235">
    <cfRule type="expression" priority="1498" dxfId="0">
      <formula>(AD235+AE235)=2</formula>
    </cfRule>
  </conditionalFormatting>
  <conditionalFormatting sqref="AB235">
    <cfRule type="expression" priority="1497" dxfId="1">
      <formula>AC235=1</formula>
    </cfRule>
  </conditionalFormatting>
  <conditionalFormatting sqref="AC235">
    <cfRule type="expression" priority="1496" dxfId="0">
      <formula>(AB235+AC235)=2</formula>
    </cfRule>
  </conditionalFormatting>
  <conditionalFormatting sqref="AH235">
    <cfRule type="expression" priority="1495" dxfId="1">
      <formula>AI235=1</formula>
    </cfRule>
  </conditionalFormatting>
  <conditionalFormatting sqref="AI235">
    <cfRule type="expression" priority="1494" dxfId="0">
      <formula>(AH235+AI235)=2</formula>
    </cfRule>
  </conditionalFormatting>
  <conditionalFormatting sqref="AF235">
    <cfRule type="expression" priority="1493" dxfId="1">
      <formula>AG235=1</formula>
    </cfRule>
  </conditionalFormatting>
  <conditionalFormatting sqref="AG235">
    <cfRule type="expression" priority="1492" dxfId="0">
      <formula>(AF235+AG235)=2</formula>
    </cfRule>
  </conditionalFormatting>
  <conditionalFormatting sqref="AL235">
    <cfRule type="expression" priority="1491" dxfId="1">
      <formula>AM235=1</formula>
    </cfRule>
  </conditionalFormatting>
  <conditionalFormatting sqref="AM235">
    <cfRule type="expression" priority="1490" dxfId="0">
      <formula>(AL235+AM235)=2</formula>
    </cfRule>
  </conditionalFormatting>
  <conditionalFormatting sqref="AJ235">
    <cfRule type="expression" priority="1489" dxfId="1">
      <formula>AK235=1</formula>
    </cfRule>
  </conditionalFormatting>
  <conditionalFormatting sqref="AK235">
    <cfRule type="expression" priority="1488" dxfId="0">
      <formula>(AJ235+AK235)=2</formula>
    </cfRule>
  </conditionalFormatting>
  <conditionalFormatting sqref="R237">
    <cfRule type="expression" priority="1487" dxfId="1">
      <formula>S237=1</formula>
    </cfRule>
  </conditionalFormatting>
  <conditionalFormatting sqref="S237">
    <cfRule type="expression" priority="1486" dxfId="0">
      <formula>(R237+S237)=2</formula>
    </cfRule>
  </conditionalFormatting>
  <conditionalFormatting sqref="P237">
    <cfRule type="expression" priority="1485" dxfId="1">
      <formula>Q237=1</formula>
    </cfRule>
  </conditionalFormatting>
  <conditionalFormatting sqref="Q237">
    <cfRule type="expression" priority="1484" dxfId="0">
      <formula>(P237+Q237)=2</formula>
    </cfRule>
  </conditionalFormatting>
  <conditionalFormatting sqref="V237">
    <cfRule type="expression" priority="1483" dxfId="1">
      <formula>W237=1</formula>
    </cfRule>
  </conditionalFormatting>
  <conditionalFormatting sqref="W237">
    <cfRule type="expression" priority="1482" dxfId="0">
      <formula>(V237+W237)=2</formula>
    </cfRule>
  </conditionalFormatting>
  <conditionalFormatting sqref="T237">
    <cfRule type="expression" priority="1481" dxfId="1">
      <formula>U237=1</formula>
    </cfRule>
  </conditionalFormatting>
  <conditionalFormatting sqref="U237">
    <cfRule type="expression" priority="1480" dxfId="0">
      <formula>(T237+U237)=2</formula>
    </cfRule>
  </conditionalFormatting>
  <conditionalFormatting sqref="Z237">
    <cfRule type="expression" priority="1479" dxfId="1">
      <formula>AA237=1</formula>
    </cfRule>
  </conditionalFormatting>
  <conditionalFormatting sqref="AA237">
    <cfRule type="expression" priority="1478" dxfId="0">
      <formula>(Z237+AA237)=2</formula>
    </cfRule>
  </conditionalFormatting>
  <conditionalFormatting sqref="X237">
    <cfRule type="expression" priority="1477" dxfId="1">
      <formula>Y237=1</formula>
    </cfRule>
  </conditionalFormatting>
  <conditionalFormatting sqref="Y237">
    <cfRule type="expression" priority="1476" dxfId="0">
      <formula>(X237+Y237)=2</formula>
    </cfRule>
  </conditionalFormatting>
  <conditionalFormatting sqref="AD237">
    <cfRule type="expression" priority="1475" dxfId="1">
      <formula>AE237=1</formula>
    </cfRule>
  </conditionalFormatting>
  <conditionalFormatting sqref="AE237">
    <cfRule type="expression" priority="1474" dxfId="0">
      <formula>(AD237+AE237)=2</formula>
    </cfRule>
  </conditionalFormatting>
  <conditionalFormatting sqref="AB237">
    <cfRule type="expression" priority="1473" dxfId="1">
      <formula>AC237=1</formula>
    </cfRule>
  </conditionalFormatting>
  <conditionalFormatting sqref="AC237">
    <cfRule type="expression" priority="1472" dxfId="0">
      <formula>(AB237+AC237)=2</formula>
    </cfRule>
  </conditionalFormatting>
  <conditionalFormatting sqref="AH237">
    <cfRule type="expression" priority="1471" dxfId="1">
      <formula>AI237=1</formula>
    </cfRule>
  </conditionalFormatting>
  <conditionalFormatting sqref="AI237">
    <cfRule type="expression" priority="1470" dxfId="0">
      <formula>(AH237+AI237)=2</formula>
    </cfRule>
  </conditionalFormatting>
  <conditionalFormatting sqref="AF237">
    <cfRule type="expression" priority="1469" dxfId="1">
      <formula>AG237=1</formula>
    </cfRule>
  </conditionalFormatting>
  <conditionalFormatting sqref="AG237">
    <cfRule type="expression" priority="1468" dxfId="0">
      <formula>(AF237+AG237)=2</formula>
    </cfRule>
  </conditionalFormatting>
  <conditionalFormatting sqref="AL237">
    <cfRule type="expression" priority="1467" dxfId="1">
      <formula>AM237=1</formula>
    </cfRule>
  </conditionalFormatting>
  <conditionalFormatting sqref="AM237">
    <cfRule type="expression" priority="1466" dxfId="0">
      <formula>(AL237+AM237)=2</formula>
    </cfRule>
  </conditionalFormatting>
  <conditionalFormatting sqref="AJ237">
    <cfRule type="expression" priority="1465" dxfId="1">
      <formula>AK237=1</formula>
    </cfRule>
  </conditionalFormatting>
  <conditionalFormatting sqref="AK237">
    <cfRule type="expression" priority="1464" dxfId="0">
      <formula>(AJ237+AK237)=2</formula>
    </cfRule>
  </conditionalFormatting>
  <conditionalFormatting sqref="R238">
    <cfRule type="expression" priority="1463" dxfId="1">
      <formula>S238=1</formula>
    </cfRule>
  </conditionalFormatting>
  <conditionalFormatting sqref="S238">
    <cfRule type="expression" priority="1462" dxfId="0">
      <formula>(R238+S238)=2</formula>
    </cfRule>
  </conditionalFormatting>
  <conditionalFormatting sqref="P238">
    <cfRule type="expression" priority="1461" dxfId="1">
      <formula>Q238=1</formula>
    </cfRule>
  </conditionalFormatting>
  <conditionalFormatting sqref="Q238">
    <cfRule type="expression" priority="1460" dxfId="0">
      <formula>(P238+Q238)=2</formula>
    </cfRule>
  </conditionalFormatting>
  <conditionalFormatting sqref="V238">
    <cfRule type="expression" priority="1459" dxfId="1">
      <formula>W238=1</formula>
    </cfRule>
  </conditionalFormatting>
  <conditionalFormatting sqref="W238">
    <cfRule type="expression" priority="1458" dxfId="0">
      <formula>(V238+W238)=2</formula>
    </cfRule>
  </conditionalFormatting>
  <conditionalFormatting sqref="T238">
    <cfRule type="expression" priority="1457" dxfId="1">
      <formula>U238=1</formula>
    </cfRule>
  </conditionalFormatting>
  <conditionalFormatting sqref="U238">
    <cfRule type="expression" priority="1456" dxfId="0">
      <formula>(T238+U238)=2</formula>
    </cfRule>
  </conditionalFormatting>
  <conditionalFormatting sqref="Z238">
    <cfRule type="expression" priority="1455" dxfId="1">
      <formula>AA238=1</formula>
    </cfRule>
  </conditionalFormatting>
  <conditionalFormatting sqref="AA238">
    <cfRule type="expression" priority="1454" dxfId="0">
      <formula>(Z238+AA238)=2</formula>
    </cfRule>
  </conditionalFormatting>
  <conditionalFormatting sqref="X238">
    <cfRule type="expression" priority="1453" dxfId="1">
      <formula>Y238=1</formula>
    </cfRule>
  </conditionalFormatting>
  <conditionalFormatting sqref="Y238">
    <cfRule type="expression" priority="1452" dxfId="0">
      <formula>(X238+Y238)=2</formula>
    </cfRule>
  </conditionalFormatting>
  <conditionalFormatting sqref="AD238">
    <cfRule type="expression" priority="1451" dxfId="1">
      <formula>AE238=1</formula>
    </cfRule>
  </conditionalFormatting>
  <conditionalFormatting sqref="AE238">
    <cfRule type="expression" priority="1450" dxfId="0">
      <formula>(AD238+AE238)=2</formula>
    </cfRule>
  </conditionalFormatting>
  <conditionalFormatting sqref="AB238">
    <cfRule type="expression" priority="1449" dxfId="1">
      <formula>AC238=1</formula>
    </cfRule>
  </conditionalFormatting>
  <conditionalFormatting sqref="AC238">
    <cfRule type="expression" priority="1448" dxfId="0">
      <formula>(AB238+AC238)=2</formula>
    </cfRule>
  </conditionalFormatting>
  <conditionalFormatting sqref="AH238">
    <cfRule type="expression" priority="1447" dxfId="1">
      <formula>AI238=1</formula>
    </cfRule>
  </conditionalFormatting>
  <conditionalFormatting sqref="AI238">
    <cfRule type="expression" priority="1446" dxfId="0">
      <formula>(AH238+AI238)=2</formula>
    </cfRule>
  </conditionalFormatting>
  <conditionalFormatting sqref="AF238">
    <cfRule type="expression" priority="1445" dxfId="1">
      <formula>AG238=1</formula>
    </cfRule>
  </conditionalFormatting>
  <conditionalFormatting sqref="AG238">
    <cfRule type="expression" priority="1444" dxfId="0">
      <formula>(AF238+AG238)=2</formula>
    </cfRule>
  </conditionalFormatting>
  <conditionalFormatting sqref="AL238">
    <cfRule type="expression" priority="1443" dxfId="1">
      <formula>AM238=1</formula>
    </cfRule>
  </conditionalFormatting>
  <conditionalFormatting sqref="AM238">
    <cfRule type="expression" priority="1442" dxfId="0">
      <formula>(AL238+AM238)=2</formula>
    </cfRule>
  </conditionalFormatting>
  <conditionalFormatting sqref="AJ238">
    <cfRule type="expression" priority="1441" dxfId="1">
      <formula>AK238=1</formula>
    </cfRule>
  </conditionalFormatting>
  <conditionalFormatting sqref="AK238">
    <cfRule type="expression" priority="1440" dxfId="0">
      <formula>(AJ238+AK238)=2</formula>
    </cfRule>
  </conditionalFormatting>
  <conditionalFormatting sqref="AQ91:AR91 AQ90 AU90 AU94">
    <cfRule type="colorScale" priority="6112" dxfId="1992">
      <colorScale>
        <cfvo type="percent" val="0"/>
        <cfvo type="percent" val="50"/>
        <cfvo type="percent" val="100"/>
        <color rgb="FFF8696B"/>
        <color rgb="FFFFEB84"/>
        <color rgb="FF63BE7B"/>
      </colorScale>
    </cfRule>
  </conditionalFormatting>
  <conditionalFormatting sqref="AQ96:AS96 AU96 AQ93:AR94 AQ95">
    <cfRule type="colorScale" priority="7063" dxfId="1992">
      <colorScale>
        <cfvo type="percent" val="0"/>
        <cfvo type="percent" val="50"/>
        <cfvo type="percent" val="100"/>
        <color rgb="FFF8696B"/>
        <color rgb="FFFFEB84"/>
        <color rgb="FF63BE7B"/>
      </colorScale>
    </cfRule>
  </conditionalFormatting>
  <conditionalFormatting sqref="AQ114:AS151 AU114:AU151">
    <cfRule type="colorScale" priority="7108" dxfId="1992">
      <colorScale>
        <cfvo type="percent" val="0"/>
        <cfvo type="percent" val="50"/>
        <cfvo type="percent" val="100"/>
        <color rgb="FFF8696B"/>
        <color rgb="FFFFEB84"/>
        <color rgb="FF63BE7B"/>
      </colorScale>
    </cfRule>
  </conditionalFormatting>
  <conditionalFormatting sqref="AQ165:AS180 AU165:AU180">
    <cfRule type="colorScale" priority="7132" dxfId="1992">
      <colorScale>
        <cfvo type="percent" val="0"/>
        <cfvo type="percent" val="50"/>
        <cfvo type="percent" val="100"/>
        <color rgb="FFF8696B"/>
        <color rgb="FFFFEB84"/>
        <color rgb="FF63BE7B"/>
      </colorScale>
    </cfRule>
  </conditionalFormatting>
  <conditionalFormatting sqref="AL16 AJ16 AH16 AF16 AD16 AB16 Z16 X16 V16 T16 R16 P16">
    <cfRule type="expression" priority="1403" dxfId="1">
      <formula>Q16=1</formula>
    </cfRule>
  </conditionalFormatting>
  <conditionalFormatting sqref="AM16 AK16 AI16 AG16 AE16 AC16 AA16 Y16 W16 U16 S16 Q16">
    <cfRule type="expression" priority="1402" dxfId="0">
      <formula>(P16+Q16)=2</formula>
    </cfRule>
  </conditionalFormatting>
  <conditionalFormatting sqref="AL13 AJ13 AH13 AF13 AD13 AB13 Z13 X13 V13 T13">
    <cfRule type="expression" priority="1401" dxfId="1">
      <formula>U13=1</formula>
    </cfRule>
  </conditionalFormatting>
  <conditionalFormatting sqref="AM13 AK13 AI13 AG13 AE13 AC13 AA13 Y13 W13 U13">
    <cfRule type="expression" priority="1400" dxfId="0">
      <formula>(T13+U13)=2</formula>
    </cfRule>
  </conditionalFormatting>
  <conditionalFormatting sqref="R13">
    <cfRule type="expression" priority="1399" dxfId="1">
      <formula>S13=1</formula>
    </cfRule>
  </conditionalFormatting>
  <conditionalFormatting sqref="S13">
    <cfRule type="expression" priority="1398" dxfId="0">
      <formula>(R13+S13)=2</formula>
    </cfRule>
  </conditionalFormatting>
  <conditionalFormatting sqref="P13">
    <cfRule type="expression" priority="1397" dxfId="1">
      <formula>Q13=1</formula>
    </cfRule>
  </conditionalFormatting>
  <conditionalFormatting sqref="Q13">
    <cfRule type="expression" priority="1396" dxfId="0">
      <formula>(P13+Q13)=2</formula>
    </cfRule>
  </conditionalFormatting>
  <conditionalFormatting sqref="AL14 AJ14 AH14 AF14 AD14 AB14 Z14 X14 V14 T14 R14 P14">
    <cfRule type="expression" priority="1395" dxfId="1">
      <formula>Q14=1</formula>
    </cfRule>
  </conditionalFormatting>
  <conditionalFormatting sqref="AM14 AK14 AI14 AG14 AE14 AC14 AA14 Y14 W14 U14 S14 Q14">
    <cfRule type="expression" priority="1394" dxfId="0">
      <formula>(P14+Q14)=2</formula>
    </cfRule>
  </conditionalFormatting>
  <conditionalFormatting sqref="AL15 AJ15 AH15 AF15 AD15 AB15 Z15 X15 V15 T15 R15 P15">
    <cfRule type="expression" priority="1393" dxfId="1">
      <formula>Q15=1</formula>
    </cfRule>
  </conditionalFormatting>
  <conditionalFormatting sqref="AM15 AK15 AI15 AG15 AE15 AC15 AA15 Y15 W15 U15 S15 Q15">
    <cfRule type="expression" priority="1392" dxfId="0">
      <formula>(P15+Q15)=2</formula>
    </cfRule>
  </conditionalFormatting>
  <conditionalFormatting sqref="T17 V17 Z17 AB17 AD17 AF17 AH17 AJ17 AL17">
    <cfRule type="expression" priority="1391" dxfId="1">
      <formula>U17=1</formula>
    </cfRule>
  </conditionalFormatting>
  <conditionalFormatting sqref="U17 Y17 AA17 AC17 AE17 AG17 AI17 AK17 AM17">
    <cfRule type="expression" priority="1390" dxfId="0">
      <formula>(T17+U17)=2</formula>
    </cfRule>
  </conditionalFormatting>
  <conditionalFormatting sqref="R17">
    <cfRule type="expression" priority="1389" dxfId="1">
      <formula>S17=1</formula>
    </cfRule>
  </conditionalFormatting>
  <conditionalFormatting sqref="S17">
    <cfRule type="expression" priority="1388" dxfId="0">
      <formula>(R17+S17)=2</formula>
    </cfRule>
  </conditionalFormatting>
  <conditionalFormatting sqref="P17">
    <cfRule type="expression" priority="1387" dxfId="1">
      <formula>Q17=1</formula>
    </cfRule>
  </conditionalFormatting>
  <conditionalFormatting sqref="Q17">
    <cfRule type="expression" priority="1386" dxfId="0">
      <formula>(P17+Q17)=2</formula>
    </cfRule>
  </conditionalFormatting>
  <conditionalFormatting sqref="W17">
    <cfRule type="expression" priority="1385" dxfId="1">
      <formula>X17=1</formula>
    </cfRule>
  </conditionalFormatting>
  <conditionalFormatting sqref="X17">
    <cfRule type="expression" priority="1384" dxfId="0">
      <formula>(W17+X17)=2</formula>
    </cfRule>
  </conditionalFormatting>
  <conditionalFormatting sqref="AL22 AJ22 AH22 AF22 AD22 AB22 Z22 X22 V22 T22">
    <cfRule type="expression" priority="1383" dxfId="1">
      <formula>U22=1</formula>
    </cfRule>
  </conditionalFormatting>
  <conditionalFormatting sqref="AM22 AK22 AI22 AG22 AE22 AC22 AA22 Y22 W22 U22">
    <cfRule type="expression" priority="1382" dxfId="0">
      <formula>(T22+U22)=2</formula>
    </cfRule>
  </conditionalFormatting>
  <conditionalFormatting sqref="R22">
    <cfRule type="expression" priority="1381" dxfId="1">
      <formula>S22=1</formula>
    </cfRule>
  </conditionalFormatting>
  <conditionalFormatting sqref="S22">
    <cfRule type="expression" priority="1380" dxfId="0">
      <formula>(R22+S22)=2</formula>
    </cfRule>
  </conditionalFormatting>
  <conditionalFormatting sqref="P22">
    <cfRule type="expression" priority="1379" dxfId="1">
      <formula>Q22=1</formula>
    </cfRule>
  </conditionalFormatting>
  <conditionalFormatting sqref="Q22">
    <cfRule type="expression" priority="1378" dxfId="0">
      <formula>(P22+Q22)=2</formula>
    </cfRule>
  </conditionalFormatting>
  <conditionalFormatting sqref="T19 V19 X19 Z19 AB19 AD19 AF19 AH19 AJ19 AL19 R19 P19">
    <cfRule type="expression" priority="1377" dxfId="1">
      <formula>Q19=1</formula>
    </cfRule>
  </conditionalFormatting>
  <conditionalFormatting sqref="U19 W19 Y19 AA19 AC19 AE19 AG19 AI19 AK19 AM19 S19 Q19">
    <cfRule type="expression" priority="1376" dxfId="0">
      <formula>(P19+Q19)=2</formula>
    </cfRule>
  </conditionalFormatting>
  <conditionalFormatting sqref="AL20 AJ20 AH20 AF20 AD20 AB20 Z20 X20 V20 T20">
    <cfRule type="expression" priority="1375" dxfId="1">
      <formula>U20=1</formula>
    </cfRule>
  </conditionalFormatting>
  <conditionalFormatting sqref="AM20 AK20 AI20 AG20 AE20 AC20 AA20 Y20 W20 U20">
    <cfRule type="expression" priority="1374" dxfId="0">
      <formula>(T20+U20)=2</formula>
    </cfRule>
  </conditionalFormatting>
  <conditionalFormatting sqref="R20">
    <cfRule type="expression" priority="1373" dxfId="1">
      <formula>S20=1</formula>
    </cfRule>
  </conditionalFormatting>
  <conditionalFormatting sqref="S20">
    <cfRule type="expression" priority="1372" dxfId="0">
      <formula>(R20+S20)=2</formula>
    </cfRule>
  </conditionalFormatting>
  <conditionalFormatting sqref="P20">
    <cfRule type="expression" priority="1371" dxfId="1">
      <formula>Q20=1</formula>
    </cfRule>
  </conditionalFormatting>
  <conditionalFormatting sqref="Q20">
    <cfRule type="expression" priority="1370" dxfId="0">
      <formula>(P20+Q20)=2</formula>
    </cfRule>
  </conditionalFormatting>
  <conditionalFormatting sqref="AL21 AJ21 AH21 AF21 AD21 AB21 Z21 X21 V21 T21">
    <cfRule type="expression" priority="1369" dxfId="1">
      <formula>U21=1</formula>
    </cfRule>
  </conditionalFormatting>
  <conditionalFormatting sqref="AM21 AK21 AI21 AG21 AE21 AC21 AA21 Y21 W21 U21">
    <cfRule type="expression" priority="1368" dxfId="0">
      <formula>(T21+U21)=2</formula>
    </cfRule>
  </conditionalFormatting>
  <conditionalFormatting sqref="R21">
    <cfRule type="expression" priority="1367" dxfId="1">
      <formula>S21=1</formula>
    </cfRule>
  </conditionalFormatting>
  <conditionalFormatting sqref="S21">
    <cfRule type="expression" priority="1366" dxfId="0">
      <formula>(R21+S21)=2</formula>
    </cfRule>
  </conditionalFormatting>
  <conditionalFormatting sqref="P21">
    <cfRule type="expression" priority="1365" dxfId="1">
      <formula>Q21=1</formula>
    </cfRule>
  </conditionalFormatting>
  <conditionalFormatting sqref="Q21">
    <cfRule type="expression" priority="1364" dxfId="0">
      <formula>(P21+Q21)=2</formula>
    </cfRule>
  </conditionalFormatting>
  <conditionalFormatting sqref="T23 V23 X23 Z23 AB23 AD23 AF23 AH23 AJ23 AL23">
    <cfRule type="expression" priority="1363" dxfId="1">
      <formula>U23=1</formula>
    </cfRule>
  </conditionalFormatting>
  <conditionalFormatting sqref="U23 W23 Y23 AA23 AC23 AM23 AE23:AE24 AG23:AG24 AI23:AI24 AK23:AK24">
    <cfRule type="expression" priority="1362" dxfId="0">
      <formula>(T23+U23)=2</formula>
    </cfRule>
  </conditionalFormatting>
  <conditionalFormatting sqref="R23">
    <cfRule type="expression" priority="1361" dxfId="1">
      <formula>S23=1</formula>
    </cfRule>
  </conditionalFormatting>
  <conditionalFormatting sqref="S23">
    <cfRule type="expression" priority="1360" dxfId="0">
      <formula>(R23+S23)=2</formula>
    </cfRule>
  </conditionalFormatting>
  <conditionalFormatting sqref="P23">
    <cfRule type="expression" priority="1359" dxfId="1">
      <formula>Q23=1</formula>
    </cfRule>
  </conditionalFormatting>
  <conditionalFormatting sqref="Q23">
    <cfRule type="expression" priority="1358" dxfId="0">
      <formula>(P23+Q23)=2</formula>
    </cfRule>
  </conditionalFormatting>
  <conditionalFormatting sqref="T24 V24 X24">
    <cfRule type="expression" priority="1357" dxfId="1">
      <formula>U24=1</formula>
    </cfRule>
  </conditionalFormatting>
  <conditionalFormatting sqref="U24 W24 Y24 AM24">
    <cfRule type="expression" priority="1356" dxfId="0">
      <formula>(T24+U24)=2</formula>
    </cfRule>
  </conditionalFormatting>
  <conditionalFormatting sqref="R24">
    <cfRule type="expression" priority="1355" dxfId="1">
      <formula>S24=1</formula>
    </cfRule>
  </conditionalFormatting>
  <conditionalFormatting sqref="S24">
    <cfRule type="expression" priority="1354" dxfId="0">
      <formula>(R24+S24)=2</formula>
    </cfRule>
  </conditionalFormatting>
  <conditionalFormatting sqref="P24">
    <cfRule type="expression" priority="1353" dxfId="1">
      <formula>Q24=1</formula>
    </cfRule>
  </conditionalFormatting>
  <conditionalFormatting sqref="Q24">
    <cfRule type="expression" priority="1352" dxfId="0">
      <formula>(P24+Q24)=2</formula>
    </cfRule>
  </conditionalFormatting>
  <conditionalFormatting sqref="Z24 AB24 AD24 AF24 AH24 AJ24 AL24">
    <cfRule type="expression" priority="1351" dxfId="1">
      <formula>AA24=1</formula>
    </cfRule>
  </conditionalFormatting>
  <conditionalFormatting sqref="AA24 AC24">
    <cfRule type="expression" priority="1350" dxfId="0">
      <formula>(Z24+AA24)=2</formula>
    </cfRule>
  </conditionalFormatting>
  <conditionalFormatting sqref="T29 V29 Z29 AB29 AD29 AF29 AH29 AJ29 AL29">
    <cfRule type="expression" priority="1349" dxfId="1">
      <formula>U29=1</formula>
    </cfRule>
  </conditionalFormatting>
  <conditionalFormatting sqref="U29 Y29 AA29 AC29 AE29 AG29 AI29 AK29 AM29">
    <cfRule type="expression" priority="1348" dxfId="0">
      <formula>(T29+U29)=2</formula>
    </cfRule>
  </conditionalFormatting>
  <conditionalFormatting sqref="R29">
    <cfRule type="expression" priority="1347" dxfId="1">
      <formula>S29=1</formula>
    </cfRule>
  </conditionalFormatting>
  <conditionalFormatting sqref="S29">
    <cfRule type="expression" priority="1346" dxfId="0">
      <formula>(R29+S29)=2</formula>
    </cfRule>
  </conditionalFormatting>
  <conditionalFormatting sqref="P29">
    <cfRule type="expression" priority="1345" dxfId="1">
      <formula>Q29=1</formula>
    </cfRule>
  </conditionalFormatting>
  <conditionalFormatting sqref="Q29">
    <cfRule type="expression" priority="1344" dxfId="0">
      <formula>(P29+Q29)=2</formula>
    </cfRule>
  </conditionalFormatting>
  <conditionalFormatting sqref="W29">
    <cfRule type="expression" priority="1343" dxfId="1">
      <formula>X29=1</formula>
    </cfRule>
  </conditionalFormatting>
  <conditionalFormatting sqref="X29">
    <cfRule type="expression" priority="1342" dxfId="0">
      <formula>(W29+X29)=2</formula>
    </cfRule>
  </conditionalFormatting>
  <conditionalFormatting sqref="T28 V28 Z28 AB28 AD28 AF28 AH28 AJ28 AL28">
    <cfRule type="expression" priority="1341" dxfId="1">
      <formula>U28=1</formula>
    </cfRule>
  </conditionalFormatting>
  <conditionalFormatting sqref="U28 Y28 AA28 AC28 AE28 AG28 AI28 AK28 AM28">
    <cfRule type="expression" priority="1340" dxfId="0">
      <formula>(T28+U28)=2</formula>
    </cfRule>
  </conditionalFormatting>
  <conditionalFormatting sqref="R28">
    <cfRule type="expression" priority="1339" dxfId="1">
      <formula>S28=1</formula>
    </cfRule>
  </conditionalFormatting>
  <conditionalFormatting sqref="S28">
    <cfRule type="expression" priority="1338" dxfId="0">
      <formula>(R28+S28)=2</formula>
    </cfRule>
  </conditionalFormatting>
  <conditionalFormatting sqref="P28">
    <cfRule type="expression" priority="1337" dxfId="1">
      <formula>Q28=1</formula>
    </cfRule>
  </conditionalFormatting>
  <conditionalFormatting sqref="Q28">
    <cfRule type="expression" priority="1336" dxfId="0">
      <formula>(P28+Q28)=2</formula>
    </cfRule>
  </conditionalFormatting>
  <conditionalFormatting sqref="W28">
    <cfRule type="expression" priority="1335" dxfId="1">
      <formula>X28=1</formula>
    </cfRule>
  </conditionalFormatting>
  <conditionalFormatting sqref="X28">
    <cfRule type="expression" priority="1334" dxfId="0">
      <formula>(W28+X28)=2</formula>
    </cfRule>
  </conditionalFormatting>
  <conditionalFormatting sqref="T27 V27 Z27 AB27 AD27 AF27 AH27 AJ27 AL27">
    <cfRule type="expression" priority="1333" dxfId="1">
      <formula>U27=1</formula>
    </cfRule>
  </conditionalFormatting>
  <conditionalFormatting sqref="U27 Y27 AA27 AC27 AE27 AG27 AI27 AK27 AM27">
    <cfRule type="expression" priority="1332" dxfId="0">
      <formula>(T27+U27)=2</formula>
    </cfRule>
  </conditionalFormatting>
  <conditionalFormatting sqref="R27">
    <cfRule type="expression" priority="1331" dxfId="1">
      <formula>S27=1</formula>
    </cfRule>
  </conditionalFormatting>
  <conditionalFormatting sqref="S27">
    <cfRule type="expression" priority="1330" dxfId="0">
      <formula>(R27+S27)=2</formula>
    </cfRule>
  </conditionalFormatting>
  <conditionalFormatting sqref="P27">
    <cfRule type="expression" priority="1329" dxfId="1">
      <formula>Q27=1</formula>
    </cfRule>
  </conditionalFormatting>
  <conditionalFormatting sqref="Q27">
    <cfRule type="expression" priority="1328" dxfId="0">
      <formula>(P27+Q27)=2</formula>
    </cfRule>
  </conditionalFormatting>
  <conditionalFormatting sqref="W27">
    <cfRule type="expression" priority="1327" dxfId="1">
      <formula>X27=1</formula>
    </cfRule>
  </conditionalFormatting>
  <conditionalFormatting sqref="X27">
    <cfRule type="expression" priority="1326" dxfId="0">
      <formula>(W27+X27)=2</formula>
    </cfRule>
  </conditionalFormatting>
  <conditionalFormatting sqref="AB38 AD38 AF38 AH38 AJ38 AL38 AF36 AH36 AJ36 T36 V36 AL36 R36 P36">
    <cfRule type="expression" priority="1317" dxfId="1">
      <formula>Q36=1</formula>
    </cfRule>
  </conditionalFormatting>
  <conditionalFormatting sqref="AC38 AE38 AG38 AI38 AK38 AM38 AG36 AI36 AK36 U36 W36 AM36 S36 Q36">
    <cfRule type="expression" priority="1316" dxfId="0">
      <formula>(P36+Q36)=2</formula>
    </cfRule>
  </conditionalFormatting>
  <conditionalFormatting sqref="AB37 AD37 AF37 AH37 AJ37 AL37">
    <cfRule type="expression" priority="1315" dxfId="1">
      <formula>AC37=1</formula>
    </cfRule>
  </conditionalFormatting>
  <conditionalFormatting sqref="AC37 AE37 AG37 AI37 AK37 AM37">
    <cfRule type="expression" priority="1314" dxfId="0">
      <formula>(AB37+AC37)=2</formula>
    </cfRule>
  </conditionalFormatting>
  <conditionalFormatting sqref="R38">
    <cfRule type="expression" priority="1313" dxfId="1">
      <formula>S38=1</formula>
    </cfRule>
  </conditionalFormatting>
  <conditionalFormatting sqref="S38">
    <cfRule type="expression" priority="1312" dxfId="0">
      <formula>(R38+S38)=2</formula>
    </cfRule>
  </conditionalFormatting>
  <conditionalFormatting sqref="R37">
    <cfRule type="expression" priority="1311" dxfId="1">
      <formula>S37=1</formula>
    </cfRule>
  </conditionalFormatting>
  <conditionalFormatting sqref="S37">
    <cfRule type="expression" priority="1310" dxfId="0">
      <formula>(R37+S37)=2</formula>
    </cfRule>
  </conditionalFormatting>
  <conditionalFormatting sqref="P38">
    <cfRule type="expression" priority="1309" dxfId="1">
      <formula>Q38=1</formula>
    </cfRule>
  </conditionalFormatting>
  <conditionalFormatting sqref="Q38">
    <cfRule type="expression" priority="1308" dxfId="0">
      <formula>(P38+Q38)=2</formula>
    </cfRule>
  </conditionalFormatting>
  <conditionalFormatting sqref="P37">
    <cfRule type="expression" priority="1307" dxfId="1">
      <formula>Q37=1</formula>
    </cfRule>
  </conditionalFormatting>
  <conditionalFormatting sqref="Q37">
    <cfRule type="expression" priority="1306" dxfId="0">
      <formula>(P37+Q37)=2</formula>
    </cfRule>
  </conditionalFormatting>
  <conditionalFormatting sqref="AL35 AJ35 AH35 AF35 T35">
    <cfRule type="expression" priority="1305" dxfId="1">
      <formula>U35=1</formula>
    </cfRule>
  </conditionalFormatting>
  <conditionalFormatting sqref="AM35 AK35 AI35 AG35 U35">
    <cfRule type="expression" priority="1304" dxfId="0">
      <formula>(T35+U35)=2</formula>
    </cfRule>
  </conditionalFormatting>
  <conditionalFormatting sqref="R35">
    <cfRule type="expression" priority="1303" dxfId="1">
      <formula>S35=1</formula>
    </cfRule>
  </conditionalFormatting>
  <conditionalFormatting sqref="S35">
    <cfRule type="expression" priority="1302" dxfId="0">
      <formula>(R35+S35)=2</formula>
    </cfRule>
  </conditionalFormatting>
  <conditionalFormatting sqref="P35">
    <cfRule type="expression" priority="1301" dxfId="1">
      <formula>Q35=1</formula>
    </cfRule>
  </conditionalFormatting>
  <conditionalFormatting sqref="Q35">
    <cfRule type="expression" priority="1300" dxfId="0">
      <formula>(P35+Q35)=2</formula>
    </cfRule>
  </conditionalFormatting>
  <conditionalFormatting sqref="V35">
    <cfRule type="expression" priority="1299" dxfId="1">
      <formula>W35=1</formula>
    </cfRule>
  </conditionalFormatting>
  <conditionalFormatting sqref="W35">
    <cfRule type="expression" priority="1298" dxfId="0">
      <formula>(V35+W35)=2</formula>
    </cfRule>
  </conditionalFormatting>
  <conditionalFormatting sqref="AD36 AB36 Z36 X36">
    <cfRule type="expression" priority="1297" dxfId="1">
      <formula>Y36=1</formula>
    </cfRule>
  </conditionalFormatting>
  <conditionalFormatting sqref="AE36 AC36 AA36 Y36">
    <cfRule type="expression" priority="1296" dxfId="0">
      <formula>(X36+Y36)=2</formula>
    </cfRule>
  </conditionalFormatting>
  <conditionalFormatting sqref="Z37 X37 V37 T37">
    <cfRule type="expression" priority="1295" dxfId="1">
      <formula>U37=1</formula>
    </cfRule>
  </conditionalFormatting>
  <conditionalFormatting sqref="AA37 Y37 W37 U37">
    <cfRule type="expression" priority="1294" dxfId="0">
      <formula>(T37+U37)=2</formula>
    </cfRule>
  </conditionalFormatting>
  <conditionalFormatting sqref="Z38 X38 V38 T38">
    <cfRule type="expression" priority="1293" dxfId="1">
      <formula>U38=1</formula>
    </cfRule>
  </conditionalFormatting>
  <conditionalFormatting sqref="AA38 Y38 W38 U38">
    <cfRule type="expression" priority="1292" dxfId="0">
      <formula>(T38+U38)=2</formula>
    </cfRule>
  </conditionalFormatting>
  <conditionalFormatting sqref="AL33 AJ33 AH33 AF33 AD33 AB33 Z33 X33 V33 T33 R33 P33">
    <cfRule type="expression" priority="1291" dxfId="1">
      <formula>Q33=1</formula>
    </cfRule>
  </conditionalFormatting>
  <conditionalFormatting sqref="AM33 AK33 AI33 AG33 AE33 AC33 AA33 Y33 W33 U33 S33 Q33">
    <cfRule type="expression" priority="1290" dxfId="0">
      <formula>(P33+Q33)=2</formula>
    </cfRule>
  </conditionalFormatting>
  <conditionalFormatting sqref="AL34 AJ34 AH34 AF34 AD34 AB34 Z34 X34 V34 T34">
    <cfRule type="expression" priority="1289" dxfId="1">
      <formula>U34=1</formula>
    </cfRule>
  </conditionalFormatting>
  <conditionalFormatting sqref="AM34 AK34 AI34 AG34 AE34 AC34 AA34 Y34 W34 U34">
    <cfRule type="expression" priority="1288" dxfId="0">
      <formula>(T34+U34)=2</formula>
    </cfRule>
  </conditionalFormatting>
  <conditionalFormatting sqref="R34">
    <cfRule type="expression" priority="1287" dxfId="1">
      <formula>S34=1</formula>
    </cfRule>
  </conditionalFormatting>
  <conditionalFormatting sqref="S34">
    <cfRule type="expression" priority="1286" dxfId="0">
      <formula>(R34+S34)=2</formula>
    </cfRule>
  </conditionalFormatting>
  <conditionalFormatting sqref="P34">
    <cfRule type="expression" priority="1285" dxfId="1">
      <formula>Q34=1</formula>
    </cfRule>
  </conditionalFormatting>
  <conditionalFormatting sqref="Q34">
    <cfRule type="expression" priority="1284" dxfId="0">
      <formula>(P34+Q34)=2</formula>
    </cfRule>
  </conditionalFormatting>
  <conditionalFormatting sqref="AL32 AJ32 AH32 AF32 AD32 AB32 Z32 X32 V32 T32">
    <cfRule type="expression" priority="1283" dxfId="1">
      <formula>U32=1</formula>
    </cfRule>
  </conditionalFormatting>
  <conditionalFormatting sqref="AM32 AK32 AI32 AG32 AE32 AC32 AA32 Y32 W32 U32">
    <cfRule type="expression" priority="1282" dxfId="0">
      <formula>(T32+U32)=2</formula>
    </cfRule>
  </conditionalFormatting>
  <conditionalFormatting sqref="R32">
    <cfRule type="expression" priority="1281" dxfId="1">
      <formula>S32=1</formula>
    </cfRule>
  </conditionalFormatting>
  <conditionalFormatting sqref="S32">
    <cfRule type="expression" priority="1280" dxfId="0">
      <formula>(R32+S32)=2</formula>
    </cfRule>
  </conditionalFormatting>
  <conditionalFormatting sqref="P32">
    <cfRule type="expression" priority="1279" dxfId="1">
      <formula>Q32=1</formula>
    </cfRule>
  </conditionalFormatting>
  <conditionalFormatting sqref="Q32">
    <cfRule type="expression" priority="1278" dxfId="0">
      <formula>(P32+Q32)=2</formula>
    </cfRule>
  </conditionalFormatting>
  <conditionalFormatting sqref="AD35 AB35 Z35 X35">
    <cfRule type="expression" priority="1277" dxfId="1">
      <formula>Y35=1</formula>
    </cfRule>
  </conditionalFormatting>
  <conditionalFormatting sqref="AE35 AC35 AA35 Y35">
    <cfRule type="expression" priority="1276" dxfId="0">
      <formula>(X35+Y35)=2</formula>
    </cfRule>
  </conditionalFormatting>
  <conditionalFormatting sqref="AB39 AD39 AF39 AH39 AJ39 AL39">
    <cfRule type="expression" priority="1275" dxfId="1">
      <formula>AC39=1</formula>
    </cfRule>
  </conditionalFormatting>
  <conditionalFormatting sqref="AC39 AE39 AG39 AI39 AK39 AM39">
    <cfRule type="expression" priority="1274" dxfId="0">
      <formula>(AB39+AC39)=2</formula>
    </cfRule>
  </conditionalFormatting>
  <conditionalFormatting sqref="R39">
    <cfRule type="expression" priority="1273" dxfId="1">
      <formula>S39=1</formula>
    </cfRule>
  </conditionalFormatting>
  <conditionalFormatting sqref="S39">
    <cfRule type="expression" priority="1272" dxfId="0">
      <formula>(R39+S39)=2</formula>
    </cfRule>
  </conditionalFormatting>
  <conditionalFormatting sqref="P39">
    <cfRule type="expression" priority="1271" dxfId="1">
      <formula>Q39=1</formula>
    </cfRule>
  </conditionalFormatting>
  <conditionalFormatting sqref="Q39">
    <cfRule type="expression" priority="1270" dxfId="0">
      <formula>(P39+Q39)=2</formula>
    </cfRule>
  </conditionalFormatting>
  <conditionalFormatting sqref="Z39 X39 V39 T39">
    <cfRule type="expression" priority="1269" dxfId="1">
      <formula>U39=1</formula>
    </cfRule>
  </conditionalFormatting>
  <conditionalFormatting sqref="AA39 Y39 W39 U39">
    <cfRule type="expression" priority="1268" dxfId="0">
      <formula>(T39+U39)=2</formula>
    </cfRule>
  </conditionalFormatting>
  <conditionalFormatting sqref="T46 V46 X46 Z46 P45:P46 R45:R46 AL45:AL46 AJ45:AJ46 AH45:AH46 AF45:AF46 AD45:AD46 AB45:AB46">
    <cfRule type="expression" priority="1267" dxfId="1">
      <formula>Q45=1</formula>
    </cfRule>
  </conditionalFormatting>
  <conditionalFormatting sqref="U46 W46 Y46 AA46 Q45:Q46 S45:S46 AK45:AK46 AI45:AI46 AG45:AG46 AE45:AE46 AC45:AC46">
    <cfRule type="expression" priority="1266" dxfId="0">
      <formula>(P45+Q45)=2</formula>
    </cfRule>
  </conditionalFormatting>
  <conditionalFormatting sqref="T42 V42 X42 Z42 AB42 AD42 AF42 AH42 AJ42 AL42">
    <cfRule type="expression" priority="1265" dxfId="1">
      <formula>U42=1</formula>
    </cfRule>
  </conditionalFormatting>
  <conditionalFormatting sqref="U42 W42 Y42 AA42 AC42 AE42 AG42 AI42 AK42">
    <cfRule type="expression" priority="1264" dxfId="0">
      <formula>(T42+U42)=2</formula>
    </cfRule>
  </conditionalFormatting>
  <conditionalFormatting sqref="R42">
    <cfRule type="expression" priority="1261" dxfId="1">
      <formula>S42=1</formula>
    </cfRule>
  </conditionalFormatting>
  <conditionalFormatting sqref="S42">
    <cfRule type="expression" priority="1260" dxfId="0">
      <formula>(R42+S42)=2</formula>
    </cfRule>
  </conditionalFormatting>
  <conditionalFormatting sqref="P42">
    <cfRule type="expression" priority="1257" dxfId="1">
      <formula>Q42=1</formula>
    </cfRule>
  </conditionalFormatting>
  <conditionalFormatting sqref="Q42">
    <cfRule type="expression" priority="1256" dxfId="0">
      <formula>(P42+Q42)=2</formula>
    </cfRule>
  </conditionalFormatting>
  <conditionalFormatting sqref="AL48 R48 P48">
    <cfRule type="expression" priority="1253" dxfId="1">
      <formula>Q48=1</formula>
    </cfRule>
  </conditionalFormatting>
  <conditionalFormatting sqref="S48 Q48">
    <cfRule type="expression" priority="1252" dxfId="0">
      <formula>(P48+Q48)=2</formula>
    </cfRule>
  </conditionalFormatting>
  <conditionalFormatting sqref="U45 W45 Y45 AA45">
    <cfRule type="expression" priority="1250" dxfId="0">
      <formula>(T45+U45)=2</formula>
    </cfRule>
  </conditionalFormatting>
  <conditionalFormatting sqref="T45 V45 X45 Z45">
    <cfRule type="expression" priority="1251" dxfId="1">
      <formula>U45=1</formula>
    </cfRule>
  </conditionalFormatting>
  <conditionalFormatting sqref="T41 V41 X41 Z41 AB41 AD41 AF41 AH41 AJ41 AL41">
    <cfRule type="expression" priority="1247" dxfId="1">
      <formula>U41=1</formula>
    </cfRule>
  </conditionalFormatting>
  <conditionalFormatting sqref="U41 W41 Y41 AA41 AC41 AE41 AG41 AI41 AK41">
    <cfRule type="expression" priority="1246" dxfId="0">
      <formula>(T41+U41)=2</formula>
    </cfRule>
  </conditionalFormatting>
  <conditionalFormatting sqref="R41">
    <cfRule type="expression" priority="1245" dxfId="1">
      <formula>S41=1</formula>
    </cfRule>
  </conditionalFormatting>
  <conditionalFormatting sqref="S41">
    <cfRule type="expression" priority="1244" dxfId="0">
      <formula>(R41+S41)=2</formula>
    </cfRule>
  </conditionalFormatting>
  <conditionalFormatting sqref="P41">
    <cfRule type="expression" priority="1243" dxfId="1">
      <formula>Q41=1</formula>
    </cfRule>
  </conditionalFormatting>
  <conditionalFormatting sqref="Q41">
    <cfRule type="expression" priority="1242" dxfId="0">
      <formula>(P41+Q41)=2</formula>
    </cfRule>
  </conditionalFormatting>
  <conditionalFormatting sqref="AL47 AJ47 AH47 AF47 AD47 AB47 Z47 X47 V47 T47 R47 P47">
    <cfRule type="expression" priority="1241" dxfId="1">
      <formula>Q47=1</formula>
    </cfRule>
  </conditionalFormatting>
  <conditionalFormatting sqref="AK47 AI47 AG47 AE47 AC47 AA47 Y47 W47 U47 S47 Q47">
    <cfRule type="expression" priority="1240" dxfId="0">
      <formula>(P47+Q47)=2</formula>
    </cfRule>
  </conditionalFormatting>
  <conditionalFormatting sqref="AL50 R50 P50">
    <cfRule type="expression" priority="1239" dxfId="1">
      <formula>Q50=1</formula>
    </cfRule>
  </conditionalFormatting>
  <conditionalFormatting sqref="S50 Q50">
    <cfRule type="expression" priority="1238" dxfId="0">
      <formula>(P50+Q50)=2</formula>
    </cfRule>
  </conditionalFormatting>
  <conditionalFormatting sqref="AJ50">
    <cfRule type="expression" priority="1237" dxfId="1">
      <formula>AK50=1</formula>
    </cfRule>
  </conditionalFormatting>
  <conditionalFormatting sqref="AK50 AI50">
    <cfRule type="expression" priority="1236" dxfId="0">
      <formula>(AH50+AI50)=2</formula>
    </cfRule>
  </conditionalFormatting>
  <conditionalFormatting sqref="AH50 AF50 AD50 AB50 Z50 X50 V50">
    <cfRule type="expression" priority="1235" dxfId="1">
      <formula>W50=1</formula>
    </cfRule>
  </conditionalFormatting>
  <conditionalFormatting sqref="AG50 AE50 AC50 AA50 Y50 W50">
    <cfRule type="expression" priority="1234" dxfId="0">
      <formula>(V50+W50)=2</formula>
    </cfRule>
  </conditionalFormatting>
  <conditionalFormatting sqref="T50">
    <cfRule type="expression" priority="1233" dxfId="1">
      <formula>U50=1</formula>
    </cfRule>
  </conditionalFormatting>
  <conditionalFormatting sqref="U50">
    <cfRule type="expression" priority="1232" dxfId="0">
      <formula>(T50+U50)=2</formula>
    </cfRule>
  </conditionalFormatting>
  <conditionalFormatting sqref="T43 V43 X43 Z43 AB43 AD43 AF43 AH43 AJ43 AL43">
    <cfRule type="expression" priority="1227" dxfId="1">
      <formula>U43=1</formula>
    </cfRule>
  </conditionalFormatting>
  <conditionalFormatting sqref="U43 W43 Y43 AA43 AC43 AE43 AG43 AI43 AK43">
    <cfRule type="expression" priority="1226" dxfId="0">
      <formula>(T43+U43)=2</formula>
    </cfRule>
  </conditionalFormatting>
  <conditionalFormatting sqref="R43">
    <cfRule type="expression" priority="1225" dxfId="1">
      <formula>S43=1</formula>
    </cfRule>
  </conditionalFormatting>
  <conditionalFormatting sqref="S43">
    <cfRule type="expression" priority="1224" dxfId="0">
      <formula>(R43+S43)=2</formula>
    </cfRule>
  </conditionalFormatting>
  <conditionalFormatting sqref="P43">
    <cfRule type="expression" priority="1223" dxfId="1">
      <formula>Q43=1</formula>
    </cfRule>
  </conditionalFormatting>
  <conditionalFormatting sqref="Q43">
    <cfRule type="expression" priority="1222" dxfId="0">
      <formula>(P43+Q43)=2</formula>
    </cfRule>
  </conditionalFormatting>
  <conditionalFormatting sqref="T44 V44 X44 Z44 AB44 AD44 AF44 AH44 AJ44 AL44">
    <cfRule type="expression" priority="1215" dxfId="1">
      <formula>U44=1</formula>
    </cfRule>
  </conditionalFormatting>
  <conditionalFormatting sqref="U44 W44 Y44 AA44 AC44 AE44 AG44 AI44 AK44">
    <cfRule type="expression" priority="1214" dxfId="0">
      <formula>(T44+U44)=2</formula>
    </cfRule>
  </conditionalFormatting>
  <conditionalFormatting sqref="R44">
    <cfRule type="expression" priority="1213" dxfId="1">
      <formula>S44=1</formula>
    </cfRule>
  </conditionalFormatting>
  <conditionalFormatting sqref="S44">
    <cfRule type="expression" priority="1212" dxfId="0">
      <formula>(R44+S44)=2</formula>
    </cfRule>
  </conditionalFormatting>
  <conditionalFormatting sqref="P44">
    <cfRule type="expression" priority="1211" dxfId="1">
      <formula>Q44=1</formula>
    </cfRule>
  </conditionalFormatting>
  <conditionalFormatting sqref="Q44">
    <cfRule type="expression" priority="1210" dxfId="0">
      <formula>(P44+Q44)=2</formula>
    </cfRule>
  </conditionalFormatting>
  <conditionalFormatting sqref="AL49 R49 P49">
    <cfRule type="expression" priority="1209" dxfId="1">
      <formula>Q49=1</formula>
    </cfRule>
  </conditionalFormatting>
  <conditionalFormatting sqref="S49 Q49">
    <cfRule type="expression" priority="1208" dxfId="0">
      <formula>(P49+Q49)=2</formula>
    </cfRule>
  </conditionalFormatting>
  <conditionalFormatting sqref="T54 V54 X54 Z53:Z54 AB53:AB54 AD53:AD54 AF53:AF54 AH53:AH54 AJ53:AJ54 AL53:AL54 R54 P53:P54 T56:T57 V56:V57 X56:X57 Z56:Z57 AB56:AB57 AD56:AD57 AF56:AF57 AH56:AH57 AJ56:AJ57 AL56:AL57 R56:R57 P56:P57">
    <cfRule type="expression" priority="1207" dxfId="1">
      <formula>Q53=1</formula>
    </cfRule>
  </conditionalFormatting>
  <conditionalFormatting sqref="U54 W54 Y54 AA53:AA54 AC53:AC54 AE53:AE54 AG53:AG54 AI53:AI54 AK53:AK54 AM53:AM54 S54 Q53:Q54 U56:U57 W56:W57 Y56:Y57 AA56:AA57 AC56:AC57 AE56:AE57 AG56:AG57 AI56:AI57 AK56:AK57 AM56:AM57 S56:S57 Q56:Q57">
    <cfRule type="expression" priority="1206" dxfId="0">
      <formula>(P53+Q53)=2</formula>
    </cfRule>
  </conditionalFormatting>
  <conditionalFormatting sqref="AJ55 AF55 AB55 X55 T55">
    <cfRule type="expression" priority="1205" dxfId="1">
      <formula>U55=1</formula>
    </cfRule>
  </conditionalFormatting>
  <conditionalFormatting sqref="AK55 AG55 AC55 Y55 U55">
    <cfRule type="expression" priority="1204" dxfId="0">
      <formula>(T55+U55)=2</formula>
    </cfRule>
  </conditionalFormatting>
  <conditionalFormatting sqref="R55">
    <cfRule type="expression" priority="1203" dxfId="1">
      <formula>S55=1</formula>
    </cfRule>
  </conditionalFormatting>
  <conditionalFormatting sqref="S55">
    <cfRule type="expression" priority="1202" dxfId="0">
      <formula>(R55+S55)=2</formula>
    </cfRule>
  </conditionalFormatting>
  <conditionalFormatting sqref="P55">
    <cfRule type="expression" priority="1201" dxfId="1">
      <formula>Q55=1</formula>
    </cfRule>
  </conditionalFormatting>
  <conditionalFormatting sqref="Q55">
    <cfRule type="expression" priority="1200" dxfId="0">
      <formula>(P55+Q55)=2</formula>
    </cfRule>
  </conditionalFormatting>
  <conditionalFormatting sqref="T58:T59 V58:V59 X58:X59 Z58:Z59 AB58:AB59 AD58:AD59 AF58:AF59 AH58:AH59 AJ58:AJ59 AL58:AL59">
    <cfRule type="expression" priority="1199" dxfId="1">
      <formula>U58=1</formula>
    </cfRule>
  </conditionalFormatting>
  <conditionalFormatting sqref="U58:U59 W58:W59 Y58:Y59 AA58:AA59 AC58:AC59 AE58:AE59 AG58:AG59 AI58:AI59 AK58:AK59 AM58:AM59">
    <cfRule type="expression" priority="1198" dxfId="0">
      <formula>(T58+U58)=2</formula>
    </cfRule>
  </conditionalFormatting>
  <conditionalFormatting sqref="R58:R59">
    <cfRule type="expression" priority="1197" dxfId="1">
      <formula>S58=1</formula>
    </cfRule>
  </conditionalFormatting>
  <conditionalFormatting sqref="S58:S59">
    <cfRule type="expression" priority="1196" dxfId="0">
      <formula>(R58+S58)=2</formula>
    </cfRule>
  </conditionalFormatting>
  <conditionalFormatting sqref="P58:P59">
    <cfRule type="expression" priority="1195" dxfId="1">
      <formula>Q58=1</formula>
    </cfRule>
  </conditionalFormatting>
  <conditionalFormatting sqref="Q58:Q59">
    <cfRule type="expression" priority="1194" dxfId="0">
      <formula>(P58+Q58)=2</formula>
    </cfRule>
  </conditionalFormatting>
  <conditionalFormatting sqref="T60 V60 Z60 AB60 AF60 AJ60 AL60">
    <cfRule type="expression" priority="1193" dxfId="1">
      <formula>U60=1</formula>
    </cfRule>
  </conditionalFormatting>
  <conditionalFormatting sqref="U60 W60 AA60 AE60 AI60 AK60 AM60">
    <cfRule type="expression" priority="1192" dxfId="0">
      <formula>(T60+U60)=2</formula>
    </cfRule>
  </conditionalFormatting>
  <conditionalFormatting sqref="R60">
    <cfRule type="expression" priority="1191" dxfId="1">
      <formula>S60=1</formula>
    </cfRule>
  </conditionalFormatting>
  <conditionalFormatting sqref="S60">
    <cfRule type="expression" priority="1190" dxfId="0">
      <formula>(R60+S60)=2</formula>
    </cfRule>
  </conditionalFormatting>
  <conditionalFormatting sqref="P60">
    <cfRule type="expression" priority="1189" dxfId="1">
      <formula>Q60=1</formula>
    </cfRule>
  </conditionalFormatting>
  <conditionalFormatting sqref="Q60">
    <cfRule type="expression" priority="1188" dxfId="0">
      <formula>(P60+Q60)=2</formula>
    </cfRule>
  </conditionalFormatting>
  <conditionalFormatting sqref="S53 U53 W53 Y53">
    <cfRule type="expression" priority="1180" dxfId="0">
      <formula>(R53+S53)=2</formula>
    </cfRule>
  </conditionalFormatting>
  <conditionalFormatting sqref="R53 T53 V53 X53">
    <cfRule type="expression" priority="1181" dxfId="1">
      <formula>S53=1</formula>
    </cfRule>
  </conditionalFormatting>
  <conditionalFormatting sqref="V55">
    <cfRule type="expression" priority="1179" dxfId="1">
      <formula>W55=1</formula>
    </cfRule>
  </conditionalFormatting>
  <conditionalFormatting sqref="W55">
    <cfRule type="expression" priority="1178" dxfId="0">
      <formula>(V55+W55)=2</formula>
    </cfRule>
  </conditionalFormatting>
  <conditionalFormatting sqref="Z55">
    <cfRule type="expression" priority="1177" dxfId="1">
      <formula>AA55=1</formula>
    </cfRule>
  </conditionalFormatting>
  <conditionalFormatting sqref="AA55">
    <cfRule type="expression" priority="1176" dxfId="0">
      <formula>(Z55+AA55)=2</formula>
    </cfRule>
  </conditionalFormatting>
  <conditionalFormatting sqref="AD55">
    <cfRule type="expression" priority="1175" dxfId="1">
      <formula>AE55=1</formula>
    </cfRule>
  </conditionalFormatting>
  <conditionalFormatting sqref="AE55">
    <cfRule type="expression" priority="1174" dxfId="0">
      <formula>(AD55+AE55)=2</formula>
    </cfRule>
  </conditionalFormatting>
  <conditionalFormatting sqref="AH55">
    <cfRule type="expression" priority="1173" dxfId="1">
      <formula>AI55=1</formula>
    </cfRule>
  </conditionalFormatting>
  <conditionalFormatting sqref="AI55">
    <cfRule type="expression" priority="1172" dxfId="0">
      <formula>(AH55+AI55)=2</formula>
    </cfRule>
  </conditionalFormatting>
  <conditionalFormatting sqref="AL55">
    <cfRule type="expression" priority="1171" dxfId="1">
      <formula>AM55=1</formula>
    </cfRule>
  </conditionalFormatting>
  <conditionalFormatting sqref="AM55">
    <cfRule type="expression" priority="1170" dxfId="0">
      <formula>(AL55+AM55)=2</formula>
    </cfRule>
  </conditionalFormatting>
  <conditionalFormatting sqref="X60">
    <cfRule type="expression" priority="1169" dxfId="1">
      <formula>Y60=1</formula>
    </cfRule>
  </conditionalFormatting>
  <conditionalFormatting sqref="Y60">
    <cfRule type="expression" priority="1168" dxfId="0">
      <formula>(X60+Y60)=2</formula>
    </cfRule>
  </conditionalFormatting>
  <conditionalFormatting sqref="AC60">
    <cfRule type="expression" priority="1167" dxfId="1">
      <formula>AD60=1</formula>
    </cfRule>
  </conditionalFormatting>
  <conditionalFormatting sqref="AD60">
    <cfRule type="expression" priority="1166" dxfId="0">
      <formula>(AC60+AD60)=2</formula>
    </cfRule>
  </conditionalFormatting>
  <conditionalFormatting sqref="AG60">
    <cfRule type="expression" priority="1165" dxfId="1">
      <formula>AH60=1</formula>
    </cfRule>
  </conditionalFormatting>
  <conditionalFormatting sqref="AH60">
    <cfRule type="expression" priority="1164" dxfId="0">
      <formula>(AG60+AH60)=2</formula>
    </cfRule>
  </conditionalFormatting>
  <conditionalFormatting sqref="T62 V62 X62 Z62 AB62 AD62 AF62 AH62 AJ62 AL62">
    <cfRule type="expression" priority="1163" dxfId="1">
      <formula>U62=1</formula>
    </cfRule>
  </conditionalFormatting>
  <conditionalFormatting sqref="U62 W62 Y62 AA62 AC62 AE62 AG62 AI62 AK62 AM62">
    <cfRule type="expression" priority="1162" dxfId="0">
      <formula>(T62+U62)=2</formula>
    </cfRule>
  </conditionalFormatting>
  <conditionalFormatting sqref="R62">
    <cfRule type="expression" priority="1161" dxfId="1">
      <formula>S62=1</formula>
    </cfRule>
  </conditionalFormatting>
  <conditionalFormatting sqref="S62">
    <cfRule type="expression" priority="1160" dxfId="0">
      <formula>(R62+S62)=2</formula>
    </cfRule>
  </conditionalFormatting>
  <conditionalFormatting sqref="P62">
    <cfRule type="expression" priority="1159" dxfId="1">
      <formula>Q62=1</formula>
    </cfRule>
  </conditionalFormatting>
  <conditionalFormatting sqref="Q62">
    <cfRule type="expression" priority="1158" dxfId="0">
      <formula>(P62+Q62)=2</formula>
    </cfRule>
  </conditionalFormatting>
  <conditionalFormatting sqref="T63 V63 X63 Z63 AB63 AD63 AF63 AH63 AJ63 AL63">
    <cfRule type="expression" priority="1157" dxfId="1">
      <formula>U63=1</formula>
    </cfRule>
  </conditionalFormatting>
  <conditionalFormatting sqref="U63 W63 Y63 AA63 AC63 AE63 AG63 AI63 AK63 AM63">
    <cfRule type="expression" priority="1156" dxfId="0">
      <formula>(T63+U63)=2</formula>
    </cfRule>
  </conditionalFormatting>
  <conditionalFormatting sqref="R63">
    <cfRule type="expression" priority="1155" dxfId="1">
      <formula>S63=1</formula>
    </cfRule>
  </conditionalFormatting>
  <conditionalFormatting sqref="S63">
    <cfRule type="expression" priority="1154" dxfId="0">
      <formula>(R63+S63)=2</formula>
    </cfRule>
  </conditionalFormatting>
  <conditionalFormatting sqref="P63">
    <cfRule type="expression" priority="1153" dxfId="1">
      <formula>Q63=1</formula>
    </cfRule>
  </conditionalFormatting>
  <conditionalFormatting sqref="Q63">
    <cfRule type="expression" priority="1152" dxfId="0">
      <formula>(P63+Q63)=2</formula>
    </cfRule>
  </conditionalFormatting>
  <conditionalFormatting sqref="T64 V64 X64 Z64 AB64 AD64 AF64 AH64 AJ64 AL64">
    <cfRule type="expression" priority="1151" dxfId="1">
      <formula>U64=1</formula>
    </cfRule>
  </conditionalFormatting>
  <conditionalFormatting sqref="U64 W64 Y64 AA64 AC64 AE64 AG64 AI64 AK64 AM64">
    <cfRule type="expression" priority="1150" dxfId="0">
      <formula>(T64+U64)=2</formula>
    </cfRule>
  </conditionalFormatting>
  <conditionalFormatting sqref="R64">
    <cfRule type="expression" priority="1149" dxfId="1">
      <formula>S64=1</formula>
    </cfRule>
  </conditionalFormatting>
  <conditionalFormatting sqref="S64">
    <cfRule type="expression" priority="1148" dxfId="0">
      <formula>(R64+S64)=2</formula>
    </cfRule>
  </conditionalFormatting>
  <conditionalFormatting sqref="P64">
    <cfRule type="expression" priority="1147" dxfId="1">
      <formula>Q64=1</formula>
    </cfRule>
  </conditionalFormatting>
  <conditionalFormatting sqref="Q64">
    <cfRule type="expression" priority="1146" dxfId="0">
      <formula>(P64+Q64)=2</formula>
    </cfRule>
  </conditionalFormatting>
  <conditionalFormatting sqref="AL61 AJ61 AH61 AF61 AD61 Z61 X61 V61 T61 AB61">
    <cfRule type="expression" priority="1145" dxfId="1">
      <formula>U61=1</formula>
    </cfRule>
  </conditionalFormatting>
  <conditionalFormatting sqref="AM61 AK61 AI61 AG61 AE61 AC61 AA61 Y61 W61 U61">
    <cfRule type="expression" priority="1144" dxfId="0">
      <formula>(T61+U61)=2</formula>
    </cfRule>
  </conditionalFormatting>
  <conditionalFormatting sqref="R61">
    <cfRule type="expression" priority="1143" dxfId="1">
      <formula>S61=1</formula>
    </cfRule>
  </conditionalFormatting>
  <conditionalFormatting sqref="S61">
    <cfRule type="expression" priority="1142" dxfId="0">
      <formula>(R61+S61)=2</formula>
    </cfRule>
  </conditionalFormatting>
  <conditionalFormatting sqref="P61">
    <cfRule type="expression" priority="1141" dxfId="1">
      <formula>Q61=1</formula>
    </cfRule>
  </conditionalFormatting>
  <conditionalFormatting sqref="Q61">
    <cfRule type="expression" priority="1140" dxfId="0">
      <formula>(P61+Q61)=2</formula>
    </cfRule>
  </conditionalFormatting>
  <conditionalFormatting sqref="T66:T67 AJ66:AJ67 AL66:AL67 R66:R67 P66:P67">
    <cfRule type="expression" priority="1139" dxfId="1">
      <formula>Q66=1</formula>
    </cfRule>
  </conditionalFormatting>
  <conditionalFormatting sqref="U66:U67 AI66:AI67 AK66:AK67 AM66:AM67 S66:S67 Q66:Q67">
    <cfRule type="expression" priority="1138" dxfId="0">
      <formula>(P66+Q66)=2</formula>
    </cfRule>
  </conditionalFormatting>
  <conditionalFormatting sqref="T68 AJ68 AL68">
    <cfRule type="expression" priority="1137" dxfId="1">
      <formula>U68=1</formula>
    </cfRule>
  </conditionalFormatting>
  <conditionalFormatting sqref="U68 AI68 AK68 AM68">
    <cfRule type="expression" priority="1136" dxfId="0">
      <formula>(T68+U68)=2</formula>
    </cfRule>
  </conditionalFormatting>
  <conditionalFormatting sqref="R68">
    <cfRule type="expression" priority="1135" dxfId="1">
      <formula>S68=1</formula>
    </cfRule>
  </conditionalFormatting>
  <conditionalFormatting sqref="S68">
    <cfRule type="expression" priority="1134" dxfId="0">
      <formula>(R68+S68)=2</formula>
    </cfRule>
  </conditionalFormatting>
  <conditionalFormatting sqref="P68">
    <cfRule type="expression" priority="1133" dxfId="1">
      <formula>Q68=1</formula>
    </cfRule>
  </conditionalFormatting>
  <conditionalFormatting sqref="Q68">
    <cfRule type="expression" priority="1132" dxfId="0">
      <formula>(P68+Q68)=2</formula>
    </cfRule>
  </conditionalFormatting>
  <conditionalFormatting sqref="V66:V67 X66:X67 Z66:Z67">
    <cfRule type="expression" priority="1131" dxfId="1">
      <formula>W66=1</formula>
    </cfRule>
  </conditionalFormatting>
  <conditionalFormatting sqref="W66:W67 Y66:Y67 AA66:AA67">
    <cfRule type="expression" priority="1130" dxfId="0">
      <formula>(V66+W66)=2</formula>
    </cfRule>
  </conditionalFormatting>
  <conditionalFormatting sqref="V68 X68 Z68 AB68 AD68 AF68 AH68">
    <cfRule type="expression" priority="1129" dxfId="1">
      <formula>W68=1</formula>
    </cfRule>
  </conditionalFormatting>
  <conditionalFormatting sqref="W68 Y68 AA68 AC68 AE68 AG68">
    <cfRule type="expression" priority="1128" dxfId="0">
      <formula>(V68+W68)=2</formula>
    </cfRule>
  </conditionalFormatting>
  <conditionalFormatting sqref="AB66 AD66 AF66 AH66">
    <cfRule type="expression" priority="1127" dxfId="1">
      <formula>AC66=1</formula>
    </cfRule>
  </conditionalFormatting>
  <conditionalFormatting sqref="AC66 AE66 AG66">
    <cfRule type="expression" priority="1126" dxfId="0">
      <formula>(AB66+AC66)=2</formula>
    </cfRule>
  </conditionalFormatting>
  <conditionalFormatting sqref="AB67 AD67 AF67 AH67">
    <cfRule type="expression" priority="1125" dxfId="1">
      <formula>AC67=1</formula>
    </cfRule>
  </conditionalFormatting>
  <conditionalFormatting sqref="AC67 AE67 AG67">
    <cfRule type="expression" priority="1124" dxfId="0">
      <formula>(AB67+AC67)=2</formula>
    </cfRule>
  </conditionalFormatting>
  <conditionalFormatting sqref="T70 V70 X70 Z70 AB70 AD70 AF70 AH70 AJ70 AL70">
    <cfRule type="expression" priority="1123" dxfId="1">
      <formula>U70=1</formula>
    </cfRule>
  </conditionalFormatting>
  <conditionalFormatting sqref="U70 W70 Y70 AA70 AC70 AE70 AG70 AI70 AK70 AM70">
    <cfRule type="expression" priority="1122" dxfId="0">
      <formula>(T70+U70)=2</formula>
    </cfRule>
  </conditionalFormatting>
  <conditionalFormatting sqref="R70">
    <cfRule type="expression" priority="1121" dxfId="1">
      <formula>S70=1</formula>
    </cfRule>
  </conditionalFormatting>
  <conditionalFormatting sqref="S70">
    <cfRule type="expression" priority="1120" dxfId="0">
      <formula>(R70+S70)=2</formula>
    </cfRule>
  </conditionalFormatting>
  <conditionalFormatting sqref="P70">
    <cfRule type="expression" priority="1119" dxfId="1">
      <formula>Q70=1</formula>
    </cfRule>
  </conditionalFormatting>
  <conditionalFormatting sqref="Q70">
    <cfRule type="expression" priority="1118" dxfId="0">
      <formula>(P70+Q70)=2</formula>
    </cfRule>
  </conditionalFormatting>
  <conditionalFormatting sqref="T69 AJ69 AL69">
    <cfRule type="expression" priority="1087" dxfId="1">
      <formula>U69=1</formula>
    </cfRule>
  </conditionalFormatting>
  <conditionalFormatting sqref="U69 AI69 AK69 AM69">
    <cfRule type="expression" priority="1086" dxfId="0">
      <formula>(T69+U69)=2</formula>
    </cfRule>
  </conditionalFormatting>
  <conditionalFormatting sqref="R69">
    <cfRule type="expression" priority="1085" dxfId="1">
      <formula>S69=1</formula>
    </cfRule>
  </conditionalFormatting>
  <conditionalFormatting sqref="S69">
    <cfRule type="expression" priority="1084" dxfId="0">
      <formula>(R69+S69)=2</formula>
    </cfRule>
  </conditionalFormatting>
  <conditionalFormatting sqref="P69">
    <cfRule type="expression" priority="1083" dxfId="1">
      <formula>Q69=1</formula>
    </cfRule>
  </conditionalFormatting>
  <conditionalFormatting sqref="Q69">
    <cfRule type="expression" priority="1082" dxfId="0">
      <formula>(P69+Q69)=2</formula>
    </cfRule>
  </conditionalFormatting>
  <conditionalFormatting sqref="V69 X69 Z69 AB69 AD69 AF69 AH69">
    <cfRule type="expression" priority="1081" dxfId="1">
      <formula>W69=1</formula>
    </cfRule>
  </conditionalFormatting>
  <conditionalFormatting sqref="W69 Y69 AA69 AC69 AE69 AG69">
    <cfRule type="expression" priority="1080" dxfId="0">
      <formula>(V69+W69)=2</formula>
    </cfRule>
  </conditionalFormatting>
  <conditionalFormatting sqref="T72 X72 Z72 AB72 AD72 AF72 AH72 AJ72 AL72">
    <cfRule type="expression" priority="1075" dxfId="1">
      <formula>U72=1</formula>
    </cfRule>
  </conditionalFormatting>
  <conditionalFormatting sqref="U72 Y72 AA72 AC72 AE72 AG72 AI72 AK72">
    <cfRule type="expression" priority="1074" dxfId="0">
      <formula>(T72+U72)=2</formula>
    </cfRule>
  </conditionalFormatting>
  <conditionalFormatting sqref="T73">
    <cfRule type="expression" priority="1073" dxfId="1">
      <formula>U73=1</formula>
    </cfRule>
  </conditionalFormatting>
  <conditionalFormatting sqref="U73">
    <cfRule type="expression" priority="1072" dxfId="0">
      <formula>(T73+U73)=2</formula>
    </cfRule>
  </conditionalFormatting>
  <conditionalFormatting sqref="R72">
    <cfRule type="expression" priority="1067" dxfId="1">
      <formula>S72=1</formula>
    </cfRule>
  </conditionalFormatting>
  <conditionalFormatting sqref="S72">
    <cfRule type="expression" priority="1066" dxfId="0">
      <formula>(R72+S72)=2</formula>
    </cfRule>
  </conditionalFormatting>
  <conditionalFormatting sqref="R73">
    <cfRule type="expression" priority="1065" dxfId="1">
      <formula>S73=1</formula>
    </cfRule>
  </conditionalFormatting>
  <conditionalFormatting sqref="S73">
    <cfRule type="expression" priority="1064" dxfId="0">
      <formula>(R73+S73)=2</formula>
    </cfRule>
  </conditionalFormatting>
  <conditionalFormatting sqref="P72">
    <cfRule type="expression" priority="1059" dxfId="1">
      <formula>Q72=1</formula>
    </cfRule>
  </conditionalFormatting>
  <conditionalFormatting sqref="Q72">
    <cfRule type="expression" priority="1058" dxfId="0">
      <formula>(P72+Q72)=2</formula>
    </cfRule>
  </conditionalFormatting>
  <conditionalFormatting sqref="P73">
    <cfRule type="expression" priority="1057" dxfId="1">
      <formula>Q73=1</formula>
    </cfRule>
  </conditionalFormatting>
  <conditionalFormatting sqref="Q73">
    <cfRule type="expression" priority="1056" dxfId="0">
      <formula>(P73+Q73)=2</formula>
    </cfRule>
  </conditionalFormatting>
  <conditionalFormatting sqref="V72">
    <cfRule type="expression" priority="1053" dxfId="1">
      <formula>W72=1</formula>
    </cfRule>
  </conditionalFormatting>
  <conditionalFormatting sqref="W72">
    <cfRule type="expression" priority="1052" dxfId="0">
      <formula>(V72+W72)=2</formula>
    </cfRule>
  </conditionalFormatting>
  <conditionalFormatting sqref="AL73 AJ73 AH73 AF73 AD73 AB73 Z73 X73">
    <cfRule type="expression" priority="1051" dxfId="1">
      <formula>Y73=1</formula>
    </cfRule>
  </conditionalFormatting>
  <conditionalFormatting sqref="AK73 AI73 AG73 AE73 AC73 AA73 Y73">
    <cfRule type="expression" priority="1050" dxfId="0">
      <formula>(X73+Y73)=2</formula>
    </cfRule>
  </conditionalFormatting>
  <conditionalFormatting sqref="V73">
    <cfRule type="expression" priority="1049" dxfId="1">
      <formula>W73=1</formula>
    </cfRule>
  </conditionalFormatting>
  <conditionalFormatting sqref="W73">
    <cfRule type="expression" priority="1048" dxfId="0">
      <formula>(V73+W73)=2</formula>
    </cfRule>
  </conditionalFormatting>
  <conditionalFormatting sqref="AH74">
    <cfRule type="expression" priority="1047" dxfId="1">
      <formula>AI74=1</formula>
    </cfRule>
  </conditionalFormatting>
  <conditionalFormatting sqref="AI74">
    <cfRule type="expression" priority="1046" dxfId="0">
      <formula>(AH74+AI74)=2</formula>
    </cfRule>
  </conditionalFormatting>
  <conditionalFormatting sqref="AL75 AJ75 AF75 AD75 AB75 Z75 X75 V75 T75">
    <cfRule type="expression" priority="1043" dxfId="1">
      <formula>U75=1</formula>
    </cfRule>
  </conditionalFormatting>
  <conditionalFormatting sqref="AK75 AG75 AE75 AC75 AA75 Y75 W75 U75">
    <cfRule type="expression" priority="1042" dxfId="0">
      <formula>(T75+U75)=2</formula>
    </cfRule>
  </conditionalFormatting>
  <conditionalFormatting sqref="R75">
    <cfRule type="expression" priority="1041" dxfId="1">
      <formula>S75=1</formula>
    </cfRule>
  </conditionalFormatting>
  <conditionalFormatting sqref="S75">
    <cfRule type="expression" priority="1040" dxfId="0">
      <formula>(R75+S75)=2</formula>
    </cfRule>
  </conditionalFormatting>
  <conditionalFormatting sqref="P75">
    <cfRule type="expression" priority="1039" dxfId="1">
      <formula>Q75=1</formula>
    </cfRule>
  </conditionalFormatting>
  <conditionalFormatting sqref="Q75">
    <cfRule type="expression" priority="1038" dxfId="0">
      <formula>(P75+Q75)=2</formula>
    </cfRule>
  </conditionalFormatting>
  <conditionalFormatting sqref="AH75">
    <cfRule type="expression" priority="1037" dxfId="1">
      <formula>AI75=1</formula>
    </cfRule>
  </conditionalFormatting>
  <conditionalFormatting sqref="AI75">
    <cfRule type="expression" priority="1036" dxfId="0">
      <formula>(AH75+AI75)=2</formula>
    </cfRule>
  </conditionalFormatting>
  <conditionalFormatting sqref="AL76 AJ76 AF76 AD76 AB76 Z76 X76 V76 T76">
    <cfRule type="expression" priority="1035" dxfId="1">
      <formula>U76=1</formula>
    </cfRule>
  </conditionalFormatting>
  <conditionalFormatting sqref="AK76 AG76 AE76 AC76 AA76 Y76 W76 U76">
    <cfRule type="expression" priority="1034" dxfId="0">
      <formula>(T76+U76)=2</formula>
    </cfRule>
  </conditionalFormatting>
  <conditionalFormatting sqref="R76">
    <cfRule type="expression" priority="1033" dxfId="1">
      <formula>S76=1</formula>
    </cfRule>
  </conditionalFormatting>
  <conditionalFormatting sqref="S76">
    <cfRule type="expression" priority="1032" dxfId="0">
      <formula>(R76+S76)=2</formula>
    </cfRule>
  </conditionalFormatting>
  <conditionalFormatting sqref="P76">
    <cfRule type="expression" priority="1031" dxfId="1">
      <formula>Q76=1</formula>
    </cfRule>
  </conditionalFormatting>
  <conditionalFormatting sqref="Q76">
    <cfRule type="expression" priority="1030" dxfId="0">
      <formula>(P76+Q76)=2</formula>
    </cfRule>
  </conditionalFormatting>
  <conditionalFormatting sqref="AH76">
    <cfRule type="expression" priority="1029" dxfId="1">
      <formula>AI76=1</formula>
    </cfRule>
  </conditionalFormatting>
  <conditionalFormatting sqref="AI76">
    <cfRule type="expression" priority="1028" dxfId="0">
      <formula>(AH76+AI76)=2</formula>
    </cfRule>
  </conditionalFormatting>
  <conditionalFormatting sqref="AL89 AJ89 X89 V89 T89">
    <cfRule type="expression" priority="1017" dxfId="1">
      <formula>U89=1</formula>
    </cfRule>
  </conditionalFormatting>
  <conditionalFormatting sqref="AM89 AK89 Y89 W89 U89">
    <cfRule type="expression" priority="1016" dxfId="0">
      <formula>(T89+U89)=2</formula>
    </cfRule>
  </conditionalFormatting>
  <conditionalFormatting sqref="AL83 AJ83 AH83 AF83 AD83 AB83 Z83 X83 V83 T83">
    <cfRule type="expression" priority="1015" dxfId="1">
      <formula>U83=1</formula>
    </cfRule>
  </conditionalFormatting>
  <conditionalFormatting sqref="AM83 AK83 AI83 AG83 AE83 AC83 AA83 Y83 W83 U83">
    <cfRule type="expression" priority="1014" dxfId="0">
      <formula>(T83+U83)=2</formula>
    </cfRule>
  </conditionalFormatting>
  <conditionalFormatting sqref="AL84 AJ84 AH84 AF84 AD84 Z84 X84 V84 T84 AB84">
    <cfRule type="expression" priority="1013" dxfId="1">
      <formula>U84=1</formula>
    </cfRule>
  </conditionalFormatting>
  <conditionalFormatting sqref="AM84 AK84 AI84 AG84 AE84 AC84 AA84 Y84 W84 U84">
    <cfRule type="expression" priority="1012" dxfId="0">
      <formula>(T84+U84)=2</formula>
    </cfRule>
  </conditionalFormatting>
  <conditionalFormatting sqref="R89">
    <cfRule type="expression" priority="1011" dxfId="1">
      <formula>S89=1</formula>
    </cfRule>
  </conditionalFormatting>
  <conditionalFormatting sqref="S89">
    <cfRule type="expression" priority="1010" dxfId="0">
      <formula>(R89+S89)=2</formula>
    </cfRule>
  </conditionalFormatting>
  <conditionalFormatting sqref="R83">
    <cfRule type="expression" priority="1009" dxfId="1">
      <formula>S83=1</formula>
    </cfRule>
  </conditionalFormatting>
  <conditionalFormatting sqref="S83">
    <cfRule type="expression" priority="1008" dxfId="0">
      <formula>(R83+S83)=2</formula>
    </cfRule>
  </conditionalFormatting>
  <conditionalFormatting sqref="R84">
    <cfRule type="expression" priority="1007" dxfId="1">
      <formula>S84=1</formula>
    </cfRule>
  </conditionalFormatting>
  <conditionalFormatting sqref="S84">
    <cfRule type="expression" priority="1006" dxfId="0">
      <formula>(R84+S84)=2</formula>
    </cfRule>
  </conditionalFormatting>
  <conditionalFormatting sqref="P89">
    <cfRule type="expression" priority="1005" dxfId="1">
      <formula>Q89=1</formula>
    </cfRule>
  </conditionalFormatting>
  <conditionalFormatting sqref="Q89">
    <cfRule type="expression" priority="1004" dxfId="0">
      <formula>(P89+Q89)=2</formula>
    </cfRule>
  </conditionalFormatting>
  <conditionalFormatting sqref="P83">
    <cfRule type="expression" priority="1003" dxfId="1">
      <formula>Q83=1</formula>
    </cfRule>
  </conditionalFormatting>
  <conditionalFormatting sqref="Q83">
    <cfRule type="expression" priority="1002" dxfId="0">
      <formula>(P83+Q83)=2</formula>
    </cfRule>
  </conditionalFormatting>
  <conditionalFormatting sqref="P84">
    <cfRule type="expression" priority="1001" dxfId="1">
      <formula>Q84=1</formula>
    </cfRule>
  </conditionalFormatting>
  <conditionalFormatting sqref="Q84">
    <cfRule type="expression" priority="1000" dxfId="0">
      <formula>(P84+Q84)=2</formula>
    </cfRule>
  </conditionalFormatting>
  <conditionalFormatting sqref="AL81 AJ81 AH81 AF81 AD81 Z81 X81 V81 T81 AB81">
    <cfRule type="expression" priority="999" dxfId="1">
      <formula>U81=1</formula>
    </cfRule>
  </conditionalFormatting>
  <conditionalFormatting sqref="AM81 AK81 AI81 AG81 AE81 AC81 AA81 Y81 W81 U81">
    <cfRule type="expression" priority="998" dxfId="0">
      <formula>(T81+U81)=2</formula>
    </cfRule>
  </conditionalFormatting>
  <conditionalFormatting sqref="R81">
    <cfRule type="expression" priority="997" dxfId="1">
      <formula>S81=1</formula>
    </cfRule>
  </conditionalFormatting>
  <conditionalFormatting sqref="S81">
    <cfRule type="expression" priority="996" dxfId="0">
      <formula>(R81+S81)=2</formula>
    </cfRule>
  </conditionalFormatting>
  <conditionalFormatting sqref="P81">
    <cfRule type="expression" priority="995" dxfId="1">
      <formula>Q81=1</formula>
    </cfRule>
  </conditionalFormatting>
  <conditionalFormatting sqref="Q81">
    <cfRule type="expression" priority="994" dxfId="0">
      <formula>(P81+Q81)=2</formula>
    </cfRule>
  </conditionalFormatting>
  <conditionalFormatting sqref="AH89 AF89 AD89 AB89">
    <cfRule type="expression" priority="993" dxfId="1">
      <formula>AC89=1</formula>
    </cfRule>
  </conditionalFormatting>
  <conditionalFormatting sqref="AI89 AG89 AE89 AC89">
    <cfRule type="expression" priority="992" dxfId="0">
      <formula>(AB89+AC89)=2</formula>
    </cfRule>
  </conditionalFormatting>
  <conditionalFormatting sqref="Z89">
    <cfRule type="expression" priority="991" dxfId="1">
      <formula>AA89=1</formula>
    </cfRule>
  </conditionalFormatting>
  <conditionalFormatting sqref="AA89">
    <cfRule type="expression" priority="990" dxfId="0">
      <formula>(Z89+AA89)=2</formula>
    </cfRule>
  </conditionalFormatting>
  <conditionalFormatting sqref="AL80 AJ80 AH80 AF80 AD80 Z80 X80 V80 T80 AB80">
    <cfRule type="expression" priority="989" dxfId="1">
      <formula>U80=1</formula>
    </cfRule>
  </conditionalFormatting>
  <conditionalFormatting sqref="AM80 AK80 AI80 AG80 AE80 AC80 AA80 Y80 W80 U80">
    <cfRule type="expression" priority="988" dxfId="0">
      <formula>(T80+U80)=2</formula>
    </cfRule>
  </conditionalFormatting>
  <conditionalFormatting sqref="R80">
    <cfRule type="expression" priority="987" dxfId="1">
      <formula>S80=1</formula>
    </cfRule>
  </conditionalFormatting>
  <conditionalFormatting sqref="S80">
    <cfRule type="expression" priority="986" dxfId="0">
      <formula>(R80+S80)=2</formula>
    </cfRule>
  </conditionalFormatting>
  <conditionalFormatting sqref="P80">
    <cfRule type="expression" priority="985" dxfId="1">
      <formula>Q80=1</formula>
    </cfRule>
  </conditionalFormatting>
  <conditionalFormatting sqref="Q80">
    <cfRule type="expression" priority="984" dxfId="0">
      <formula>(P80+Q80)=2</formula>
    </cfRule>
  </conditionalFormatting>
  <conditionalFormatting sqref="AL82 AJ82 AH82 AF82 AD82 Z82 X82 V82 T82 AB82">
    <cfRule type="expression" priority="975" dxfId="1">
      <formula>U82=1</formula>
    </cfRule>
  </conditionalFormatting>
  <conditionalFormatting sqref="AM82 AK82 AI82 AG82 AE82 AC82 AA82 Y82 W82 U82">
    <cfRule type="expression" priority="974" dxfId="0">
      <formula>(T82+U82)=2</formula>
    </cfRule>
  </conditionalFormatting>
  <conditionalFormatting sqref="R82">
    <cfRule type="expression" priority="973" dxfId="1">
      <formula>S82=1</formula>
    </cfRule>
  </conditionalFormatting>
  <conditionalFormatting sqref="S82">
    <cfRule type="expression" priority="972" dxfId="0">
      <formula>(R82+S82)=2</formula>
    </cfRule>
  </conditionalFormatting>
  <conditionalFormatting sqref="P82">
    <cfRule type="expression" priority="971" dxfId="1">
      <formula>Q82=1</formula>
    </cfRule>
  </conditionalFormatting>
  <conditionalFormatting sqref="Q82">
    <cfRule type="expression" priority="970" dxfId="0">
      <formula>(P82+Q82)=2</formula>
    </cfRule>
  </conditionalFormatting>
  <conditionalFormatting sqref="T85 V85 X85 AF85 AH85 AJ85 AL85 R85 P85">
    <cfRule type="expression" priority="969" dxfId="1">
      <formula>Q85=1</formula>
    </cfRule>
  </conditionalFormatting>
  <conditionalFormatting sqref="U85 W85 Y85 AG85 AI85 AK85 AM85 S85 Q85">
    <cfRule type="expression" priority="968" dxfId="0">
      <formula>(P85+Q85)=2</formula>
    </cfRule>
  </conditionalFormatting>
  <conditionalFormatting sqref="AD85 Z85 AB85">
    <cfRule type="expression" priority="967" dxfId="1">
      <formula>AA85=1</formula>
    </cfRule>
  </conditionalFormatting>
  <conditionalFormatting sqref="AE85 AC85 AA85">
    <cfRule type="expression" priority="966" dxfId="0">
      <formula>(Z85+AA85)=2</formula>
    </cfRule>
  </conditionalFormatting>
  <conditionalFormatting sqref="T86 V86 X86 AF86 AH86 AJ86 AL86 R86 P86">
    <cfRule type="expression" priority="965" dxfId="1">
      <formula>Q86=1</formula>
    </cfRule>
  </conditionalFormatting>
  <conditionalFormatting sqref="U86 W86 Y86 AG86 AI86 AK86 AM86 S86 Q86">
    <cfRule type="expression" priority="964" dxfId="0">
      <formula>(P86+Q86)=2</formula>
    </cfRule>
  </conditionalFormatting>
  <conditionalFormatting sqref="AD86 Z86 AB86">
    <cfRule type="expression" priority="963" dxfId="1">
      <formula>AA86=1</formula>
    </cfRule>
  </conditionalFormatting>
  <conditionalFormatting sqref="AE86 AC86 AA86">
    <cfRule type="expression" priority="962" dxfId="0">
      <formula>(Z86+AA86)=2</formula>
    </cfRule>
  </conditionalFormatting>
  <conditionalFormatting sqref="T87 V87 X87 AF87 AH87 AJ87 AL87 R87 P87">
    <cfRule type="expression" priority="961" dxfId="1">
      <formula>Q87=1</formula>
    </cfRule>
  </conditionalFormatting>
  <conditionalFormatting sqref="U87 W87 Y87 AG87 AI87 AK87 AM87 S87 Q87">
    <cfRule type="expression" priority="960" dxfId="0">
      <formula>(P87+Q87)=2</formula>
    </cfRule>
  </conditionalFormatting>
  <conditionalFormatting sqref="AD87 Z87 AB87">
    <cfRule type="expression" priority="959" dxfId="1">
      <formula>AA87=1</formula>
    </cfRule>
  </conditionalFormatting>
  <conditionalFormatting sqref="AE87 AC87 AA87">
    <cfRule type="expression" priority="958" dxfId="0">
      <formula>(Z87+AA87)=2</formula>
    </cfRule>
  </conditionalFormatting>
  <conditionalFormatting sqref="T88 V88 X88 AF88 AH88 AJ88 AL88 R88 P88">
    <cfRule type="expression" priority="957" dxfId="1">
      <formula>Q88=1</formula>
    </cfRule>
  </conditionalFormatting>
  <conditionalFormatting sqref="U88 W88 Y88 AG88 AI88 AK88 AM88 S88 Q88">
    <cfRule type="expression" priority="956" dxfId="0">
      <formula>(P88+Q88)=2</formula>
    </cfRule>
  </conditionalFormatting>
  <conditionalFormatting sqref="AD88 Z88 AB88">
    <cfRule type="expression" priority="955" dxfId="1">
      <formula>AA88=1</formula>
    </cfRule>
  </conditionalFormatting>
  <conditionalFormatting sqref="AE88 AC88 AA88">
    <cfRule type="expression" priority="954" dxfId="0">
      <formula>(Z88+AA88)=2</formula>
    </cfRule>
  </conditionalFormatting>
  <conditionalFormatting sqref="M94">
    <cfRule type="cellIs" priority="953" dxfId="92" operator="equal">
      <formula>1</formula>
    </cfRule>
  </conditionalFormatting>
  <conditionalFormatting sqref="AB95 Z95 X95 V95 T95 R95 P95">
    <cfRule type="expression" priority="951" dxfId="1">
      <formula>Q95=1</formula>
    </cfRule>
  </conditionalFormatting>
  <conditionalFormatting sqref="AM95 AC95 AA95 Y95 W95 U95 S95 Q95">
    <cfRule type="expression" priority="950" dxfId="0">
      <formula>(P95+Q95)=2</formula>
    </cfRule>
  </conditionalFormatting>
  <conditionalFormatting sqref="AL95">
    <cfRule type="expression" priority="949" dxfId="1">
      <formula>AM95=1</formula>
    </cfRule>
  </conditionalFormatting>
  <conditionalFormatting sqref="AK95">
    <cfRule type="expression" priority="948" dxfId="0">
      <formula>(AJ95+AK95)=2</formula>
    </cfRule>
  </conditionalFormatting>
  <conditionalFormatting sqref="AJ95">
    <cfRule type="expression" priority="947" dxfId="1">
      <formula>AK95=1</formula>
    </cfRule>
  </conditionalFormatting>
  <conditionalFormatting sqref="AH95 AF95 AD95">
    <cfRule type="expression" priority="946" dxfId="1">
      <formula>AE95=1</formula>
    </cfRule>
  </conditionalFormatting>
  <conditionalFormatting sqref="AI95 AG95 AE95">
    <cfRule type="expression" priority="945" dxfId="0">
      <formula>(AD95+AE95)=2</formula>
    </cfRule>
  </conditionalFormatting>
  <conditionalFormatting sqref="AB96 Z96 X96 V96 T96 R96 P96">
    <cfRule type="expression" priority="944" dxfId="1">
      <formula>Q96=1</formula>
    </cfRule>
  </conditionalFormatting>
  <conditionalFormatting sqref="AM96 AC96 AA96 Y96 W96 U96 S96 Q96">
    <cfRule type="expression" priority="943" dxfId="0">
      <formula>(P96+Q96)=2</formula>
    </cfRule>
  </conditionalFormatting>
  <conditionalFormatting sqref="AL96">
    <cfRule type="expression" priority="942" dxfId="1">
      <formula>AM96=1</formula>
    </cfRule>
  </conditionalFormatting>
  <conditionalFormatting sqref="AK96">
    <cfRule type="expression" priority="941" dxfId="0">
      <formula>(AJ96+AK96)=2</formula>
    </cfRule>
  </conditionalFormatting>
  <conditionalFormatting sqref="AJ96">
    <cfRule type="expression" priority="940" dxfId="1">
      <formula>AK96=1</formula>
    </cfRule>
  </conditionalFormatting>
  <conditionalFormatting sqref="AH96 AF96 AD96">
    <cfRule type="expression" priority="939" dxfId="1">
      <formula>AE96=1</formula>
    </cfRule>
  </conditionalFormatting>
  <conditionalFormatting sqref="AI96 AG96 AE96">
    <cfRule type="expression" priority="938" dxfId="0">
      <formula>(AD96+AE96)=2</formula>
    </cfRule>
  </conditionalFormatting>
  <conditionalFormatting sqref="AL99:AL100 AJ99:AJ100 AH99:AH100 V99:V100 T99:T100 R99:R100 P99:P100">
    <cfRule type="expression" priority="937" dxfId="1">
      <formula>Q99=1</formula>
    </cfRule>
  </conditionalFormatting>
  <conditionalFormatting sqref="AM99:AM100 AK99:AK100 AI99:AI100 W99:W100 U99:U100 S99:S100 Q99:Q100">
    <cfRule type="expression" priority="936" dxfId="0">
      <formula>(P99+Q99)=2</formula>
    </cfRule>
  </conditionalFormatting>
  <conditionalFormatting sqref="AF99 AD99 AB99 Z99 X99">
    <cfRule type="expression" priority="935" dxfId="1">
      <formula>Y99=1</formula>
    </cfRule>
  </conditionalFormatting>
  <conditionalFormatting sqref="AG99 AE99 AC99 AA99 Y99">
    <cfRule type="expression" priority="934" dxfId="0">
      <formula>(X99+Y99)=2</formula>
    </cfRule>
  </conditionalFormatting>
  <conditionalFormatting sqref="AF100 AD100 AB100 Z100 X100">
    <cfRule type="expression" priority="933" dxfId="1">
      <formula>Y100=1</formula>
    </cfRule>
  </conditionalFormatting>
  <conditionalFormatting sqref="AG100 AE100 AC100 AA100 Y100">
    <cfRule type="expression" priority="932" dxfId="0">
      <formula>(X100+Y100)=2</formula>
    </cfRule>
  </conditionalFormatting>
  <conditionalFormatting sqref="AL101 AJ101 AH101 V101 T101 R101 P101">
    <cfRule type="expression" priority="931" dxfId="1">
      <formula>Q101=1</formula>
    </cfRule>
  </conditionalFormatting>
  <conditionalFormatting sqref="AM101 AK101 AI101 W101 U101 S101 Q101">
    <cfRule type="expression" priority="930" dxfId="0">
      <formula>(P101+Q101)=2</formula>
    </cfRule>
  </conditionalFormatting>
  <conditionalFormatting sqref="AF101 AD101 AB101 Z101 X101">
    <cfRule type="expression" priority="929" dxfId="1">
      <formula>Y101=1</formula>
    </cfRule>
  </conditionalFormatting>
  <conditionalFormatting sqref="AG101 AE101 AC101 AA101 Y101">
    <cfRule type="expression" priority="928" dxfId="0">
      <formula>(X101+Y101)=2</formula>
    </cfRule>
  </conditionalFormatting>
  <conditionalFormatting sqref="T104:T105 V104:V105 X104:X105 AF104 AH104 AJ104:AJ105 AL104:AL105 R104 P104">
    <cfRule type="expression" priority="927" dxfId="1">
      <formula>Q104=1</formula>
    </cfRule>
  </conditionalFormatting>
  <conditionalFormatting sqref="U104:U105 W104:W105 Y104:Y105 AG104 AI104 AK104:AK105 AM104:AM105 S104 Q104">
    <cfRule type="expression" priority="926" dxfId="0">
      <formula>(P104+Q104)=2</formula>
    </cfRule>
  </conditionalFormatting>
  <conditionalFormatting sqref="AB106 T106 V106 X106 Z106 AD106 AL106">
    <cfRule type="expression" priority="925" dxfId="1">
      <formula>U106=1</formula>
    </cfRule>
  </conditionalFormatting>
  <conditionalFormatting sqref="U106 W106 Y106 AA106 AC106 AE106 AM106">
    <cfRule type="expression" priority="924" dxfId="0">
      <formula>(T106+U106)=2</formula>
    </cfRule>
  </conditionalFormatting>
  <conditionalFormatting sqref="R105">
    <cfRule type="expression" priority="923" dxfId="1">
      <formula>S105=1</formula>
    </cfRule>
  </conditionalFormatting>
  <conditionalFormatting sqref="S105">
    <cfRule type="expression" priority="922" dxfId="0">
      <formula>(R105+S105)=2</formula>
    </cfRule>
  </conditionalFormatting>
  <conditionalFormatting sqref="R106">
    <cfRule type="expression" priority="921" dxfId="1">
      <formula>S106=1</formula>
    </cfRule>
  </conditionalFormatting>
  <conditionalFormatting sqref="S106">
    <cfRule type="expression" priority="920" dxfId="0">
      <formula>(R106+S106)=2</formula>
    </cfRule>
  </conditionalFormatting>
  <conditionalFormatting sqref="P105">
    <cfRule type="expression" priority="919" dxfId="1">
      <formula>Q105=1</formula>
    </cfRule>
  </conditionalFormatting>
  <conditionalFormatting sqref="Q105">
    <cfRule type="expression" priority="918" dxfId="0">
      <formula>(P105+Q105)=2</formula>
    </cfRule>
  </conditionalFormatting>
  <conditionalFormatting sqref="P106">
    <cfRule type="expression" priority="917" dxfId="1">
      <formula>Q106=1</formula>
    </cfRule>
  </conditionalFormatting>
  <conditionalFormatting sqref="Q106">
    <cfRule type="expression" priority="916" dxfId="0">
      <formula>(P106+Q106)=2</formula>
    </cfRule>
  </conditionalFormatting>
  <conditionalFormatting sqref="AD104 Z104 AB104">
    <cfRule type="expression" priority="915" dxfId="1">
      <formula>AA104=1</formula>
    </cfRule>
  </conditionalFormatting>
  <conditionalFormatting sqref="AE104 AC104 AA104">
    <cfRule type="expression" priority="914" dxfId="0">
      <formula>(Z104+AA104)=2</formula>
    </cfRule>
  </conditionalFormatting>
  <conditionalFormatting sqref="AH105 AF105 AD105 AB105">
    <cfRule type="expression" priority="913" dxfId="1">
      <formula>AC105=1</formula>
    </cfRule>
  </conditionalFormatting>
  <conditionalFormatting sqref="AI105 AG105 AE105 AC105">
    <cfRule type="expression" priority="912" dxfId="0">
      <formula>(AB105+AC105)=2</formula>
    </cfRule>
  </conditionalFormatting>
  <conditionalFormatting sqref="Z105">
    <cfRule type="expression" priority="911" dxfId="1">
      <formula>AA105=1</formula>
    </cfRule>
  </conditionalFormatting>
  <conditionalFormatting sqref="AA105">
    <cfRule type="expression" priority="910" dxfId="0">
      <formula>(Z105+AA105)=2</formula>
    </cfRule>
  </conditionalFormatting>
  <conditionalFormatting sqref="AJ106 AH106 AF106">
    <cfRule type="expression" priority="909" dxfId="1">
      <formula>AG106=1</formula>
    </cfRule>
  </conditionalFormatting>
  <conditionalFormatting sqref="AK106 AI106 AG106">
    <cfRule type="expression" priority="908" dxfId="0">
      <formula>(AF106+AG106)=2</formula>
    </cfRule>
  </conditionalFormatting>
  <conditionalFormatting sqref="AL103 AJ103 AH103 AF103 AD103 Z103 X103 V103 T103 AB103">
    <cfRule type="expression" priority="907" dxfId="1">
      <formula>U103=1</formula>
    </cfRule>
  </conditionalFormatting>
  <conditionalFormatting sqref="AM103 AK103 AI103 AG103 AE103 AC103 AA103 Y103 W103 U103">
    <cfRule type="expression" priority="906" dxfId="0">
      <formula>(T103+U103)=2</formula>
    </cfRule>
  </conditionalFormatting>
  <conditionalFormatting sqref="R103">
    <cfRule type="expression" priority="905" dxfId="1">
      <formula>S103=1</formula>
    </cfRule>
  </conditionalFormatting>
  <conditionalFormatting sqref="S103">
    <cfRule type="expression" priority="904" dxfId="0">
      <formula>(R103+S103)=2</formula>
    </cfRule>
  </conditionalFormatting>
  <conditionalFormatting sqref="P103">
    <cfRule type="expression" priority="903" dxfId="1">
      <formula>Q103=1</formula>
    </cfRule>
  </conditionalFormatting>
  <conditionalFormatting sqref="Q103">
    <cfRule type="expression" priority="902" dxfId="0">
      <formula>(P103+Q103)=2</formula>
    </cfRule>
  </conditionalFormatting>
  <conditionalFormatting sqref="AB107 T107 V107 X107 Z107 AD107 AL107">
    <cfRule type="expression" priority="901" dxfId="1">
      <formula>U107=1</formula>
    </cfRule>
  </conditionalFormatting>
  <conditionalFormatting sqref="U107 W107 Y107 AA107 AC107 AE107 AM107">
    <cfRule type="expression" priority="900" dxfId="0">
      <formula>(T107+U107)=2</formula>
    </cfRule>
  </conditionalFormatting>
  <conditionalFormatting sqref="R107">
    <cfRule type="expression" priority="899" dxfId="1">
      <formula>S107=1</formula>
    </cfRule>
  </conditionalFormatting>
  <conditionalFormatting sqref="S107">
    <cfRule type="expression" priority="898" dxfId="0">
      <formula>(R107+S107)=2</formula>
    </cfRule>
  </conditionalFormatting>
  <conditionalFormatting sqref="P107">
    <cfRule type="expression" priority="897" dxfId="1">
      <formula>Q107=1</formula>
    </cfRule>
  </conditionalFormatting>
  <conditionalFormatting sqref="Q107">
    <cfRule type="expression" priority="896" dxfId="0">
      <formula>(P107+Q107)=2</formula>
    </cfRule>
  </conditionalFormatting>
  <conditionalFormatting sqref="AJ107 AH107 AF107">
    <cfRule type="expression" priority="895" dxfId="1">
      <formula>AG107=1</formula>
    </cfRule>
  </conditionalFormatting>
  <conditionalFormatting sqref="AK107 AI107 AG107">
    <cfRule type="expression" priority="894" dxfId="0">
      <formula>(AF107+AG107)=2</formula>
    </cfRule>
  </conditionalFormatting>
  <conditionalFormatting sqref="AB108 T108 V108 X108 Z108 AD108 AL108">
    <cfRule type="expression" priority="893" dxfId="1">
      <formula>U108=1</formula>
    </cfRule>
  </conditionalFormatting>
  <conditionalFormatting sqref="U108 W108 Y108 AA108 AC108 AE108 AM108">
    <cfRule type="expression" priority="892" dxfId="0">
      <formula>(T108+U108)=2</formula>
    </cfRule>
  </conditionalFormatting>
  <conditionalFormatting sqref="R108">
    <cfRule type="expression" priority="891" dxfId="1">
      <formula>S108=1</formula>
    </cfRule>
  </conditionalFormatting>
  <conditionalFormatting sqref="S108">
    <cfRule type="expression" priority="890" dxfId="0">
      <formula>(R108+S108)=2</formula>
    </cfRule>
  </conditionalFormatting>
  <conditionalFormatting sqref="P108">
    <cfRule type="expression" priority="889" dxfId="1">
      <formula>Q108=1</formula>
    </cfRule>
  </conditionalFormatting>
  <conditionalFormatting sqref="Q108">
    <cfRule type="expression" priority="888" dxfId="0">
      <formula>(P108+Q108)=2</formula>
    </cfRule>
  </conditionalFormatting>
  <conditionalFormatting sqref="AJ108 AH108 AF108">
    <cfRule type="expression" priority="887" dxfId="1">
      <formula>AG108=1</formula>
    </cfRule>
  </conditionalFormatting>
  <conditionalFormatting sqref="AK108 AI108 AG108">
    <cfRule type="expression" priority="886" dxfId="0">
      <formula>(AF108+AG108)=2</formula>
    </cfRule>
  </conditionalFormatting>
  <conditionalFormatting sqref="P119:AM119">
    <cfRule type="expression" priority="877" dxfId="1">
      <formula>Q119=1</formula>
    </cfRule>
  </conditionalFormatting>
  <conditionalFormatting sqref="T125 V125 X125 Z125 AB125 AD125 AF125 AH125 AJ125 AL125">
    <cfRule type="expression" priority="873" dxfId="1">
      <formula>U125=1</formula>
    </cfRule>
  </conditionalFormatting>
  <conditionalFormatting sqref="U125 W125 Y125 AA125 AC125 AE125 AG125 AI125 AK125">
    <cfRule type="expression" priority="872" dxfId="0">
      <formula>(T125+U125)=2</formula>
    </cfRule>
  </conditionalFormatting>
  <conditionalFormatting sqref="R125">
    <cfRule type="expression" priority="871" dxfId="1">
      <formula>S125=1</formula>
    </cfRule>
  </conditionalFormatting>
  <conditionalFormatting sqref="S125">
    <cfRule type="expression" priority="870" dxfId="0">
      <formula>(R125+S125)=2</formula>
    </cfRule>
  </conditionalFormatting>
  <conditionalFormatting sqref="P125">
    <cfRule type="expression" priority="869" dxfId="1">
      <formula>Q125=1</formula>
    </cfRule>
  </conditionalFormatting>
  <conditionalFormatting sqref="Q125">
    <cfRule type="expression" priority="868" dxfId="0">
      <formula>(P125+Q125)=2</formula>
    </cfRule>
  </conditionalFormatting>
  <conditionalFormatting sqref="P111:AM111">
    <cfRule type="expression" priority="863" dxfId="1">
      <formula>Q111=1</formula>
    </cfRule>
  </conditionalFormatting>
  <conditionalFormatting sqref="T127 V127 X127 Z127 AB127 AD127 AF127 AH127 AJ127 AL127">
    <cfRule type="expression" priority="855" dxfId="1">
      <formula>U127=1</formula>
    </cfRule>
  </conditionalFormatting>
  <conditionalFormatting sqref="U127 W127 Y127 AA127 AC127 AE127 AG127 AI127 AK127">
    <cfRule type="expression" priority="854" dxfId="0">
      <formula>(T127+U127)=2</formula>
    </cfRule>
  </conditionalFormatting>
  <conditionalFormatting sqref="R127">
    <cfRule type="expression" priority="853" dxfId="1">
      <formula>S127=1</formula>
    </cfRule>
  </conditionalFormatting>
  <conditionalFormatting sqref="S127">
    <cfRule type="expression" priority="852" dxfId="0">
      <formula>(R127+S127)=2</formula>
    </cfRule>
  </conditionalFormatting>
  <conditionalFormatting sqref="P127">
    <cfRule type="expression" priority="851" dxfId="1">
      <formula>Q127=1</formula>
    </cfRule>
  </conditionalFormatting>
  <conditionalFormatting sqref="Q127">
    <cfRule type="expression" priority="850" dxfId="0">
      <formula>(P127+Q127)=2</formula>
    </cfRule>
  </conditionalFormatting>
  <conditionalFormatting sqref="T117 V117 X117 Z117 AB117 AD117 AF117 AH117 AJ117 AL117">
    <cfRule type="expression" priority="849" dxfId="1">
      <formula>U117=1</formula>
    </cfRule>
  </conditionalFormatting>
  <conditionalFormatting sqref="U117 W117 Y117 AA117 AC117 AE117 AG117 AI117 AK117">
    <cfRule type="expression" priority="848" dxfId="0">
      <formula>(T117+U117)=2</formula>
    </cfRule>
  </conditionalFormatting>
  <conditionalFormatting sqref="R117">
    <cfRule type="expression" priority="847" dxfId="1">
      <formula>S117=1</formula>
    </cfRule>
  </conditionalFormatting>
  <conditionalFormatting sqref="S117">
    <cfRule type="expression" priority="846" dxfId="0">
      <formula>(R117+S117)=2</formula>
    </cfRule>
  </conditionalFormatting>
  <conditionalFormatting sqref="P117">
    <cfRule type="expression" priority="845" dxfId="1">
      <formula>Q117=1</formula>
    </cfRule>
  </conditionalFormatting>
  <conditionalFormatting sqref="Q117">
    <cfRule type="expression" priority="844" dxfId="0">
      <formula>(P117+Q117)=2</formula>
    </cfRule>
  </conditionalFormatting>
  <conditionalFormatting sqref="AL138 AB138 P138 R138 T138 V138 Z138 AD138 AF138">
    <cfRule type="expression" priority="833" dxfId="1">
      <formula>Q138=1</formula>
    </cfRule>
  </conditionalFormatting>
  <conditionalFormatting sqref="AK138 AA138 W138 Q138 S138 U138 AC138 AE138 AG138">
    <cfRule type="expression" priority="832" dxfId="0">
      <formula>(P138+Q138)=2</formula>
    </cfRule>
  </conditionalFormatting>
  <conditionalFormatting sqref="X138">
    <cfRule type="expression" priority="831" dxfId="1">
      <formula>Y138=1</formula>
    </cfRule>
  </conditionalFormatting>
  <conditionalFormatting sqref="Y138">
    <cfRule type="expression" priority="830" dxfId="0">
      <formula>(X138+Y138)=2</formula>
    </cfRule>
  </conditionalFormatting>
  <conditionalFormatting sqref="AL139 AB139 P139 R139 T139 V139 Z139 AD139 AF139">
    <cfRule type="expression" priority="829" dxfId="1">
      <formula>Q139=1</formula>
    </cfRule>
  </conditionalFormatting>
  <conditionalFormatting sqref="AK139 AA139 W139 Q139 S139 U139 AC139 AE139 AG139">
    <cfRule type="expression" priority="828" dxfId="0">
      <formula>(P139+Q139)=2</formula>
    </cfRule>
  </conditionalFormatting>
  <conditionalFormatting sqref="X139">
    <cfRule type="expression" priority="827" dxfId="1">
      <formula>Y139=1</formula>
    </cfRule>
  </conditionalFormatting>
  <conditionalFormatting sqref="Y139">
    <cfRule type="expression" priority="826" dxfId="0">
      <formula>(X139+Y139)=2</formula>
    </cfRule>
  </conditionalFormatting>
  <conditionalFormatting sqref="T112 V112 X112 Z112 AB112 AD112 AF112 AH112 AJ112 AL112">
    <cfRule type="expression" priority="825" dxfId="1">
      <formula>U112=1</formula>
    </cfRule>
  </conditionalFormatting>
  <conditionalFormatting sqref="U112 W112 Y112 AA112 AC112 AE112 AG112 AI112 AK112">
    <cfRule type="expression" priority="824" dxfId="0">
      <formula>(T112+U112)=2</formula>
    </cfRule>
  </conditionalFormatting>
  <conditionalFormatting sqref="R112">
    <cfRule type="expression" priority="823" dxfId="1">
      <formula>S112=1</formula>
    </cfRule>
  </conditionalFormatting>
  <conditionalFormatting sqref="S112">
    <cfRule type="expression" priority="822" dxfId="0">
      <formula>(R112+S112)=2</formula>
    </cfRule>
  </conditionalFormatting>
  <conditionalFormatting sqref="P112">
    <cfRule type="expression" priority="821" dxfId="1">
      <formula>Q112=1</formula>
    </cfRule>
  </conditionalFormatting>
  <conditionalFormatting sqref="Q112">
    <cfRule type="expression" priority="820" dxfId="0">
      <formula>(P112+Q112)=2</formula>
    </cfRule>
  </conditionalFormatting>
  <conditionalFormatting sqref="T113 V113 X113 Z113 AB113 AD113 AF113 AH113 AJ113 AL113">
    <cfRule type="expression" priority="819" dxfId="1">
      <formula>U113=1</formula>
    </cfRule>
  </conditionalFormatting>
  <conditionalFormatting sqref="U113 W113 Y113 AA113 AC113 AE113 AG113 AI113 AK113">
    <cfRule type="expression" priority="818" dxfId="0">
      <formula>(T113+U113)=2</formula>
    </cfRule>
  </conditionalFormatting>
  <conditionalFormatting sqref="R113">
    <cfRule type="expression" priority="817" dxfId="1">
      <formula>S113=1</formula>
    </cfRule>
  </conditionalFormatting>
  <conditionalFormatting sqref="S113">
    <cfRule type="expression" priority="816" dxfId="0">
      <formula>(R113+S113)=2</formula>
    </cfRule>
  </conditionalFormatting>
  <conditionalFormatting sqref="P113">
    <cfRule type="expression" priority="815" dxfId="1">
      <formula>Q113=1</formula>
    </cfRule>
  </conditionalFormatting>
  <conditionalFormatting sqref="Q113">
    <cfRule type="expression" priority="814" dxfId="0">
      <formula>(P113+Q113)=2</formula>
    </cfRule>
  </conditionalFormatting>
  <conditionalFormatting sqref="T115 V115 X115 Z115 AB115 AD115 AF115 AH115 AJ115 AL115">
    <cfRule type="expression" priority="813" dxfId="1">
      <formula>U115=1</formula>
    </cfRule>
  </conditionalFormatting>
  <conditionalFormatting sqref="U115 W115 Y115 AA115 AC115 AE115 AG115 AI115 AK115">
    <cfRule type="expression" priority="812" dxfId="0">
      <formula>(T115+U115)=2</formula>
    </cfRule>
  </conditionalFormatting>
  <conditionalFormatting sqref="R115">
    <cfRule type="expression" priority="811" dxfId="1">
      <formula>S115=1</formula>
    </cfRule>
  </conditionalFormatting>
  <conditionalFormatting sqref="S115">
    <cfRule type="expression" priority="810" dxfId="0">
      <formula>(R115+S115)=2</formula>
    </cfRule>
  </conditionalFormatting>
  <conditionalFormatting sqref="P115">
    <cfRule type="expression" priority="809" dxfId="1">
      <formula>Q115=1</formula>
    </cfRule>
  </conditionalFormatting>
  <conditionalFormatting sqref="Q115">
    <cfRule type="expression" priority="808" dxfId="0">
      <formula>(P115+Q115)=2</formula>
    </cfRule>
  </conditionalFormatting>
  <conditionalFormatting sqref="T116 V116 X116 Z116 AB116 AD116 AF116 AH116 AJ116 AL116">
    <cfRule type="expression" priority="807" dxfId="1">
      <formula>U116=1</formula>
    </cfRule>
  </conditionalFormatting>
  <conditionalFormatting sqref="U116 W116 Y116 AA116 AC116 AE116 AG116 AI116 AK116">
    <cfRule type="expression" priority="806" dxfId="0">
      <formula>(T116+U116)=2</formula>
    </cfRule>
  </conditionalFormatting>
  <conditionalFormatting sqref="R116">
    <cfRule type="expression" priority="805" dxfId="1">
      <formula>S116=1</formula>
    </cfRule>
  </conditionalFormatting>
  <conditionalFormatting sqref="S116">
    <cfRule type="expression" priority="804" dxfId="0">
      <formula>(R116+S116)=2</formula>
    </cfRule>
  </conditionalFormatting>
  <conditionalFormatting sqref="P116">
    <cfRule type="expression" priority="803" dxfId="1">
      <formula>Q116=1</formula>
    </cfRule>
  </conditionalFormatting>
  <conditionalFormatting sqref="Q116">
    <cfRule type="expression" priority="802" dxfId="0">
      <formula>(P116+Q116)=2</formula>
    </cfRule>
  </conditionalFormatting>
  <conditionalFormatting sqref="R120">
    <cfRule type="expression" priority="801" dxfId="1">
      <formula>S120=1</formula>
    </cfRule>
  </conditionalFormatting>
  <conditionalFormatting sqref="T120 V120 X120 Z120 AB120 AD120 AL120">
    <cfRule type="expression" priority="800" dxfId="1">
      <formula>U120=1</formula>
    </cfRule>
  </conditionalFormatting>
  <conditionalFormatting sqref="U120 W120 Y120 AA120 AC120 AE120 AK120">
    <cfRule type="expression" priority="799" dxfId="0">
      <formula>(T120+U120)=2</formula>
    </cfRule>
  </conditionalFormatting>
  <conditionalFormatting sqref="S120">
    <cfRule type="expression" priority="798" dxfId="0">
      <formula>(R120+S120)=2</formula>
    </cfRule>
  </conditionalFormatting>
  <conditionalFormatting sqref="P120">
    <cfRule type="expression" priority="797" dxfId="1">
      <formula>Q120=1</formula>
    </cfRule>
  </conditionalFormatting>
  <conditionalFormatting sqref="Q120">
    <cfRule type="expression" priority="796" dxfId="0">
      <formula>(P120+Q120)=2</formula>
    </cfRule>
  </conditionalFormatting>
  <conditionalFormatting sqref="R121">
    <cfRule type="expression" priority="795" dxfId="1">
      <formula>S121=1</formula>
    </cfRule>
  </conditionalFormatting>
  <conditionalFormatting sqref="T121 V121 X121 Z121 AB121 AD121 AF121 AH121 AJ121 AL121">
    <cfRule type="expression" priority="794" dxfId="1">
      <formula>U121=1</formula>
    </cfRule>
  </conditionalFormatting>
  <conditionalFormatting sqref="U121 W121 Y121 AA121 AC121 AE121 AG121 AI121 AK121">
    <cfRule type="expression" priority="793" dxfId="0">
      <formula>(T121+U121)=2</formula>
    </cfRule>
  </conditionalFormatting>
  <conditionalFormatting sqref="S121">
    <cfRule type="expression" priority="792" dxfId="0">
      <formula>(R121+S121)=2</formula>
    </cfRule>
  </conditionalFormatting>
  <conditionalFormatting sqref="P121">
    <cfRule type="expression" priority="791" dxfId="1">
      <formula>Q121=1</formula>
    </cfRule>
  </conditionalFormatting>
  <conditionalFormatting sqref="Q121">
    <cfRule type="expression" priority="790" dxfId="0">
      <formula>(P121+Q121)=2</formula>
    </cfRule>
  </conditionalFormatting>
  <conditionalFormatting sqref="T124 V124 X124 Z124 AB124 AD124 AF124 AH124 AJ124 AL124">
    <cfRule type="expression" priority="789" dxfId="1">
      <formula>U124=1</formula>
    </cfRule>
  </conditionalFormatting>
  <conditionalFormatting sqref="U124 W124 Y124 AA124 AC124 AE124 AG124 AI124 AK124">
    <cfRule type="expression" priority="788" dxfId="0">
      <formula>(T124+U124)=2</formula>
    </cfRule>
  </conditionalFormatting>
  <conditionalFormatting sqref="R124">
    <cfRule type="expression" priority="787" dxfId="1">
      <formula>S124=1</formula>
    </cfRule>
  </conditionalFormatting>
  <conditionalFormatting sqref="S124">
    <cfRule type="expression" priority="786" dxfId="0">
      <formula>(R124+S124)=2</formula>
    </cfRule>
  </conditionalFormatting>
  <conditionalFormatting sqref="P124">
    <cfRule type="expression" priority="785" dxfId="1">
      <formula>Q124=1</formula>
    </cfRule>
  </conditionalFormatting>
  <conditionalFormatting sqref="Q124">
    <cfRule type="expression" priority="784" dxfId="0">
      <formula>(P124+Q124)=2</formula>
    </cfRule>
  </conditionalFormatting>
  <conditionalFormatting sqref="T128 V128 X128 Z128 AB128 AD128 AF128 AH128 AJ128 AL128">
    <cfRule type="expression" priority="777" dxfId="1">
      <formula>U128=1</formula>
    </cfRule>
  </conditionalFormatting>
  <conditionalFormatting sqref="U128 W128 Y128 AA128 AC128 AE128 AG128 AI128 AK128">
    <cfRule type="expression" priority="776" dxfId="0">
      <formula>(T128+U128)=2</formula>
    </cfRule>
  </conditionalFormatting>
  <conditionalFormatting sqref="R128">
    <cfRule type="expression" priority="775" dxfId="1">
      <formula>S128=1</formula>
    </cfRule>
  </conditionalFormatting>
  <conditionalFormatting sqref="S128">
    <cfRule type="expression" priority="774" dxfId="0">
      <formula>(R128+S128)=2</formula>
    </cfRule>
  </conditionalFormatting>
  <conditionalFormatting sqref="P128">
    <cfRule type="expression" priority="773" dxfId="1">
      <formula>Q128=1</formula>
    </cfRule>
  </conditionalFormatting>
  <conditionalFormatting sqref="Q128">
    <cfRule type="expression" priority="772" dxfId="0">
      <formula>(P128+Q128)=2</formula>
    </cfRule>
  </conditionalFormatting>
  <conditionalFormatting sqref="T132 V132 X132 Z132 AB132 AD132 AF132 AH132 AJ132:AJ133 AL132:AL133">
    <cfRule type="expression" priority="771" dxfId="1">
      <formula>U132=1</formula>
    </cfRule>
  </conditionalFormatting>
  <conditionalFormatting sqref="U132 W132 Y132 AA132 AC132 AE132 AG132 AI132 AK132:AK133">
    <cfRule type="expression" priority="770" dxfId="0">
      <formula>(T132+U132)=2</formula>
    </cfRule>
  </conditionalFormatting>
  <conditionalFormatting sqref="R132">
    <cfRule type="expression" priority="769" dxfId="1">
      <formula>S132=1</formula>
    </cfRule>
  </conditionalFormatting>
  <conditionalFormatting sqref="S132">
    <cfRule type="expression" priority="768" dxfId="0">
      <formula>(R132+S132)=2</formula>
    </cfRule>
  </conditionalFormatting>
  <conditionalFormatting sqref="P132">
    <cfRule type="expression" priority="767" dxfId="1">
      <formula>Q132=1</formula>
    </cfRule>
  </conditionalFormatting>
  <conditionalFormatting sqref="Q132">
    <cfRule type="expression" priority="766" dxfId="0">
      <formula>(P132+Q132)=2</formula>
    </cfRule>
  </conditionalFormatting>
  <conditionalFormatting sqref="T130 V130 X130 Z130 AB130 AD130 AF130 AH130 AJ130 AL130">
    <cfRule type="expression" priority="765" dxfId="1">
      <formula>U130=1</formula>
    </cfRule>
  </conditionalFormatting>
  <conditionalFormatting sqref="U130 W130 Y130 AA130 AC130 AE130 AG130 AI130 AK130">
    <cfRule type="expression" priority="764" dxfId="0">
      <formula>(T130+U130)=2</formula>
    </cfRule>
  </conditionalFormatting>
  <conditionalFormatting sqref="R130">
    <cfRule type="expression" priority="763" dxfId="1">
      <formula>S130=1</formula>
    </cfRule>
  </conditionalFormatting>
  <conditionalFormatting sqref="S130">
    <cfRule type="expression" priority="762" dxfId="0">
      <formula>(R130+S130)=2</formula>
    </cfRule>
  </conditionalFormatting>
  <conditionalFormatting sqref="P130">
    <cfRule type="expression" priority="761" dxfId="1">
      <formula>Q130=1</formula>
    </cfRule>
  </conditionalFormatting>
  <conditionalFormatting sqref="Q130">
    <cfRule type="expression" priority="760" dxfId="0">
      <formula>(P130+Q130)=2</formula>
    </cfRule>
  </conditionalFormatting>
  <conditionalFormatting sqref="T133 V133 X133 Z133 AB133 AD133 AF133 AH133">
    <cfRule type="expression" priority="759" dxfId="1">
      <formula>U133=1</formula>
    </cfRule>
  </conditionalFormatting>
  <conditionalFormatting sqref="U133 W133 Y133 AA133 AC133 AE133 AG133 AI133">
    <cfRule type="expression" priority="758" dxfId="0">
      <formula>(T133+U133)=2</formula>
    </cfRule>
  </conditionalFormatting>
  <conditionalFormatting sqref="R133">
    <cfRule type="expression" priority="757" dxfId="1">
      <formula>S133=1</formula>
    </cfRule>
  </conditionalFormatting>
  <conditionalFormatting sqref="S133">
    <cfRule type="expression" priority="756" dxfId="0">
      <formula>(R133+S133)=2</formula>
    </cfRule>
  </conditionalFormatting>
  <conditionalFormatting sqref="P133">
    <cfRule type="expression" priority="755" dxfId="1">
      <formula>Q133=1</formula>
    </cfRule>
  </conditionalFormatting>
  <conditionalFormatting sqref="Q133">
    <cfRule type="expression" priority="754" dxfId="0">
      <formula>(P133+Q133)=2</formula>
    </cfRule>
  </conditionalFormatting>
  <conditionalFormatting sqref="T136 V136 Z136 AB136 AF136 AH136 AJ136 AL136">
    <cfRule type="expression" priority="753" dxfId="1">
      <formula>U136=1</formula>
    </cfRule>
  </conditionalFormatting>
  <conditionalFormatting sqref="U136 Y136 AA136 AC136 AG136 AI136 AK136">
    <cfRule type="expression" priority="752" dxfId="0">
      <formula>(T136+U136)=2</formula>
    </cfRule>
  </conditionalFormatting>
  <conditionalFormatting sqref="R136">
    <cfRule type="expression" priority="751" dxfId="1">
      <formula>S136=1</formula>
    </cfRule>
  </conditionalFormatting>
  <conditionalFormatting sqref="S136">
    <cfRule type="expression" priority="750" dxfId="0">
      <formula>(R136+S136)=2</formula>
    </cfRule>
  </conditionalFormatting>
  <conditionalFormatting sqref="P136">
    <cfRule type="expression" priority="749" dxfId="1">
      <formula>Q136=1</formula>
    </cfRule>
  </conditionalFormatting>
  <conditionalFormatting sqref="Q136">
    <cfRule type="expression" priority="748" dxfId="0">
      <formula>(P136+Q136)=2</formula>
    </cfRule>
  </conditionalFormatting>
  <conditionalFormatting sqref="W136">
    <cfRule type="expression" priority="747" dxfId="1">
      <formula>X136=1</formula>
    </cfRule>
  </conditionalFormatting>
  <conditionalFormatting sqref="X136">
    <cfRule type="expression" priority="746" dxfId="0">
      <formula>(W136+X136)=2</formula>
    </cfRule>
  </conditionalFormatting>
  <conditionalFormatting sqref="AD136">
    <cfRule type="expression" priority="745" dxfId="1">
      <formula>AE136=1</formula>
    </cfRule>
  </conditionalFormatting>
  <conditionalFormatting sqref="AE136">
    <cfRule type="expression" priority="744" dxfId="0">
      <formula>(AD136+AE136)=2</formula>
    </cfRule>
  </conditionalFormatting>
  <conditionalFormatting sqref="AL134 AJ134 AH134 AB134 P134 R134 T134 V134 Z134 AD134 AF134">
    <cfRule type="expression" priority="743" dxfId="1">
      <formula>Q134=1</formula>
    </cfRule>
  </conditionalFormatting>
  <conditionalFormatting sqref="AK134 AI134 AA134 W134 Q134 S134 U134 AC134 AE134 AG134">
    <cfRule type="expression" priority="742" dxfId="0">
      <formula>(P134+Q134)=2</formula>
    </cfRule>
  </conditionalFormatting>
  <conditionalFormatting sqref="X134">
    <cfRule type="expression" priority="741" dxfId="1">
      <formula>Y134=1</formula>
    </cfRule>
  </conditionalFormatting>
  <conditionalFormatting sqref="Y134">
    <cfRule type="expression" priority="740" dxfId="0">
      <formula>(X134+Y134)=2</formula>
    </cfRule>
  </conditionalFormatting>
  <conditionalFormatting sqref="AF120 AH120 AJ120">
    <cfRule type="expression" priority="739" dxfId="1">
      <formula>AG120=1</formula>
    </cfRule>
  </conditionalFormatting>
  <conditionalFormatting sqref="AG120 AI120">
    <cfRule type="expression" priority="738" dxfId="0">
      <formula>(AF120+AG120)=2</formula>
    </cfRule>
  </conditionalFormatting>
  <conditionalFormatting sqref="T131 V131 X131 Z131 AB131 AD131 AF131 AH131 AJ131 AL131">
    <cfRule type="expression" priority="737" dxfId="1">
      <formula>U131=1</formula>
    </cfRule>
  </conditionalFormatting>
  <conditionalFormatting sqref="U131 W131 Y131 AA131 AC131 AE131 AG131 AI131 AK131">
    <cfRule type="expression" priority="736" dxfId="0">
      <formula>(T131+U131)=2</formula>
    </cfRule>
  </conditionalFormatting>
  <conditionalFormatting sqref="R131">
    <cfRule type="expression" priority="735" dxfId="1">
      <formula>S131=1</formula>
    </cfRule>
  </conditionalFormatting>
  <conditionalFormatting sqref="S131">
    <cfRule type="expression" priority="734" dxfId="0">
      <formula>(R131+S131)=2</formula>
    </cfRule>
  </conditionalFormatting>
  <conditionalFormatting sqref="P131">
    <cfRule type="expression" priority="733" dxfId="1">
      <formula>Q131=1</formula>
    </cfRule>
  </conditionalFormatting>
  <conditionalFormatting sqref="Q131">
    <cfRule type="expression" priority="732" dxfId="0">
      <formula>(P131+Q131)=2</formula>
    </cfRule>
  </conditionalFormatting>
  <conditionalFormatting sqref="T137 V137 Z137 AB137 AF137 AL137 AH137:AH139 AJ137:AJ139">
    <cfRule type="expression" priority="731" dxfId="1">
      <formula>U137=1</formula>
    </cfRule>
  </conditionalFormatting>
  <conditionalFormatting sqref="U137 Y137 AA137 AC137 AG137 AK137 AI137:AI139">
    <cfRule type="expression" priority="730" dxfId="0">
      <formula>(T137+U137)=2</formula>
    </cfRule>
  </conditionalFormatting>
  <conditionalFormatting sqref="R137">
    <cfRule type="expression" priority="729" dxfId="1">
      <formula>S137=1</formula>
    </cfRule>
  </conditionalFormatting>
  <conditionalFormatting sqref="S137">
    <cfRule type="expression" priority="728" dxfId="0">
      <formula>(R137+S137)=2</formula>
    </cfRule>
  </conditionalFormatting>
  <conditionalFormatting sqref="P137">
    <cfRule type="expression" priority="727" dxfId="1">
      <formula>Q137=1</formula>
    </cfRule>
  </conditionalFormatting>
  <conditionalFormatting sqref="Q137">
    <cfRule type="expression" priority="726" dxfId="0">
      <formula>(P137+Q137)=2</formula>
    </cfRule>
  </conditionalFormatting>
  <conditionalFormatting sqref="W137">
    <cfRule type="expression" priority="725" dxfId="1">
      <formula>X137=1</formula>
    </cfRule>
  </conditionalFormatting>
  <conditionalFormatting sqref="X137">
    <cfRule type="expression" priority="724" dxfId="0">
      <formula>(W137+X137)=2</formula>
    </cfRule>
  </conditionalFormatting>
  <conditionalFormatting sqref="AD137">
    <cfRule type="expression" priority="723" dxfId="1">
      <formula>AE137=1</formula>
    </cfRule>
  </conditionalFormatting>
  <conditionalFormatting sqref="AE137">
    <cfRule type="expression" priority="722" dxfId="0">
      <formula>(AD137+AE137)=2</formula>
    </cfRule>
  </conditionalFormatting>
  <conditionalFormatting sqref="T118 V118 X118 Z118 AB118 AD118 AF118 AH118 AJ118 AL118">
    <cfRule type="expression" priority="721" dxfId="1">
      <formula>U118=1</formula>
    </cfRule>
  </conditionalFormatting>
  <conditionalFormatting sqref="U118 W118 Y118 AA118 AC118 AE118 AG118 AI118 AK118">
    <cfRule type="expression" priority="720" dxfId="0">
      <formula>(T118+U118)=2</formula>
    </cfRule>
  </conditionalFormatting>
  <conditionalFormatting sqref="R118">
    <cfRule type="expression" priority="719" dxfId="1">
      <formula>S118=1</formula>
    </cfRule>
  </conditionalFormatting>
  <conditionalFormatting sqref="S118">
    <cfRule type="expression" priority="718" dxfId="0">
      <formula>(R118+S118)=2</formula>
    </cfRule>
  </conditionalFormatting>
  <conditionalFormatting sqref="P118">
    <cfRule type="expression" priority="717" dxfId="1">
      <formula>Q118=1</formula>
    </cfRule>
  </conditionalFormatting>
  <conditionalFormatting sqref="Q118">
    <cfRule type="expression" priority="716" dxfId="0">
      <formula>(P118+Q118)=2</formula>
    </cfRule>
  </conditionalFormatting>
  <conditionalFormatting sqref="R122">
    <cfRule type="expression" priority="715" dxfId="1">
      <formula>S122=1</formula>
    </cfRule>
  </conditionalFormatting>
  <conditionalFormatting sqref="T122 V122 X122 Z122 AB122 AD122 AF122 AH122 AJ122 AL122">
    <cfRule type="expression" priority="714" dxfId="1">
      <formula>U122=1</formula>
    </cfRule>
  </conditionalFormatting>
  <conditionalFormatting sqref="U122 W122 Y122 AA122 AC122 AE122 AG122 AI122 AK122">
    <cfRule type="expression" priority="713" dxfId="0">
      <formula>(T122+U122)=2</formula>
    </cfRule>
  </conditionalFormatting>
  <conditionalFormatting sqref="S122">
    <cfRule type="expression" priority="712" dxfId="0">
      <formula>(R122+S122)=2</formula>
    </cfRule>
  </conditionalFormatting>
  <conditionalFormatting sqref="P122">
    <cfRule type="expression" priority="711" dxfId="1">
      <formula>Q122=1</formula>
    </cfRule>
  </conditionalFormatting>
  <conditionalFormatting sqref="Q122">
    <cfRule type="expression" priority="710" dxfId="0">
      <formula>(P122+Q122)=2</formula>
    </cfRule>
  </conditionalFormatting>
  <conditionalFormatting sqref="P114:AM114">
    <cfRule type="expression" priority="705" dxfId="1">
      <formula>Q114=1</formula>
    </cfRule>
  </conditionalFormatting>
  <conditionalFormatting sqref="T150 V150 X150 Z150 AB150 AD150 AF150 AH150">
    <cfRule type="expression" priority="703" dxfId="1">
      <formula>U150=1</formula>
    </cfRule>
  </conditionalFormatting>
  <conditionalFormatting sqref="U150 W150 Y150 AA150 AC150 AE150 AG150 AI150 AM150">
    <cfRule type="expression" priority="702" dxfId="0">
      <formula>(T150+U150)=2</formula>
    </cfRule>
  </conditionalFormatting>
  <conditionalFormatting sqref="R150">
    <cfRule type="expression" priority="701" dxfId="1">
      <formula>S150=1</formula>
    </cfRule>
  </conditionalFormatting>
  <conditionalFormatting sqref="S150">
    <cfRule type="expression" priority="700" dxfId="0">
      <formula>(R150+S150)=2</formula>
    </cfRule>
  </conditionalFormatting>
  <conditionalFormatting sqref="P150">
    <cfRule type="expression" priority="699" dxfId="1">
      <formula>Q150=1</formula>
    </cfRule>
  </conditionalFormatting>
  <conditionalFormatting sqref="Q150">
    <cfRule type="expression" priority="698" dxfId="0">
      <formula>(P150+Q150)=2</formula>
    </cfRule>
  </conditionalFormatting>
  <conditionalFormatting sqref="T149 V149 X149 Z149 AB149 AD149 AF149 AH149">
    <cfRule type="expression" priority="697" dxfId="1">
      <formula>U149=1</formula>
    </cfRule>
  </conditionalFormatting>
  <conditionalFormatting sqref="U149 W149 Y149 AA149 AC149 AE149 AG149 AI149 AM149">
    <cfRule type="expression" priority="696" dxfId="0">
      <formula>(T149+U149)=2</formula>
    </cfRule>
  </conditionalFormatting>
  <conditionalFormatting sqref="R149">
    <cfRule type="expression" priority="695" dxfId="1">
      <formula>S149=1</formula>
    </cfRule>
  </conditionalFormatting>
  <conditionalFormatting sqref="S149">
    <cfRule type="expression" priority="694" dxfId="0">
      <formula>(R149+S149)=2</formula>
    </cfRule>
  </conditionalFormatting>
  <conditionalFormatting sqref="P149">
    <cfRule type="expression" priority="693" dxfId="1">
      <formula>Q149=1</formula>
    </cfRule>
  </conditionalFormatting>
  <conditionalFormatting sqref="Q149">
    <cfRule type="expression" priority="692" dxfId="0">
      <formula>(P149+Q149)=2</formula>
    </cfRule>
  </conditionalFormatting>
  <conditionalFormatting sqref="T148 V148 X148 Z148 AB148 AD148 AF148 AH148">
    <cfRule type="expression" priority="691" dxfId="1">
      <formula>U148=1</formula>
    </cfRule>
  </conditionalFormatting>
  <conditionalFormatting sqref="U148 W148 Y148 AA148 AC148 AE148 AG148 AI148 AM148">
    <cfRule type="expression" priority="690" dxfId="0">
      <formula>(T148+U148)=2</formula>
    </cfRule>
  </conditionalFormatting>
  <conditionalFormatting sqref="R148">
    <cfRule type="expression" priority="689" dxfId="1">
      <formula>S148=1</formula>
    </cfRule>
  </conditionalFormatting>
  <conditionalFormatting sqref="S148">
    <cfRule type="expression" priority="688" dxfId="0">
      <formula>(R148+S148)=2</formula>
    </cfRule>
  </conditionalFormatting>
  <conditionalFormatting sqref="P148">
    <cfRule type="expression" priority="687" dxfId="1">
      <formula>Q148=1</formula>
    </cfRule>
  </conditionalFormatting>
  <conditionalFormatting sqref="Q148">
    <cfRule type="expression" priority="686" dxfId="0">
      <formula>(P148+Q148)=2</formula>
    </cfRule>
  </conditionalFormatting>
  <conditionalFormatting sqref="T147 V147 X147 Z147 AB147 AD147 AF147 AH147 AJ147:AJ150 AL147:AL150">
    <cfRule type="expression" priority="685" dxfId="1">
      <formula>U147=1</formula>
    </cfRule>
  </conditionalFormatting>
  <conditionalFormatting sqref="U147 W147 Y147 AA147 AC147 AE147 AG147 AI147 AM147 AK147:AK150">
    <cfRule type="expression" priority="684" dxfId="0">
      <formula>(T147+U147)=2</formula>
    </cfRule>
  </conditionalFormatting>
  <conditionalFormatting sqref="R147">
    <cfRule type="expression" priority="683" dxfId="1">
      <formula>S147=1</formula>
    </cfRule>
  </conditionalFormatting>
  <conditionalFormatting sqref="S147">
    <cfRule type="expression" priority="682" dxfId="0">
      <formula>(R147+S147)=2</formula>
    </cfRule>
  </conditionalFormatting>
  <conditionalFormatting sqref="P147">
    <cfRule type="expression" priority="681" dxfId="1">
      <formula>Q147=1</formula>
    </cfRule>
  </conditionalFormatting>
  <conditionalFormatting sqref="Q147">
    <cfRule type="expression" priority="680" dxfId="0">
      <formula>(P147+Q147)=2</formula>
    </cfRule>
  </conditionalFormatting>
  <conditionalFormatting sqref="AL151 AJ151 AH151 AB151 P151 R151 T151 V151 Z151 AD151 AF151">
    <cfRule type="expression" priority="679" dxfId="1">
      <formula>Q151=1</formula>
    </cfRule>
  </conditionalFormatting>
  <conditionalFormatting sqref="AM151 AK151 AI151 AA151 W151 Q151 S151 U151 AC151 AE151 AG151">
    <cfRule type="expression" priority="678" dxfId="0">
      <formula>(P151+Q151)=2</formula>
    </cfRule>
  </conditionalFormatting>
  <conditionalFormatting sqref="X151">
    <cfRule type="expression" priority="677" dxfId="1">
      <formula>Y151=1</formula>
    </cfRule>
  </conditionalFormatting>
  <conditionalFormatting sqref="Y151">
    <cfRule type="expression" priority="676" dxfId="0">
      <formula>(X151+Y151)=2</formula>
    </cfRule>
  </conditionalFormatting>
  <conditionalFormatting sqref="AL141 AJ141 AH141 AB141 P141 R141 T141 V141 Z141 AD141 AF141">
    <cfRule type="expression" priority="651" dxfId="1">
      <formula>Q141=1</formula>
    </cfRule>
  </conditionalFormatting>
  <conditionalFormatting sqref="AM141 AK141 AI141 AA141 W141 Q141 S141 U141 AC141 AE141 AG141">
    <cfRule type="expression" priority="650" dxfId="0">
      <formula>(P141+Q141)=2</formula>
    </cfRule>
  </conditionalFormatting>
  <conditionalFormatting sqref="X141">
    <cfRule type="expression" priority="649" dxfId="1">
      <formula>Y141=1</formula>
    </cfRule>
  </conditionalFormatting>
  <conditionalFormatting sqref="Y141">
    <cfRule type="expression" priority="648" dxfId="0">
      <formula>(X141+Y141)=2</formula>
    </cfRule>
  </conditionalFormatting>
  <conditionalFormatting sqref="AL145 AJ145 AH145 AB145 P145 R145 T145 V145 Z145 AD145 AF145">
    <cfRule type="expression" priority="647" dxfId="1">
      <formula>Q145=1</formula>
    </cfRule>
  </conditionalFormatting>
  <conditionalFormatting sqref="AM145 AK145 AI145 AA145 W145 Q145 S145 U145 AC145 AE145 AG145">
    <cfRule type="expression" priority="646" dxfId="0">
      <formula>(P145+Q145)=2</formula>
    </cfRule>
  </conditionalFormatting>
  <conditionalFormatting sqref="X145">
    <cfRule type="expression" priority="645" dxfId="1">
      <formula>Y145=1</formula>
    </cfRule>
  </conditionalFormatting>
  <conditionalFormatting sqref="Y145">
    <cfRule type="expression" priority="644" dxfId="0">
      <formula>(X145+Y145)=2</formula>
    </cfRule>
  </conditionalFormatting>
  <conditionalFormatting sqref="T143 V143 Z143 AB143 AF143 AH143 AJ143 AL143">
    <cfRule type="expression" priority="643" dxfId="1">
      <formula>U143=1</formula>
    </cfRule>
  </conditionalFormatting>
  <conditionalFormatting sqref="U143 Y143 AA143 AC143 AG143 AI143 AK143 AM143">
    <cfRule type="expression" priority="642" dxfId="0">
      <formula>(T143+U143)=2</formula>
    </cfRule>
  </conditionalFormatting>
  <conditionalFormatting sqref="R143">
    <cfRule type="expression" priority="641" dxfId="1">
      <formula>S143=1</formula>
    </cfRule>
  </conditionalFormatting>
  <conditionalFormatting sqref="S143">
    <cfRule type="expression" priority="640" dxfId="0">
      <formula>(R143+S143)=2</formula>
    </cfRule>
  </conditionalFormatting>
  <conditionalFormatting sqref="P143">
    <cfRule type="expression" priority="639" dxfId="1">
      <formula>Q143=1</formula>
    </cfRule>
  </conditionalFormatting>
  <conditionalFormatting sqref="Q143">
    <cfRule type="expression" priority="638" dxfId="0">
      <formula>(P143+Q143)=2</formula>
    </cfRule>
  </conditionalFormatting>
  <conditionalFormatting sqref="W143">
    <cfRule type="expression" priority="637" dxfId="1">
      <formula>X143=1</formula>
    </cfRule>
  </conditionalFormatting>
  <conditionalFormatting sqref="X143">
    <cfRule type="expression" priority="636" dxfId="0">
      <formula>(W143+X143)=2</formula>
    </cfRule>
  </conditionalFormatting>
  <conditionalFormatting sqref="AD143">
    <cfRule type="expression" priority="635" dxfId="1">
      <formula>AE143=1</formula>
    </cfRule>
  </conditionalFormatting>
  <conditionalFormatting sqref="AE143">
    <cfRule type="expression" priority="634" dxfId="0">
      <formula>(AD143+AE143)=2</formula>
    </cfRule>
  </conditionalFormatting>
  <conditionalFormatting sqref="T144 V144 Z144 AB144 AF144 AH144 AJ144 AL144">
    <cfRule type="expression" priority="633" dxfId="1">
      <formula>U144=1</formula>
    </cfRule>
  </conditionalFormatting>
  <conditionalFormatting sqref="U144 Y144 AA144 AC144 AG144 AI144 AK144 AM144">
    <cfRule type="expression" priority="632" dxfId="0">
      <formula>(T144+U144)=2</formula>
    </cfRule>
  </conditionalFormatting>
  <conditionalFormatting sqref="R144">
    <cfRule type="expression" priority="631" dxfId="1">
      <formula>S144=1</formula>
    </cfRule>
  </conditionalFormatting>
  <conditionalFormatting sqref="S144">
    <cfRule type="expression" priority="630" dxfId="0">
      <formula>(R144+S144)=2</formula>
    </cfRule>
  </conditionalFormatting>
  <conditionalFormatting sqref="P144">
    <cfRule type="expression" priority="629" dxfId="1">
      <formula>Q144=1</formula>
    </cfRule>
  </conditionalFormatting>
  <conditionalFormatting sqref="Q144">
    <cfRule type="expression" priority="628" dxfId="0">
      <formula>(P144+Q144)=2</formula>
    </cfRule>
  </conditionalFormatting>
  <conditionalFormatting sqref="W144">
    <cfRule type="expression" priority="627" dxfId="1">
      <formula>X144=1</formula>
    </cfRule>
  </conditionalFormatting>
  <conditionalFormatting sqref="X144">
    <cfRule type="expression" priority="626" dxfId="0">
      <formula>(W144+X144)=2</formula>
    </cfRule>
  </conditionalFormatting>
  <conditionalFormatting sqref="AD144">
    <cfRule type="expression" priority="625" dxfId="1">
      <formula>AE144=1</formula>
    </cfRule>
  </conditionalFormatting>
  <conditionalFormatting sqref="AE144">
    <cfRule type="expression" priority="624" dxfId="0">
      <formula>(AD144+AE144)=2</formula>
    </cfRule>
  </conditionalFormatting>
  <conditionalFormatting sqref="AL142 AJ142 AH142 AB142 P142 R142 T142 V142 Z142 AD142 AF142">
    <cfRule type="expression" priority="623" dxfId="1">
      <formula>Q142=1</formula>
    </cfRule>
  </conditionalFormatting>
  <conditionalFormatting sqref="AM142 AK142 AI142 AA142 W142 Q142 S142 U142 AC142 AE142 AG142">
    <cfRule type="expression" priority="622" dxfId="0">
      <formula>(P142+Q142)=2</formula>
    </cfRule>
  </conditionalFormatting>
  <conditionalFormatting sqref="X142">
    <cfRule type="expression" priority="621" dxfId="1">
      <formula>Y142=1</formula>
    </cfRule>
  </conditionalFormatting>
  <conditionalFormatting sqref="Y142">
    <cfRule type="expression" priority="620" dxfId="0">
      <formula>(X142+Y142)=2</formula>
    </cfRule>
  </conditionalFormatting>
  <conditionalFormatting sqref="T153 V153 X153 AH153 AJ153 AL153">
    <cfRule type="expression" priority="619" dxfId="1">
      <formula>U153=1</formula>
    </cfRule>
  </conditionalFormatting>
  <conditionalFormatting sqref="U153 W153 Y153 AI153 AK153 AM153">
    <cfRule type="expression" priority="618" dxfId="0">
      <formula>(T153+U153)=2</formula>
    </cfRule>
  </conditionalFormatting>
  <conditionalFormatting sqref="T154 V154 X154 Z154 AJ154 AL154">
    <cfRule type="expression" priority="617" dxfId="1">
      <formula>U154=1</formula>
    </cfRule>
  </conditionalFormatting>
  <conditionalFormatting sqref="U154 W154 Y154 AA154 AK154 AM154">
    <cfRule type="expression" priority="616" dxfId="0">
      <formula>(T154+U154)=2</formula>
    </cfRule>
  </conditionalFormatting>
  <conditionalFormatting sqref="R153">
    <cfRule type="expression" priority="615" dxfId="1">
      <formula>S153=1</formula>
    </cfRule>
  </conditionalFormatting>
  <conditionalFormatting sqref="S153">
    <cfRule type="expression" priority="614" dxfId="0">
      <formula>(R153+S153)=2</formula>
    </cfRule>
  </conditionalFormatting>
  <conditionalFormatting sqref="R154">
    <cfRule type="expression" priority="613" dxfId="1">
      <formula>S154=1</formula>
    </cfRule>
  </conditionalFormatting>
  <conditionalFormatting sqref="S154">
    <cfRule type="expression" priority="612" dxfId="0">
      <formula>(R154+S154)=2</formula>
    </cfRule>
  </conditionalFormatting>
  <conditionalFormatting sqref="P153">
    <cfRule type="expression" priority="611" dxfId="1">
      <formula>Q153=1</formula>
    </cfRule>
  </conditionalFormatting>
  <conditionalFormatting sqref="Q153">
    <cfRule type="expression" priority="610" dxfId="0">
      <formula>(P153+Q153)=2</formula>
    </cfRule>
  </conditionalFormatting>
  <conditionalFormatting sqref="P154">
    <cfRule type="expression" priority="609" dxfId="1">
      <formula>Q154=1</formula>
    </cfRule>
  </conditionalFormatting>
  <conditionalFormatting sqref="Q154">
    <cfRule type="expression" priority="608" dxfId="0">
      <formula>(P154+Q154)=2</formula>
    </cfRule>
  </conditionalFormatting>
  <conditionalFormatting sqref="Z153 AB153 AD153 AF153">
    <cfRule type="expression" priority="607" dxfId="1">
      <formula>AA153=1</formula>
    </cfRule>
  </conditionalFormatting>
  <conditionalFormatting sqref="AA153 AC153 AE153 AG153">
    <cfRule type="expression" priority="606" dxfId="0">
      <formula>(Z153+AA153)=2</formula>
    </cfRule>
  </conditionalFormatting>
  <conditionalFormatting sqref="AB154 AD154 AF154 AH154">
    <cfRule type="expression" priority="605" dxfId="1">
      <formula>AC154=1</formula>
    </cfRule>
  </conditionalFormatting>
  <conditionalFormatting sqref="AC154 AE154 AG154 AI154">
    <cfRule type="expression" priority="604" dxfId="0">
      <formula>(AB154+AC154)=2</formula>
    </cfRule>
  </conditionalFormatting>
  <conditionalFormatting sqref="AD157 Z158 X158 V158 T158 R157:R158 P157:P158 AL157:AL158">
    <cfRule type="expression" priority="603" dxfId="1">
      <formula>Q157=1</formula>
    </cfRule>
  </conditionalFormatting>
  <conditionalFormatting sqref="AM157:AM158 AE157 AA158 Y158 W158 U158 S157:S158 Q157:Q158">
    <cfRule type="expression" priority="602" dxfId="0">
      <formula>(P157+Q157)=2</formula>
    </cfRule>
  </conditionalFormatting>
  <conditionalFormatting sqref="AL156 AD156 AJ156:AJ161 AH156:AH161 AF156:AF161">
    <cfRule type="expression" priority="601" dxfId="1">
      <formula>AE156=1</formula>
    </cfRule>
  </conditionalFormatting>
  <conditionalFormatting sqref="AM156 AE156 AK156:AK158 AI156:AI161 AG156:AG161">
    <cfRule type="expression" priority="600" dxfId="0">
      <formula>(AD156+AE156)=2</formula>
    </cfRule>
  </conditionalFormatting>
  <conditionalFormatting sqref="R156">
    <cfRule type="expression" priority="599" dxfId="1">
      <formula>S156=1</formula>
    </cfRule>
  </conditionalFormatting>
  <conditionalFormatting sqref="S156">
    <cfRule type="expression" priority="598" dxfId="0">
      <formula>(R156+S156)=2</formula>
    </cfRule>
  </conditionalFormatting>
  <conditionalFormatting sqref="P156">
    <cfRule type="expression" priority="597" dxfId="1">
      <formula>Q156=1</formula>
    </cfRule>
  </conditionalFormatting>
  <conditionalFormatting sqref="Q156">
    <cfRule type="expression" priority="596" dxfId="0">
      <formula>(P156+Q156)=2</formula>
    </cfRule>
  </conditionalFormatting>
  <conditionalFormatting sqref="AB156">
    <cfRule type="expression" priority="595" dxfId="1">
      <formula>AC156=1</formula>
    </cfRule>
  </conditionalFormatting>
  <conditionalFormatting sqref="AC156">
    <cfRule type="expression" priority="594" dxfId="0">
      <formula>(AB156+AC156)=2</formula>
    </cfRule>
  </conditionalFormatting>
  <conditionalFormatting sqref="T157">
    <cfRule type="expression" priority="593" dxfId="1">
      <formula>U157=1</formula>
    </cfRule>
  </conditionalFormatting>
  <conditionalFormatting sqref="U157">
    <cfRule type="expression" priority="592" dxfId="0">
      <formula>(T157+U157)=2</formula>
    </cfRule>
  </conditionalFormatting>
  <conditionalFormatting sqref="T156 V156 X156 Z156">
    <cfRule type="expression" priority="591" dxfId="1">
      <formula>U156=1</formula>
    </cfRule>
  </conditionalFormatting>
  <conditionalFormatting sqref="U156 W156 Y156 AA156">
    <cfRule type="expression" priority="590" dxfId="0">
      <formula>(T156+U156)=2</formula>
    </cfRule>
  </conditionalFormatting>
  <conditionalFormatting sqref="V157 X157 Z157 AB157">
    <cfRule type="expression" priority="589" dxfId="1">
      <formula>W157=1</formula>
    </cfRule>
  </conditionalFormatting>
  <conditionalFormatting sqref="W157 Y157 AA157 AC157">
    <cfRule type="expression" priority="588" dxfId="0">
      <formula>(V157+W157)=2</formula>
    </cfRule>
  </conditionalFormatting>
  <conditionalFormatting sqref="AB158 AD158">
    <cfRule type="expression" priority="586" dxfId="1">
      <formula>AC158=1</formula>
    </cfRule>
  </conditionalFormatting>
  <conditionalFormatting sqref="AC158 AE158">
    <cfRule type="expression" priority="585" dxfId="0">
      <formula>(AB158+AC158)=2</formula>
    </cfRule>
  </conditionalFormatting>
  <conditionalFormatting sqref="AL159 Z159 X159 V159 T159 R159 P159">
    <cfRule type="expression" priority="584" dxfId="1">
      <formula>Q159=1</formula>
    </cfRule>
  </conditionalFormatting>
  <conditionalFormatting sqref="AM159 AA159 Y159 W159 U159 S159 Q159">
    <cfRule type="expression" priority="583" dxfId="0">
      <formula>(P159+Q159)=2</formula>
    </cfRule>
  </conditionalFormatting>
  <conditionalFormatting sqref="AK159">
    <cfRule type="expression" priority="582" dxfId="0">
      <formula>(AJ159+AK159)=2</formula>
    </cfRule>
  </conditionalFormatting>
  <conditionalFormatting sqref="AB159 AD159">
    <cfRule type="expression" priority="581" dxfId="1">
      <formula>AC159=1</formula>
    </cfRule>
  </conditionalFormatting>
  <conditionalFormatting sqref="AC159 AE159">
    <cfRule type="expression" priority="580" dxfId="0">
      <formula>(AB159+AC159)=2</formula>
    </cfRule>
  </conditionalFormatting>
  <conditionalFormatting sqref="AL160:AL161 AD160 Z161 X161 V161 T161 R160:R161 P160:P161">
    <cfRule type="expression" priority="579" dxfId="1">
      <formula>Q160=1</formula>
    </cfRule>
  </conditionalFormatting>
  <conditionalFormatting sqref="AM160:AM161 AK160 AE160 AA161 Y161 W161 U161 S160:S161 Q160:Q161">
    <cfRule type="expression" priority="578" dxfId="0">
      <formula>(P160+Q160)=2</formula>
    </cfRule>
  </conditionalFormatting>
  <conditionalFormatting sqref="T160">
    <cfRule type="expression" priority="577" dxfId="1">
      <formula>U160=1</formula>
    </cfRule>
  </conditionalFormatting>
  <conditionalFormatting sqref="U160">
    <cfRule type="expression" priority="576" dxfId="0">
      <formula>(T160+U160)=2</formula>
    </cfRule>
  </conditionalFormatting>
  <conditionalFormatting sqref="V160 X160 Z160 AB160">
    <cfRule type="expression" priority="575" dxfId="1">
      <formula>W160=1</formula>
    </cfRule>
  </conditionalFormatting>
  <conditionalFormatting sqref="W160 Y160 AA160 AC160">
    <cfRule type="expression" priority="574" dxfId="0">
      <formula>(V160+W160)=2</formula>
    </cfRule>
  </conditionalFormatting>
  <conditionalFormatting sqref="AK161">
    <cfRule type="expression" priority="573" dxfId="0">
      <formula>(AJ161+AK161)=2</formula>
    </cfRule>
  </conditionalFormatting>
  <conditionalFormatting sqref="AB161 AD161">
    <cfRule type="expression" priority="572" dxfId="1">
      <formula>AC161=1</formula>
    </cfRule>
  </conditionalFormatting>
  <conditionalFormatting sqref="AC161 AE161">
    <cfRule type="expression" priority="571" dxfId="0">
      <formula>(AB161+AC161)=2</formula>
    </cfRule>
  </conditionalFormatting>
  <conditionalFormatting sqref="AL163 AJ163 AH163 AF163 AD163">
    <cfRule type="expression" priority="570" dxfId="1">
      <formula>AE163=1</formula>
    </cfRule>
  </conditionalFormatting>
  <conditionalFormatting sqref="AM163 AK163 AI163 AG163 AE163">
    <cfRule type="expression" priority="569" dxfId="0">
      <formula>(AD163+AE163)=2</formula>
    </cfRule>
  </conditionalFormatting>
  <conditionalFormatting sqref="R163">
    <cfRule type="expression" priority="568" dxfId="1">
      <formula>S163=1</formula>
    </cfRule>
  </conditionalFormatting>
  <conditionalFormatting sqref="S163">
    <cfRule type="expression" priority="567" dxfId="0">
      <formula>(R163+S163)=2</formula>
    </cfRule>
  </conditionalFormatting>
  <conditionalFormatting sqref="P163">
    <cfRule type="expression" priority="566" dxfId="1">
      <formula>Q163=1</formula>
    </cfRule>
  </conditionalFormatting>
  <conditionalFormatting sqref="Q163">
    <cfRule type="expression" priority="565" dxfId="0">
      <formula>(P163+Q163)=2</formula>
    </cfRule>
  </conditionalFormatting>
  <conditionalFormatting sqref="AB163">
    <cfRule type="expression" priority="564" dxfId="1">
      <formula>AC163=1</formula>
    </cfRule>
  </conditionalFormatting>
  <conditionalFormatting sqref="AC163">
    <cfRule type="expression" priority="563" dxfId="0">
      <formula>(AB163+AC163)=2</formula>
    </cfRule>
  </conditionalFormatting>
  <conditionalFormatting sqref="T163 V163 X163 Z163">
    <cfRule type="expression" priority="562" dxfId="1">
      <formula>U163=1</formula>
    </cfRule>
  </conditionalFormatting>
  <conditionalFormatting sqref="U163 W163 Y163 AA163">
    <cfRule type="expression" priority="561" dxfId="0">
      <formula>(T163+U163)=2</formula>
    </cfRule>
  </conditionalFormatting>
  <conditionalFormatting sqref="AL164 AJ164 AH164 AF164 AD164">
    <cfRule type="expression" priority="560" dxfId="1">
      <formula>AE164=1</formula>
    </cfRule>
  </conditionalFormatting>
  <conditionalFormatting sqref="AM164 AK164 AI164 AG164 AE164">
    <cfRule type="expression" priority="559" dxfId="0">
      <formula>(AD164+AE164)=2</formula>
    </cfRule>
  </conditionalFormatting>
  <conditionalFormatting sqref="R164">
    <cfRule type="expression" priority="558" dxfId="1">
      <formula>S164=1</formula>
    </cfRule>
  </conditionalFormatting>
  <conditionalFormatting sqref="S164">
    <cfRule type="expression" priority="557" dxfId="0">
      <formula>(R164+S164)=2</formula>
    </cfRule>
  </conditionalFormatting>
  <conditionalFormatting sqref="P164">
    <cfRule type="expression" priority="556" dxfId="1">
      <formula>Q164=1</formula>
    </cfRule>
  </conditionalFormatting>
  <conditionalFormatting sqref="Q164">
    <cfRule type="expression" priority="555" dxfId="0">
      <formula>(P164+Q164)=2</formula>
    </cfRule>
  </conditionalFormatting>
  <conditionalFormatting sqref="AB164">
    <cfRule type="expression" priority="554" dxfId="1">
      <formula>AC164=1</formula>
    </cfRule>
  </conditionalFormatting>
  <conditionalFormatting sqref="AC164">
    <cfRule type="expression" priority="553" dxfId="0">
      <formula>(AB164+AC164)=2</formula>
    </cfRule>
  </conditionalFormatting>
  <conditionalFormatting sqref="T164 V164 X164 Z164">
    <cfRule type="expression" priority="552" dxfId="1">
      <formula>U164=1</formula>
    </cfRule>
  </conditionalFormatting>
  <conditionalFormatting sqref="U164 W164 Y164 AA164">
    <cfRule type="expression" priority="551" dxfId="0">
      <formula>(T164+U164)=2</formula>
    </cfRule>
  </conditionalFormatting>
  <conditionalFormatting sqref="AL165 AJ165 AH165 AF165 AD165">
    <cfRule type="expression" priority="550" dxfId="1">
      <formula>AE165=1</formula>
    </cfRule>
  </conditionalFormatting>
  <conditionalFormatting sqref="AM165 AK165 AI165 AG165 AE165">
    <cfRule type="expression" priority="549" dxfId="0">
      <formula>(AD165+AE165)=2</formula>
    </cfRule>
  </conditionalFormatting>
  <conditionalFormatting sqref="R165">
    <cfRule type="expression" priority="548" dxfId="1">
      <formula>S165=1</formula>
    </cfRule>
  </conditionalFormatting>
  <conditionalFormatting sqref="S165">
    <cfRule type="expression" priority="547" dxfId="0">
      <formula>(R165+S165)=2</formula>
    </cfRule>
  </conditionalFormatting>
  <conditionalFormatting sqref="P165">
    <cfRule type="expression" priority="546" dxfId="1">
      <formula>Q165=1</formula>
    </cfRule>
  </conditionalFormatting>
  <conditionalFormatting sqref="Q165">
    <cfRule type="expression" priority="545" dxfId="0">
      <formula>(P165+Q165)=2</formula>
    </cfRule>
  </conditionalFormatting>
  <conditionalFormatting sqref="AB165">
    <cfRule type="expression" priority="544" dxfId="1">
      <formula>AC165=1</formula>
    </cfRule>
  </conditionalFormatting>
  <conditionalFormatting sqref="AC165">
    <cfRule type="expression" priority="543" dxfId="0">
      <formula>(AB165+AC165)=2</formula>
    </cfRule>
  </conditionalFormatting>
  <conditionalFormatting sqref="T165 V165 X165 Z165">
    <cfRule type="expression" priority="542" dxfId="1">
      <formula>U165=1</formula>
    </cfRule>
  </conditionalFormatting>
  <conditionalFormatting sqref="U165 W165 Y165 AA165">
    <cfRule type="expression" priority="541" dxfId="0">
      <formula>(T165+U165)=2</formula>
    </cfRule>
  </conditionalFormatting>
  <conditionalFormatting sqref="AL167 AJ167 AH167 AF167 AD167">
    <cfRule type="expression" priority="540" dxfId="1">
      <formula>AE167=1</formula>
    </cfRule>
  </conditionalFormatting>
  <conditionalFormatting sqref="AM167 AK167 AI167 AG167 AE167">
    <cfRule type="expression" priority="539" dxfId="0">
      <formula>(AD167+AE167)=2</formula>
    </cfRule>
  </conditionalFormatting>
  <conditionalFormatting sqref="R167">
    <cfRule type="expression" priority="538" dxfId="1">
      <formula>S167=1</formula>
    </cfRule>
  </conditionalFormatting>
  <conditionalFormatting sqref="S167">
    <cfRule type="expression" priority="537" dxfId="0">
      <formula>(R167+S167)=2</formula>
    </cfRule>
  </conditionalFormatting>
  <conditionalFormatting sqref="P167">
    <cfRule type="expression" priority="536" dxfId="1">
      <formula>Q167=1</formula>
    </cfRule>
  </conditionalFormatting>
  <conditionalFormatting sqref="Q167">
    <cfRule type="expression" priority="535" dxfId="0">
      <formula>(P167+Q167)=2</formula>
    </cfRule>
  </conditionalFormatting>
  <conditionalFormatting sqref="AB167">
    <cfRule type="expression" priority="534" dxfId="1">
      <formula>AC167=1</formula>
    </cfRule>
  </conditionalFormatting>
  <conditionalFormatting sqref="AC167">
    <cfRule type="expression" priority="533" dxfId="0">
      <formula>(AB167+AC167)=2</formula>
    </cfRule>
  </conditionalFormatting>
  <conditionalFormatting sqref="T167 V167 X167 Z167">
    <cfRule type="expression" priority="532" dxfId="1">
      <formula>U167=1</formula>
    </cfRule>
  </conditionalFormatting>
  <conditionalFormatting sqref="U167 W167 Y167 AA167">
    <cfRule type="expression" priority="531" dxfId="0">
      <formula>(T167+U167)=2</formula>
    </cfRule>
  </conditionalFormatting>
  <conditionalFormatting sqref="AL169 AJ169 AH169 AF169 AD169">
    <cfRule type="expression" priority="530" dxfId="1">
      <formula>AE169=1</formula>
    </cfRule>
  </conditionalFormatting>
  <conditionalFormatting sqref="AM169 AK169 AI169 AG169 AE169">
    <cfRule type="expression" priority="529" dxfId="0">
      <formula>(AD169+AE169)=2</formula>
    </cfRule>
  </conditionalFormatting>
  <conditionalFormatting sqref="R169">
    <cfRule type="expression" priority="528" dxfId="1">
      <formula>S169=1</formula>
    </cfRule>
  </conditionalFormatting>
  <conditionalFormatting sqref="S169">
    <cfRule type="expression" priority="527" dxfId="0">
      <formula>(R169+S169)=2</formula>
    </cfRule>
  </conditionalFormatting>
  <conditionalFormatting sqref="P169">
    <cfRule type="expression" priority="526" dxfId="1">
      <formula>Q169=1</formula>
    </cfRule>
  </conditionalFormatting>
  <conditionalFormatting sqref="Q169">
    <cfRule type="expression" priority="525" dxfId="0">
      <formula>(P169+Q169)=2</formula>
    </cfRule>
  </conditionalFormatting>
  <conditionalFormatting sqref="AB169">
    <cfRule type="expression" priority="524" dxfId="1">
      <formula>AC169=1</formula>
    </cfRule>
  </conditionalFormatting>
  <conditionalFormatting sqref="AC169">
    <cfRule type="expression" priority="523" dxfId="0">
      <formula>(AB169+AC169)=2</formula>
    </cfRule>
  </conditionalFormatting>
  <conditionalFormatting sqref="T169 V169 X169 Z169">
    <cfRule type="expression" priority="522" dxfId="1">
      <formula>U169=1</formula>
    </cfRule>
  </conditionalFormatting>
  <conditionalFormatting sqref="U169 W169 Y169 AA169">
    <cfRule type="expression" priority="521" dxfId="0">
      <formula>(T169+U169)=2</formula>
    </cfRule>
  </conditionalFormatting>
  <conditionalFormatting sqref="AL172 AJ172 AH172 AF172 AD172">
    <cfRule type="expression" priority="520" dxfId="1">
      <formula>AE172=1</formula>
    </cfRule>
  </conditionalFormatting>
  <conditionalFormatting sqref="AM172 AK172 AI172 AG172 AE172">
    <cfRule type="expression" priority="519" dxfId="0">
      <formula>(AD172+AE172)=2</formula>
    </cfRule>
  </conditionalFormatting>
  <conditionalFormatting sqref="R172">
    <cfRule type="expression" priority="518" dxfId="1">
      <formula>S172=1</formula>
    </cfRule>
  </conditionalFormatting>
  <conditionalFormatting sqref="S172">
    <cfRule type="expression" priority="517" dxfId="0">
      <formula>(R172+S172)=2</formula>
    </cfRule>
  </conditionalFormatting>
  <conditionalFormatting sqref="P172">
    <cfRule type="expression" priority="516" dxfId="1">
      <formula>Q172=1</formula>
    </cfRule>
  </conditionalFormatting>
  <conditionalFormatting sqref="Q172">
    <cfRule type="expression" priority="515" dxfId="0">
      <formula>(P172+Q172)=2</formula>
    </cfRule>
  </conditionalFormatting>
  <conditionalFormatting sqref="AB172">
    <cfRule type="expression" priority="514" dxfId="1">
      <formula>AC172=1</formula>
    </cfRule>
  </conditionalFormatting>
  <conditionalFormatting sqref="AC172">
    <cfRule type="expression" priority="513" dxfId="0">
      <formula>(AB172+AC172)=2</formula>
    </cfRule>
  </conditionalFormatting>
  <conditionalFormatting sqref="T172 V172 X172 Z172">
    <cfRule type="expression" priority="512" dxfId="1">
      <formula>U172=1</formula>
    </cfRule>
  </conditionalFormatting>
  <conditionalFormatting sqref="U172 W172 Y172 AA172">
    <cfRule type="expression" priority="511" dxfId="0">
      <formula>(T172+U172)=2</formula>
    </cfRule>
  </conditionalFormatting>
  <conditionalFormatting sqref="AL171 AJ171 AH171 AF171 AD171">
    <cfRule type="expression" priority="510" dxfId="1">
      <formula>AE171=1</formula>
    </cfRule>
  </conditionalFormatting>
  <conditionalFormatting sqref="AM171 AK171 AI171 AG171 AE171">
    <cfRule type="expression" priority="509" dxfId="0">
      <formula>(AD171+AE171)=2</formula>
    </cfRule>
  </conditionalFormatting>
  <conditionalFormatting sqref="R171">
    <cfRule type="expression" priority="508" dxfId="1">
      <formula>S171=1</formula>
    </cfRule>
  </conditionalFormatting>
  <conditionalFormatting sqref="S171">
    <cfRule type="expression" priority="507" dxfId="0">
      <formula>(R171+S171)=2</formula>
    </cfRule>
  </conditionalFormatting>
  <conditionalFormatting sqref="P171">
    <cfRule type="expression" priority="506" dxfId="1">
      <formula>Q171=1</formula>
    </cfRule>
  </conditionalFormatting>
  <conditionalFormatting sqref="Q171">
    <cfRule type="expression" priority="505" dxfId="0">
      <formula>(P171+Q171)=2</formula>
    </cfRule>
  </conditionalFormatting>
  <conditionalFormatting sqref="AB171">
    <cfRule type="expression" priority="504" dxfId="1">
      <formula>AC171=1</formula>
    </cfRule>
  </conditionalFormatting>
  <conditionalFormatting sqref="AC171">
    <cfRule type="expression" priority="503" dxfId="0">
      <formula>(AB171+AC171)=2</formula>
    </cfRule>
  </conditionalFormatting>
  <conditionalFormatting sqref="T171 V171 X171 Z171">
    <cfRule type="expression" priority="502" dxfId="1">
      <formula>U171=1</formula>
    </cfRule>
  </conditionalFormatting>
  <conditionalFormatting sqref="U171 W171 Y171 AA171">
    <cfRule type="expression" priority="501" dxfId="0">
      <formula>(T171+U171)=2</formula>
    </cfRule>
  </conditionalFormatting>
  <conditionalFormatting sqref="AL170 AJ170 AH170 AF170 AD170">
    <cfRule type="expression" priority="500" dxfId="1">
      <formula>AE170=1</formula>
    </cfRule>
  </conditionalFormatting>
  <conditionalFormatting sqref="AM170 AK170 AI170 AG170 AE170">
    <cfRule type="expression" priority="499" dxfId="0">
      <formula>(AD170+AE170)=2</formula>
    </cfRule>
  </conditionalFormatting>
  <conditionalFormatting sqref="R170">
    <cfRule type="expression" priority="498" dxfId="1">
      <formula>S170=1</formula>
    </cfRule>
  </conditionalFormatting>
  <conditionalFormatting sqref="S170">
    <cfRule type="expression" priority="497" dxfId="0">
      <formula>(R170+S170)=2</formula>
    </cfRule>
  </conditionalFormatting>
  <conditionalFormatting sqref="P170">
    <cfRule type="expression" priority="496" dxfId="1">
      <formula>Q170=1</formula>
    </cfRule>
  </conditionalFormatting>
  <conditionalFormatting sqref="Q170">
    <cfRule type="expression" priority="495" dxfId="0">
      <formula>(P170+Q170)=2</formula>
    </cfRule>
  </conditionalFormatting>
  <conditionalFormatting sqref="AB170">
    <cfRule type="expression" priority="494" dxfId="1">
      <formula>AC170=1</formula>
    </cfRule>
  </conditionalFormatting>
  <conditionalFormatting sqref="AC170">
    <cfRule type="expression" priority="493" dxfId="0">
      <formula>(AB170+AC170)=2</formula>
    </cfRule>
  </conditionalFormatting>
  <conditionalFormatting sqref="T170 V170 X170 Z170">
    <cfRule type="expression" priority="492" dxfId="1">
      <formula>U170=1</formula>
    </cfRule>
  </conditionalFormatting>
  <conditionalFormatting sqref="U170 W170 Y170 AA170">
    <cfRule type="expression" priority="491" dxfId="0">
      <formula>(T170+U170)=2</formula>
    </cfRule>
  </conditionalFormatting>
  <conditionalFormatting sqref="AL173 AJ173 AH173 AF173 AD173">
    <cfRule type="expression" priority="490" dxfId="1">
      <formula>AE173=1</formula>
    </cfRule>
  </conditionalFormatting>
  <conditionalFormatting sqref="AM173 AK173 AI173 AG173 AE173">
    <cfRule type="expression" priority="489" dxfId="0">
      <formula>(AD173+AE173)=2</formula>
    </cfRule>
  </conditionalFormatting>
  <conditionalFormatting sqref="R173">
    <cfRule type="expression" priority="488" dxfId="1">
      <formula>S173=1</formula>
    </cfRule>
  </conditionalFormatting>
  <conditionalFormatting sqref="S173">
    <cfRule type="expression" priority="487" dxfId="0">
      <formula>(R173+S173)=2</formula>
    </cfRule>
  </conditionalFormatting>
  <conditionalFormatting sqref="P173">
    <cfRule type="expression" priority="486" dxfId="1">
      <formula>Q173=1</formula>
    </cfRule>
  </conditionalFormatting>
  <conditionalFormatting sqref="Q173">
    <cfRule type="expression" priority="485" dxfId="0">
      <formula>(P173+Q173)=2</formula>
    </cfRule>
  </conditionalFormatting>
  <conditionalFormatting sqref="AB173">
    <cfRule type="expression" priority="484" dxfId="1">
      <formula>AC173=1</formula>
    </cfRule>
  </conditionalFormatting>
  <conditionalFormatting sqref="AC173">
    <cfRule type="expression" priority="483" dxfId="0">
      <formula>(AB173+AC173)=2</formula>
    </cfRule>
  </conditionalFormatting>
  <conditionalFormatting sqref="T173 V173 X173 Z173">
    <cfRule type="expression" priority="482" dxfId="1">
      <formula>U173=1</formula>
    </cfRule>
  </conditionalFormatting>
  <conditionalFormatting sqref="U173 W173 Y173 AA173">
    <cfRule type="expression" priority="481" dxfId="0">
      <formula>(T173+U173)=2</formula>
    </cfRule>
  </conditionalFormatting>
  <conditionalFormatting sqref="AL175 AJ175 AH175 AF175 AD175">
    <cfRule type="expression" priority="480" dxfId="1">
      <formula>AE175=1</formula>
    </cfRule>
  </conditionalFormatting>
  <conditionalFormatting sqref="AM175 AK175 AI175 AG175 AE175">
    <cfRule type="expression" priority="479" dxfId="0">
      <formula>(AD175+AE175)=2</formula>
    </cfRule>
  </conditionalFormatting>
  <conditionalFormatting sqref="R175">
    <cfRule type="expression" priority="478" dxfId="1">
      <formula>S175=1</formula>
    </cfRule>
  </conditionalFormatting>
  <conditionalFormatting sqref="S175">
    <cfRule type="expression" priority="477" dxfId="0">
      <formula>(R175+S175)=2</formula>
    </cfRule>
  </conditionalFormatting>
  <conditionalFormatting sqref="P175">
    <cfRule type="expression" priority="476" dxfId="1">
      <formula>Q175=1</formula>
    </cfRule>
  </conditionalFormatting>
  <conditionalFormatting sqref="Q175">
    <cfRule type="expression" priority="475" dxfId="0">
      <formula>(P175+Q175)=2</formula>
    </cfRule>
  </conditionalFormatting>
  <conditionalFormatting sqref="AB175">
    <cfRule type="expression" priority="474" dxfId="1">
      <formula>AC175=1</formula>
    </cfRule>
  </conditionalFormatting>
  <conditionalFormatting sqref="AC175">
    <cfRule type="expression" priority="473" dxfId="0">
      <formula>(AB175+AC175)=2</formula>
    </cfRule>
  </conditionalFormatting>
  <conditionalFormatting sqref="T175 V175 X175 Z175">
    <cfRule type="expression" priority="472" dxfId="1">
      <formula>U175=1</formula>
    </cfRule>
  </conditionalFormatting>
  <conditionalFormatting sqref="U175 W175 Y175 AA175">
    <cfRule type="expression" priority="471" dxfId="0">
      <formula>(T175+U175)=2</formula>
    </cfRule>
  </conditionalFormatting>
  <conditionalFormatting sqref="AL176 AJ176 AH176 AF176 AD176">
    <cfRule type="expression" priority="470" dxfId="1">
      <formula>AE176=1</formula>
    </cfRule>
  </conditionalFormatting>
  <conditionalFormatting sqref="AM176 AK176 AI176 AG176 AE176">
    <cfRule type="expression" priority="469" dxfId="0">
      <formula>(AD176+AE176)=2</formula>
    </cfRule>
  </conditionalFormatting>
  <conditionalFormatting sqref="R176">
    <cfRule type="expression" priority="468" dxfId="1">
      <formula>S176=1</formula>
    </cfRule>
  </conditionalFormatting>
  <conditionalFormatting sqref="S176">
    <cfRule type="expression" priority="467" dxfId="0">
      <formula>(R176+S176)=2</formula>
    </cfRule>
  </conditionalFormatting>
  <conditionalFormatting sqref="P176">
    <cfRule type="expression" priority="466" dxfId="1">
      <formula>Q176=1</formula>
    </cfRule>
  </conditionalFormatting>
  <conditionalFormatting sqref="Q176">
    <cfRule type="expression" priority="465" dxfId="0">
      <formula>(P176+Q176)=2</formula>
    </cfRule>
  </conditionalFormatting>
  <conditionalFormatting sqref="AB176">
    <cfRule type="expression" priority="464" dxfId="1">
      <formula>AC176=1</formula>
    </cfRule>
  </conditionalFormatting>
  <conditionalFormatting sqref="AC176">
    <cfRule type="expression" priority="463" dxfId="0">
      <formula>(AB176+AC176)=2</formula>
    </cfRule>
  </conditionalFormatting>
  <conditionalFormatting sqref="T176 V176 X176 Z176">
    <cfRule type="expression" priority="462" dxfId="1">
      <formula>U176=1</formula>
    </cfRule>
  </conditionalFormatting>
  <conditionalFormatting sqref="U176 W176 Y176 AA176">
    <cfRule type="expression" priority="461" dxfId="0">
      <formula>(T176+U176)=2</formula>
    </cfRule>
  </conditionalFormatting>
  <conditionalFormatting sqref="AL177:AL179 AJ177:AJ178 AH177:AH178 AF177:AF178 AD177:AD178">
    <cfRule type="expression" priority="460" dxfId="1">
      <formula>AE177=1</formula>
    </cfRule>
  </conditionalFormatting>
  <conditionalFormatting sqref="AM177:AM179 AK177:AK179 AI177:AI178 AG177:AG178 AE177:AE178">
    <cfRule type="expression" priority="459" dxfId="0">
      <formula>(AD177+AE177)=2</formula>
    </cfRule>
  </conditionalFormatting>
  <conditionalFormatting sqref="R177:R179">
    <cfRule type="expression" priority="458" dxfId="1">
      <formula>S177=1</formula>
    </cfRule>
  </conditionalFormatting>
  <conditionalFormatting sqref="S177:S179">
    <cfRule type="expression" priority="457" dxfId="0">
      <formula>(R177+S177)=2</formula>
    </cfRule>
  </conditionalFormatting>
  <conditionalFormatting sqref="P177:P179">
    <cfRule type="expression" priority="456" dxfId="1">
      <formula>Q177=1</formula>
    </cfRule>
  </conditionalFormatting>
  <conditionalFormatting sqref="Q177:Q179">
    <cfRule type="expression" priority="455" dxfId="0">
      <formula>(P177+Q177)=2</formula>
    </cfRule>
  </conditionalFormatting>
  <conditionalFormatting sqref="AB177:AB178">
    <cfRule type="expression" priority="454" dxfId="1">
      <formula>AC177=1</formula>
    </cfRule>
  </conditionalFormatting>
  <conditionalFormatting sqref="AC177:AC178">
    <cfRule type="expression" priority="453" dxfId="0">
      <formula>(AB177+AC177)=2</formula>
    </cfRule>
  </conditionalFormatting>
  <conditionalFormatting sqref="T177:T179 V177:V179 X177:X179 Z177:Z178">
    <cfRule type="expression" priority="452" dxfId="1">
      <formula>U177=1</formula>
    </cfRule>
  </conditionalFormatting>
  <conditionalFormatting sqref="U177:U179 W177:W179 Y177:Y178 AA177:AA178">
    <cfRule type="expression" priority="451" dxfId="0">
      <formula>(T177+U177)=2</formula>
    </cfRule>
  </conditionalFormatting>
  <conditionalFormatting sqref="Y179 AA179">
    <cfRule type="expression" priority="450" dxfId="1">
      <formula>Z179=1</formula>
    </cfRule>
  </conditionalFormatting>
  <conditionalFormatting sqref="Z179">
    <cfRule type="expression" priority="449" dxfId="0">
      <formula>(Y179+Z179)=2</formula>
    </cfRule>
  </conditionalFormatting>
  <conditionalFormatting sqref="AB179 AD179">
    <cfRule type="expression" priority="448" dxfId="1">
      <formula>AC179=1</formula>
    </cfRule>
  </conditionalFormatting>
  <conditionalFormatting sqref="AC179">
    <cfRule type="expression" priority="447" dxfId="0">
      <formula>(AB179+AC179)=2</formula>
    </cfRule>
  </conditionalFormatting>
  <conditionalFormatting sqref="AE179 AG179">
    <cfRule type="expression" priority="446" dxfId="1">
      <formula>AF179=1</formula>
    </cfRule>
  </conditionalFormatting>
  <conditionalFormatting sqref="AF179">
    <cfRule type="expression" priority="445" dxfId="0">
      <formula>(AE179+AF179)=2</formula>
    </cfRule>
  </conditionalFormatting>
  <conditionalFormatting sqref="AH179 AJ179">
    <cfRule type="expression" priority="444" dxfId="1">
      <formula>AI179=1</formula>
    </cfRule>
  </conditionalFormatting>
  <conditionalFormatting sqref="AI179">
    <cfRule type="expression" priority="443" dxfId="0">
      <formula>(AH179+AI179)=2</formula>
    </cfRule>
  </conditionalFormatting>
  <conditionalFormatting sqref="AL180">
    <cfRule type="expression" priority="442" dxfId="1">
      <formula>AM180=1</formula>
    </cfRule>
  </conditionalFormatting>
  <conditionalFormatting sqref="AM180 AK180">
    <cfRule type="expression" priority="441" dxfId="0">
      <formula>(AJ180+AK180)=2</formula>
    </cfRule>
  </conditionalFormatting>
  <conditionalFormatting sqref="R180">
    <cfRule type="expression" priority="440" dxfId="1">
      <formula>S180=1</formula>
    </cfRule>
  </conditionalFormatting>
  <conditionalFormatting sqref="S180">
    <cfRule type="expression" priority="439" dxfId="0">
      <formula>(R180+S180)=2</formula>
    </cfRule>
  </conditionalFormatting>
  <conditionalFormatting sqref="P180">
    <cfRule type="expression" priority="438" dxfId="1">
      <formula>Q180=1</formula>
    </cfRule>
  </conditionalFormatting>
  <conditionalFormatting sqref="Q180">
    <cfRule type="expression" priority="437" dxfId="0">
      <formula>(P180+Q180)=2</formula>
    </cfRule>
  </conditionalFormatting>
  <conditionalFormatting sqref="T180 V180 X180">
    <cfRule type="expression" priority="436" dxfId="1">
      <formula>U180=1</formula>
    </cfRule>
  </conditionalFormatting>
  <conditionalFormatting sqref="U180 W180">
    <cfRule type="expression" priority="435" dxfId="0">
      <formula>(T180+U180)=2</formula>
    </cfRule>
  </conditionalFormatting>
  <conditionalFormatting sqref="Y180 AA180">
    <cfRule type="expression" priority="434" dxfId="1">
      <formula>Z180=1</formula>
    </cfRule>
  </conditionalFormatting>
  <conditionalFormatting sqref="Z180">
    <cfRule type="expression" priority="433" dxfId="0">
      <formula>(Y180+Z180)=2</formula>
    </cfRule>
  </conditionalFormatting>
  <conditionalFormatting sqref="AB180 AD180">
    <cfRule type="expression" priority="432" dxfId="1">
      <formula>AC180=1</formula>
    </cfRule>
  </conditionalFormatting>
  <conditionalFormatting sqref="AC180">
    <cfRule type="expression" priority="431" dxfId="0">
      <formula>(AB180+AC180)=2</formula>
    </cfRule>
  </conditionalFormatting>
  <conditionalFormatting sqref="AE180 AG180">
    <cfRule type="expression" priority="430" dxfId="1">
      <formula>AF180=1</formula>
    </cfRule>
  </conditionalFormatting>
  <conditionalFormatting sqref="AF180">
    <cfRule type="expression" priority="429" dxfId="0">
      <formula>(AE180+AF180)=2</formula>
    </cfRule>
  </conditionalFormatting>
  <conditionalFormatting sqref="AH180 AJ180">
    <cfRule type="expression" priority="428" dxfId="1">
      <formula>AI180=1</formula>
    </cfRule>
  </conditionalFormatting>
  <conditionalFormatting sqref="AI180">
    <cfRule type="expression" priority="427" dxfId="0">
      <formula>(AH180+AI180)=2</formula>
    </cfRule>
  </conditionalFormatting>
  <conditionalFormatting sqref="AL183 T184 R183:R184">
    <cfRule type="expression" priority="426" dxfId="1">
      <formula>S183=1</formula>
    </cfRule>
  </conditionalFormatting>
  <conditionalFormatting sqref="AM183 U184 S183:S184 P183:Q184">
    <cfRule type="expression" priority="425" dxfId="0">
      <formula>(O183+P183)=2</formula>
    </cfRule>
  </conditionalFormatting>
  <conditionalFormatting sqref="AJ183 AH183 AF183 AD183 AB183 Z183 X183 V183">
    <cfRule type="expression" priority="424" dxfId="1">
      <formula>W183=1</formula>
    </cfRule>
  </conditionalFormatting>
  <conditionalFormatting sqref="AK183 AI183 AG183 AE183 AC183 AA183 Y183 W183">
    <cfRule type="expression" priority="423" dxfId="0">
      <formula>(V183+W183)=2</formula>
    </cfRule>
  </conditionalFormatting>
  <conditionalFormatting sqref="T183">
    <cfRule type="expression" priority="422" dxfId="1">
      <formula>U183=1</formula>
    </cfRule>
  </conditionalFormatting>
  <conditionalFormatting sqref="U183">
    <cfRule type="expression" priority="421" dxfId="0">
      <formula>(T183+U183)=2</formula>
    </cfRule>
  </conditionalFormatting>
  <conditionalFormatting sqref="AL184 AJ184 AH184 AF184 AD184 AB184 Z184 X184">
    <cfRule type="expression" priority="420" dxfId="1">
      <formula>Y184=1</formula>
    </cfRule>
  </conditionalFormatting>
  <conditionalFormatting sqref="AM184 AK184 AI184 AG184 AE184 AC184 AA184 Y184">
    <cfRule type="expression" priority="419" dxfId="0">
      <formula>(X184+Y184)=2</formula>
    </cfRule>
  </conditionalFormatting>
  <conditionalFormatting sqref="V184">
    <cfRule type="expression" priority="418" dxfId="1">
      <formula>W184=1</formula>
    </cfRule>
  </conditionalFormatting>
  <conditionalFormatting sqref="W184">
    <cfRule type="expression" priority="417" dxfId="0">
      <formula>(V184+W184)=2</formula>
    </cfRule>
  </conditionalFormatting>
  <conditionalFormatting sqref="AB187 T187 V187 X187 Z187 AD187 AF187 AH187 AJ187 AL187">
    <cfRule type="expression" priority="416" dxfId="1">
      <formula>U187=1</formula>
    </cfRule>
  </conditionalFormatting>
  <conditionalFormatting sqref="U187 W187 Y187 AA187 AC187 AE187 AG187 AI187 AK187 AM187">
    <cfRule type="expression" priority="415" dxfId="0">
      <formula>(T187+U187)=2</formula>
    </cfRule>
  </conditionalFormatting>
  <conditionalFormatting sqref="R187">
    <cfRule type="expression" priority="414" dxfId="1">
      <formula>S187=1</formula>
    </cfRule>
  </conditionalFormatting>
  <conditionalFormatting sqref="S187">
    <cfRule type="expression" priority="413" dxfId="0">
      <formula>(R187+S187)=2</formula>
    </cfRule>
  </conditionalFormatting>
  <conditionalFormatting sqref="Q187">
    <cfRule type="expression" priority="412" dxfId="0">
      <formula>(P187+Q187)=2</formula>
    </cfRule>
  </conditionalFormatting>
  <conditionalFormatting sqref="P187">
    <cfRule type="expression" priority="411" dxfId="0">
      <formula>(O187+P187)=2</formula>
    </cfRule>
  </conditionalFormatting>
  <conditionalFormatting sqref="AB186 T186 V186 X186 Z186 AD186 AF186 AH186 AJ186 AL186">
    <cfRule type="expression" priority="410" dxfId="1">
      <formula>U186=1</formula>
    </cfRule>
  </conditionalFormatting>
  <conditionalFormatting sqref="U186 W186 Y186 AA186 AC186 AE186 AG186 AI186 AK186 AM186">
    <cfRule type="expression" priority="409" dxfId="0">
      <formula>(T186+U186)=2</formula>
    </cfRule>
  </conditionalFormatting>
  <conditionalFormatting sqref="R186">
    <cfRule type="expression" priority="408" dxfId="1">
      <formula>S186=1</formula>
    </cfRule>
  </conditionalFormatting>
  <conditionalFormatting sqref="S186">
    <cfRule type="expression" priority="407" dxfId="0">
      <formula>(R186+S186)=2</formula>
    </cfRule>
  </conditionalFormatting>
  <conditionalFormatting sqref="Q186">
    <cfRule type="expression" priority="406" dxfId="0">
      <formula>(P186+Q186)=2</formula>
    </cfRule>
  </conditionalFormatting>
  <conditionalFormatting sqref="P186">
    <cfRule type="expression" priority="405" dxfId="0">
      <formula>(O186+P186)=2</formula>
    </cfRule>
  </conditionalFormatting>
  <conditionalFormatting sqref="T185 R185">
    <cfRule type="expression" priority="404" dxfId="1">
      <formula>S185=1</formula>
    </cfRule>
  </conditionalFormatting>
  <conditionalFormatting sqref="U185 S185 P185:Q185">
    <cfRule type="expression" priority="403" dxfId="0">
      <formula>(O185+P185)=2</formula>
    </cfRule>
  </conditionalFormatting>
  <conditionalFormatting sqref="AL185 AJ185 AH185 AF185 AD185 AB185 Z185 X185">
    <cfRule type="expression" priority="402" dxfId="1">
      <formula>Y185=1</formula>
    </cfRule>
  </conditionalFormatting>
  <conditionalFormatting sqref="AM185 AK185 AI185 AG185 AE185 AC185 AA185 Y185">
    <cfRule type="expression" priority="401" dxfId="0">
      <formula>(X185+Y185)=2</formula>
    </cfRule>
  </conditionalFormatting>
  <conditionalFormatting sqref="V185">
    <cfRule type="expression" priority="400" dxfId="1">
      <formula>W185=1</formula>
    </cfRule>
  </conditionalFormatting>
  <conditionalFormatting sqref="W185">
    <cfRule type="expression" priority="399" dxfId="0">
      <formula>(V185+W185)=2</formula>
    </cfRule>
  </conditionalFormatting>
  <conditionalFormatting sqref="AL193:AL195 AJ194:AJ195 AH194:AH195 AB195 R189 P189:P190 R193:R195 T194:T195 V195 Z195 AD195 AF195 V189 Z189 AD189 T189 X189 AB189 P193:P195">
    <cfRule type="expression" priority="398" dxfId="1">
      <formula>Q189=1</formula>
    </cfRule>
  </conditionalFormatting>
  <conditionalFormatting sqref="AM189:AM190 AK194:AK195 AI194:AI195 AA195 W195 S189 Q189:Q190 S193:S195 U195 AC195 AE195 AG195 W189 AA189 U189 Y189 AC189 Q193:Q195 AM193:AM195">
    <cfRule type="expression" priority="397" dxfId="0">
      <formula>(P189+Q189)=2</formula>
    </cfRule>
  </conditionalFormatting>
  <conditionalFormatting sqref="AK189 AI189 AG189 AE189">
    <cfRule type="expression" priority="396" dxfId="1">
      <formula>AF189=1</formula>
    </cfRule>
  </conditionalFormatting>
  <conditionalFormatting sqref="AL189 AJ189 AH189 AF189">
    <cfRule type="expression" priority="395" dxfId="0">
      <formula>(AE189+AF189)=2</formula>
    </cfRule>
  </conditionalFormatting>
  <conditionalFormatting sqref="T190 R190">
    <cfRule type="expression" priority="394" dxfId="1">
      <formula>S190=1</formula>
    </cfRule>
  </conditionalFormatting>
  <conditionalFormatting sqref="S190">
    <cfRule type="expression" priority="393" dxfId="0">
      <formula>(R190+S190)=2</formula>
    </cfRule>
  </conditionalFormatting>
  <conditionalFormatting sqref="AK190 AI190 AG190 AE190 AC190 AA190 Y190 W190">
    <cfRule type="expression" priority="392" dxfId="1">
      <formula>X190=1</formula>
    </cfRule>
  </conditionalFormatting>
  <conditionalFormatting sqref="AL190 AJ190 AH190 AF190 AD190 AB190 Z190 X190">
    <cfRule type="expression" priority="391" dxfId="0">
      <formula>(W190+X190)=2</formula>
    </cfRule>
  </conditionalFormatting>
  <conditionalFormatting sqref="U190">
    <cfRule type="expression" priority="390" dxfId="1">
      <formula>V190=1</formula>
    </cfRule>
  </conditionalFormatting>
  <conditionalFormatting sqref="V190">
    <cfRule type="expression" priority="389" dxfId="0">
      <formula>(U190+V190)=2</formula>
    </cfRule>
  </conditionalFormatting>
  <conditionalFormatting sqref="W194 U194">
    <cfRule type="expression" priority="388" dxfId="1">
      <formula>V194=1</formula>
    </cfRule>
  </conditionalFormatting>
  <conditionalFormatting sqref="V194">
    <cfRule type="expression" priority="387" dxfId="0">
      <formula>(U194+V194)=2</formula>
    </cfRule>
  </conditionalFormatting>
  <conditionalFormatting sqref="AF194 AD194 AB194 Z194">
    <cfRule type="expression" priority="386" dxfId="1">
      <formula>AA194=1</formula>
    </cfRule>
  </conditionalFormatting>
  <conditionalFormatting sqref="AG194 AE194 AC194 AA194">
    <cfRule type="expression" priority="385" dxfId="0">
      <formula>(Z194+AA194)=2</formula>
    </cfRule>
  </conditionalFormatting>
  <conditionalFormatting sqref="X194">
    <cfRule type="expression" priority="384" dxfId="1">
      <formula>Y194=1</formula>
    </cfRule>
  </conditionalFormatting>
  <conditionalFormatting sqref="Y194">
    <cfRule type="expression" priority="383" dxfId="0">
      <formula>(X194+Y194)=2</formula>
    </cfRule>
  </conditionalFormatting>
  <conditionalFormatting sqref="X195">
    <cfRule type="expression" priority="382" dxfId="1">
      <formula>Y195=1</formula>
    </cfRule>
  </conditionalFormatting>
  <conditionalFormatting sqref="Y195">
    <cfRule type="expression" priority="381" dxfId="0">
      <formula>(X195+Y195)=2</formula>
    </cfRule>
  </conditionalFormatting>
  <conditionalFormatting sqref="AL196 AJ196 AH196 AB196 P196 R196 T196 V196 Z196 AD196 AF196">
    <cfRule type="expression" priority="380" dxfId="1">
      <formula>Q196=1</formula>
    </cfRule>
  </conditionalFormatting>
  <conditionalFormatting sqref="AM196 AK196 AI196 AA196 W196 Q196 S196 U196 AC196 AE196 AG196">
    <cfRule type="expression" priority="379" dxfId="0">
      <formula>(P196+Q196)=2</formula>
    </cfRule>
  </conditionalFormatting>
  <conditionalFormatting sqref="X196">
    <cfRule type="expression" priority="378" dxfId="1">
      <formula>Y196=1</formula>
    </cfRule>
  </conditionalFormatting>
  <conditionalFormatting sqref="Y196">
    <cfRule type="expression" priority="377" dxfId="0">
      <formula>(X196+Y196)=2</formula>
    </cfRule>
  </conditionalFormatting>
  <conditionalFormatting sqref="AL197 AJ197 AH197 AB197 P197 R197 T197 V197 Z197 AD197 AF197">
    <cfRule type="expression" priority="376" dxfId="1">
      <formula>Q197=1</formula>
    </cfRule>
  </conditionalFormatting>
  <conditionalFormatting sqref="AM197 AK197 AI197 AA197 W197 Q197 S197 U197 AC197 AE197 AG197">
    <cfRule type="expression" priority="375" dxfId="0">
      <formula>(P197+Q197)=2</formula>
    </cfRule>
  </conditionalFormatting>
  <conditionalFormatting sqref="X197">
    <cfRule type="expression" priority="374" dxfId="1">
      <formula>Y197=1</formula>
    </cfRule>
  </conditionalFormatting>
  <conditionalFormatting sqref="Y197">
    <cfRule type="expression" priority="373" dxfId="0">
      <formula>(X197+Y197)=2</formula>
    </cfRule>
  </conditionalFormatting>
  <conditionalFormatting sqref="AL200 AJ200 AH200 AB200 P200 R200 T200 V200 Z200 AD200 AF200">
    <cfRule type="expression" priority="372" dxfId="1">
      <formula>Q200=1</formula>
    </cfRule>
  </conditionalFormatting>
  <conditionalFormatting sqref="AM200 AK200 AI200 AA200 W200 Q200 S200 U200 AC200 AE200 AG200">
    <cfRule type="expression" priority="371" dxfId="0">
      <formula>(P200+Q200)=2</formula>
    </cfRule>
  </conditionalFormatting>
  <conditionalFormatting sqref="X200">
    <cfRule type="expression" priority="370" dxfId="1">
      <formula>Y200=1</formula>
    </cfRule>
  </conditionalFormatting>
  <conditionalFormatting sqref="Y200">
    <cfRule type="expression" priority="369" dxfId="0">
      <formula>(X200+Y200)=2</formula>
    </cfRule>
  </conditionalFormatting>
  <conditionalFormatting sqref="AH199 AB199 P199 R199 T199 V199 Z199 AD199 AF199">
    <cfRule type="expression" priority="368" dxfId="1">
      <formula>Q199=1</formula>
    </cfRule>
  </conditionalFormatting>
  <conditionalFormatting sqref="AM199 AI199 AA199 W199 Q199 S199 U199 AC199 AE199 AG199">
    <cfRule type="expression" priority="367" dxfId="0">
      <formula>(P199+Q199)=2</formula>
    </cfRule>
  </conditionalFormatting>
  <conditionalFormatting sqref="X199">
    <cfRule type="expression" priority="366" dxfId="1">
      <formula>Y199=1</formula>
    </cfRule>
  </conditionalFormatting>
  <conditionalFormatting sqref="Y199">
    <cfRule type="expression" priority="365" dxfId="0">
      <formula>(X199+Y199)=2</formula>
    </cfRule>
  </conditionalFormatting>
  <conditionalFormatting sqref="AH198 AB198 P198 R198 T198 V198 Z198 AD198 AF198 AL198:AL199 AJ198:AJ199">
    <cfRule type="expression" priority="364" dxfId="1">
      <formula>Q198=1</formula>
    </cfRule>
  </conditionalFormatting>
  <conditionalFormatting sqref="AM198 AI198 AA198 W198 Q198 S198 U198 AC198 AE198 AG198 AK198:AK199">
    <cfRule type="expression" priority="363" dxfId="0">
      <formula>(P198+Q198)=2</formula>
    </cfRule>
  </conditionalFormatting>
  <conditionalFormatting sqref="X198">
    <cfRule type="expression" priority="362" dxfId="1">
      <formula>Y198=1</formula>
    </cfRule>
  </conditionalFormatting>
  <conditionalFormatting sqref="Y198">
    <cfRule type="expression" priority="361" dxfId="0">
      <formula>(X198+Y198)=2</formula>
    </cfRule>
  </conditionalFormatting>
  <conditionalFormatting sqref="P191">
    <cfRule type="expression" priority="360" dxfId="1">
      <formula>Q191=1</formula>
    </cfRule>
  </conditionalFormatting>
  <conditionalFormatting sqref="AM191 Q191">
    <cfRule type="expression" priority="359" dxfId="0">
      <formula>(P191+Q191)=2</formula>
    </cfRule>
  </conditionalFormatting>
  <conditionalFormatting sqref="T191 R191">
    <cfRule type="expression" priority="358" dxfId="1">
      <formula>S191=1</formula>
    </cfRule>
  </conditionalFormatting>
  <conditionalFormatting sqref="S191">
    <cfRule type="expression" priority="357" dxfId="0">
      <formula>(R191+S191)=2</formula>
    </cfRule>
  </conditionalFormatting>
  <conditionalFormatting sqref="AK191 AI191 AG191 AE191 AC191 AA191 Y191 W191">
    <cfRule type="expression" priority="356" dxfId="1">
      <formula>X191=1</formula>
    </cfRule>
  </conditionalFormatting>
  <conditionalFormatting sqref="AL191 AJ191 AH191 AF191 AD191 AB191 Z191 X191">
    <cfRule type="expression" priority="355" dxfId="0">
      <formula>(W191+X191)=2</formula>
    </cfRule>
  </conditionalFormatting>
  <conditionalFormatting sqref="U191">
    <cfRule type="expression" priority="354" dxfId="1">
      <formula>V191=1</formula>
    </cfRule>
  </conditionalFormatting>
  <conditionalFormatting sqref="V191">
    <cfRule type="expression" priority="353" dxfId="0">
      <formula>(U191+V191)=2</formula>
    </cfRule>
  </conditionalFormatting>
  <conditionalFormatting sqref="P192">
    <cfRule type="expression" priority="352" dxfId="1">
      <formula>Q192=1</formula>
    </cfRule>
  </conditionalFormatting>
  <conditionalFormatting sqref="AM192 Q192">
    <cfRule type="expression" priority="351" dxfId="0">
      <formula>(P192+Q192)=2</formula>
    </cfRule>
  </conditionalFormatting>
  <conditionalFormatting sqref="T192 R192">
    <cfRule type="expression" priority="350" dxfId="1">
      <formula>S192=1</formula>
    </cfRule>
  </conditionalFormatting>
  <conditionalFormatting sqref="S192">
    <cfRule type="expression" priority="349" dxfId="0">
      <formula>(R192+S192)=2</formula>
    </cfRule>
  </conditionalFormatting>
  <conditionalFormatting sqref="AK192 AI192 AG192 AE192 AC192 AA192 Y192 W192">
    <cfRule type="expression" priority="348" dxfId="1">
      <formula>X192=1</formula>
    </cfRule>
  </conditionalFormatting>
  <conditionalFormatting sqref="AL192 AJ192 AH192 AF192 AD192 AB192 Z192 X192">
    <cfRule type="expression" priority="347" dxfId="0">
      <formula>(W192+X192)=2</formula>
    </cfRule>
  </conditionalFormatting>
  <conditionalFormatting sqref="U192">
    <cfRule type="expression" priority="346" dxfId="1">
      <formula>V192=1</formula>
    </cfRule>
  </conditionalFormatting>
  <conditionalFormatting sqref="V192">
    <cfRule type="expression" priority="345" dxfId="0">
      <formula>(U192+V192)=2</formula>
    </cfRule>
  </conditionalFormatting>
  <conditionalFormatting sqref="T193">
    <cfRule type="expression" priority="344" dxfId="1">
      <formula>U193=1</formula>
    </cfRule>
  </conditionalFormatting>
  <conditionalFormatting sqref="AK193 AI193 AG193 AE193 AC193 AA193 Y193 W193">
    <cfRule type="expression" priority="343" dxfId="1">
      <formula>X193=1</formula>
    </cfRule>
  </conditionalFormatting>
  <conditionalFormatting sqref="AJ193 AH193 AF193 AD193 AB193 Z193 X193">
    <cfRule type="expression" priority="342" dxfId="0">
      <formula>(W193+X193)=2</formula>
    </cfRule>
  </conditionalFormatting>
  <conditionalFormatting sqref="U193">
    <cfRule type="expression" priority="341" dxfId="1">
      <formula>V193=1</formula>
    </cfRule>
  </conditionalFormatting>
  <conditionalFormatting sqref="V193">
    <cfRule type="expression" priority="340" dxfId="0">
      <formula>(U193+V193)=2</formula>
    </cfRule>
  </conditionalFormatting>
  <conditionalFormatting sqref="AL201 AJ201 AH201 AB201 P201 R201 T201 V201 Z201 AD201 AF201">
    <cfRule type="expression" priority="339" dxfId="1">
      <formula>Q201=1</formula>
    </cfRule>
  </conditionalFormatting>
  <conditionalFormatting sqref="AM201 AK201 AI201 AA201 W201 Q201 S201 U201 AC201 AE201 AG201">
    <cfRule type="expression" priority="338" dxfId="0">
      <formula>(P201+Q201)=2</formula>
    </cfRule>
  </conditionalFormatting>
  <conditionalFormatting sqref="X201">
    <cfRule type="expression" priority="337" dxfId="1">
      <formula>Y201=1</formula>
    </cfRule>
  </conditionalFormatting>
  <conditionalFormatting sqref="Y201">
    <cfRule type="expression" priority="336" dxfId="0">
      <formula>(X201+Y201)=2</formula>
    </cfRule>
  </conditionalFormatting>
  <conditionalFormatting sqref="T207 V207 X207 Z207 AB207 AJ207 AL207">
    <cfRule type="expression" priority="335" dxfId="1">
      <formula>U207=1</formula>
    </cfRule>
  </conditionalFormatting>
  <conditionalFormatting sqref="U207 W207 Y207 AA207 AI207 AK207 AM207">
    <cfRule type="expression" priority="334" dxfId="0">
      <formula>(T207+U207)=2</formula>
    </cfRule>
  </conditionalFormatting>
  <conditionalFormatting sqref="R207">
    <cfRule type="expression" priority="333" dxfId="1">
      <formula>S207=1</formula>
    </cfRule>
  </conditionalFormatting>
  <conditionalFormatting sqref="S207">
    <cfRule type="expression" priority="332" dxfId="0">
      <formula>(R207+S207)=2</formula>
    </cfRule>
  </conditionalFormatting>
  <conditionalFormatting sqref="P207">
    <cfRule type="expression" priority="331" dxfId="1">
      <formula>Q207=1</formula>
    </cfRule>
  </conditionalFormatting>
  <conditionalFormatting sqref="Q207">
    <cfRule type="expression" priority="330" dxfId="0">
      <formula>(P207+Q207)=2</formula>
    </cfRule>
  </conditionalFormatting>
  <conditionalFormatting sqref="AG207 AE207 AC207">
    <cfRule type="expression" priority="329" dxfId="1">
      <formula>AD207=1</formula>
    </cfRule>
  </conditionalFormatting>
  <conditionalFormatting sqref="AH207 AF207 AD207">
    <cfRule type="expression" priority="328" dxfId="0">
      <formula>(AC207+AD207)=2</formula>
    </cfRule>
  </conditionalFormatting>
  <conditionalFormatting sqref="T208 V208 X208 Z208 AB208 AJ208 AL208">
    <cfRule type="expression" priority="327" dxfId="1">
      <formula>U208=1</formula>
    </cfRule>
  </conditionalFormatting>
  <conditionalFormatting sqref="U208 W208 Y208 AA208 AI208 AK208 AM208">
    <cfRule type="expression" priority="326" dxfId="0">
      <formula>(T208+U208)=2</formula>
    </cfRule>
  </conditionalFormatting>
  <conditionalFormatting sqref="R208">
    <cfRule type="expression" priority="325" dxfId="1">
      <formula>S208=1</formula>
    </cfRule>
  </conditionalFormatting>
  <conditionalFormatting sqref="S208">
    <cfRule type="expression" priority="324" dxfId="0">
      <formula>(R208+S208)=2</formula>
    </cfRule>
  </conditionalFormatting>
  <conditionalFormatting sqref="P208">
    <cfRule type="expression" priority="323" dxfId="1">
      <formula>Q208=1</formula>
    </cfRule>
  </conditionalFormatting>
  <conditionalFormatting sqref="Q208">
    <cfRule type="expression" priority="322" dxfId="0">
      <formula>(P208+Q208)=2</formula>
    </cfRule>
  </conditionalFormatting>
  <conditionalFormatting sqref="AG208 AE208 AC208">
    <cfRule type="expression" priority="321" dxfId="1">
      <formula>AD208=1</formula>
    </cfRule>
  </conditionalFormatting>
  <conditionalFormatting sqref="AH208 AF208 AD208">
    <cfRule type="expression" priority="320" dxfId="0">
      <formula>(AC208+AD208)=2</formula>
    </cfRule>
  </conditionalFormatting>
  <conditionalFormatting sqref="T210 V210 X210 Z210 AB210 AD210 AF210 AH210 AJ210 AL210">
    <cfRule type="expression" priority="319" dxfId="1">
      <formula>U210=1</formula>
    </cfRule>
  </conditionalFormatting>
  <conditionalFormatting sqref="U210 W210 Y210 AA210 AC210 AE210 AG210 AI210 AK210 AM210">
    <cfRule type="expression" priority="318" dxfId="0">
      <formula>(T210+U210)=2</formula>
    </cfRule>
  </conditionalFormatting>
  <conditionalFormatting sqref="R210">
    <cfRule type="expression" priority="317" dxfId="1">
      <formula>S210=1</formula>
    </cfRule>
  </conditionalFormatting>
  <conditionalFormatting sqref="S210">
    <cfRule type="expression" priority="316" dxfId="0">
      <formula>(R210+S210)=2</formula>
    </cfRule>
  </conditionalFormatting>
  <conditionalFormatting sqref="P210">
    <cfRule type="expression" priority="315" dxfId="1">
      <formula>Q210=1</formula>
    </cfRule>
  </conditionalFormatting>
  <conditionalFormatting sqref="Q210">
    <cfRule type="expression" priority="314" dxfId="0">
      <formula>(P210+Q210)=2</formula>
    </cfRule>
  </conditionalFormatting>
  <conditionalFormatting sqref="T209 V209 X209 Z209 AB209 AD209 AF209 AH209 AJ209 AL209">
    <cfRule type="expression" priority="313" dxfId="1">
      <formula>U209=1</formula>
    </cfRule>
  </conditionalFormatting>
  <conditionalFormatting sqref="U209 W209 Y209 AA209 AC209 AE209 AG209 AI209 AK209 AM209">
    <cfRule type="expression" priority="312" dxfId="0">
      <formula>(T209+U209)=2</formula>
    </cfRule>
  </conditionalFormatting>
  <conditionalFormatting sqref="R209">
    <cfRule type="expression" priority="311" dxfId="1">
      <formula>S209=1</formula>
    </cfRule>
  </conditionalFormatting>
  <conditionalFormatting sqref="S209">
    <cfRule type="expression" priority="310" dxfId="0">
      <formula>(R209+S209)=2</formula>
    </cfRule>
  </conditionalFormatting>
  <conditionalFormatting sqref="P209">
    <cfRule type="expression" priority="309" dxfId="1">
      <formula>Q209=1</formula>
    </cfRule>
  </conditionalFormatting>
  <conditionalFormatting sqref="Q209">
    <cfRule type="expression" priority="308" dxfId="0">
      <formula>(P209+Q209)=2</formula>
    </cfRule>
  </conditionalFormatting>
  <conditionalFormatting sqref="T211 V211 X211 Z211 AB211 AD211 AF211 AH211 AJ211 AL211 R211 P211">
    <cfRule type="expression" priority="307" dxfId="1">
      <formula>Q211=1</formula>
    </cfRule>
  </conditionalFormatting>
  <conditionalFormatting sqref="U211 W211 Y211 AA211 AC211 AE211 AG211 AI211 AK211 AM211 S211 Q211">
    <cfRule type="expression" priority="306" dxfId="0">
      <formula>(P211+Q211)=2</formula>
    </cfRule>
  </conditionalFormatting>
  <conditionalFormatting sqref="T215 V215 X215 Z215 AB215 AD215 AF215 AH215 AJ215 AL215">
    <cfRule type="expression" priority="305" dxfId="1">
      <formula>U215=1</formula>
    </cfRule>
  </conditionalFormatting>
  <conditionalFormatting sqref="U215 W215 Y215 AA215 AC215 AE215 AG215 AI215 AK215 AM215">
    <cfRule type="expression" priority="304" dxfId="0">
      <formula>(T215+U215)=2</formula>
    </cfRule>
  </conditionalFormatting>
  <conditionalFormatting sqref="T216 V216 X216 Z216 AB216 AD216 AF216 AH216 AJ216 AL216">
    <cfRule type="expression" priority="303" dxfId="1">
      <formula>U216=1</formula>
    </cfRule>
  </conditionalFormatting>
  <conditionalFormatting sqref="U216 W216 Y216 AA216 AC216 AE216 AG216 AI216 AK216 AM216">
    <cfRule type="expression" priority="302" dxfId="0">
      <formula>(T216+U216)=2</formula>
    </cfRule>
  </conditionalFormatting>
  <conditionalFormatting sqref="R215">
    <cfRule type="expression" priority="301" dxfId="1">
      <formula>S215=1</formula>
    </cfRule>
  </conditionalFormatting>
  <conditionalFormatting sqref="S215">
    <cfRule type="expression" priority="300" dxfId="0">
      <formula>(R215+S215)=2</formula>
    </cfRule>
  </conditionalFormatting>
  <conditionalFormatting sqref="R216">
    <cfRule type="expression" priority="299" dxfId="1">
      <formula>S216=1</formula>
    </cfRule>
  </conditionalFormatting>
  <conditionalFormatting sqref="S216">
    <cfRule type="expression" priority="298" dxfId="0">
      <formula>(R216+S216)=2</formula>
    </cfRule>
  </conditionalFormatting>
  <conditionalFormatting sqref="P215">
    <cfRule type="expression" priority="297" dxfId="1">
      <formula>Q215=1</formula>
    </cfRule>
  </conditionalFormatting>
  <conditionalFormatting sqref="Q215">
    <cfRule type="expression" priority="296" dxfId="0">
      <formula>(P215+Q215)=2</formula>
    </cfRule>
  </conditionalFormatting>
  <conditionalFormatting sqref="P216">
    <cfRule type="expression" priority="295" dxfId="1">
      <formula>Q216=1</formula>
    </cfRule>
  </conditionalFormatting>
  <conditionalFormatting sqref="Q216">
    <cfRule type="expression" priority="294" dxfId="0">
      <formula>(P216+Q216)=2</formula>
    </cfRule>
  </conditionalFormatting>
  <conditionalFormatting sqref="T214 V214 X214 Z214 AB214 AD214 AF214 AH214 AJ214 AL214">
    <cfRule type="expression" priority="293" dxfId="1">
      <formula>U214=1</formula>
    </cfRule>
  </conditionalFormatting>
  <conditionalFormatting sqref="U214 W214 Y214 AA214 AC214 AE214 AG214 AI214 AK214 AM214">
    <cfRule type="expression" priority="292" dxfId="0">
      <formula>(T214+U214)=2</formula>
    </cfRule>
  </conditionalFormatting>
  <conditionalFormatting sqref="R214">
    <cfRule type="expression" priority="291" dxfId="1">
      <formula>S214=1</formula>
    </cfRule>
  </conditionalFormatting>
  <conditionalFormatting sqref="S214">
    <cfRule type="expression" priority="290" dxfId="0">
      <formula>(R214+S214)=2</formula>
    </cfRule>
  </conditionalFormatting>
  <conditionalFormatting sqref="P214">
    <cfRule type="expression" priority="289" dxfId="1">
      <formula>Q214=1</formula>
    </cfRule>
  </conditionalFormatting>
  <conditionalFormatting sqref="Q214">
    <cfRule type="expression" priority="288" dxfId="0">
      <formula>(P214+Q214)=2</formula>
    </cfRule>
  </conditionalFormatting>
  <conditionalFormatting sqref="T218 V218 X218 Z218 AB218 AD218 AF218 AH218 AJ218 AL218">
    <cfRule type="expression" priority="287" dxfId="1">
      <formula>U218=1</formula>
    </cfRule>
  </conditionalFormatting>
  <conditionalFormatting sqref="U218 W218 Y218 AA218 AC218 AE218 AG218 AI218 AK218 AM218">
    <cfRule type="expression" priority="286" dxfId="0">
      <formula>(T218+U218)=2</formula>
    </cfRule>
  </conditionalFormatting>
  <conditionalFormatting sqref="R218">
    <cfRule type="expression" priority="285" dxfId="1">
      <formula>S218=1</formula>
    </cfRule>
  </conditionalFormatting>
  <conditionalFormatting sqref="S218">
    <cfRule type="expression" priority="284" dxfId="0">
      <formula>(R218+S218)=2</formula>
    </cfRule>
  </conditionalFormatting>
  <conditionalFormatting sqref="P218">
    <cfRule type="expression" priority="283" dxfId="1">
      <formula>Q218=1</formula>
    </cfRule>
  </conditionalFormatting>
  <conditionalFormatting sqref="Q218">
    <cfRule type="expression" priority="282" dxfId="0">
      <formula>(P218+Q218)=2</formula>
    </cfRule>
  </conditionalFormatting>
  <conditionalFormatting sqref="T219 V219 X219 Z219 AB219 AD219 AF219 AH219 AJ219 AL219">
    <cfRule type="expression" priority="281" dxfId="1">
      <formula>U219=1</formula>
    </cfRule>
  </conditionalFormatting>
  <conditionalFormatting sqref="U219 W219 Y219 AA219 AC219 AE219 AG219 AI219 AK219 AM219">
    <cfRule type="expression" priority="280" dxfId="0">
      <formula>(T219+U219)=2</formula>
    </cfRule>
  </conditionalFormatting>
  <conditionalFormatting sqref="R219">
    <cfRule type="expression" priority="279" dxfId="1">
      <formula>S219=1</formula>
    </cfRule>
  </conditionalFormatting>
  <conditionalFormatting sqref="S219">
    <cfRule type="expression" priority="278" dxfId="0">
      <formula>(R219+S219)=2</formula>
    </cfRule>
  </conditionalFormatting>
  <conditionalFormatting sqref="P219">
    <cfRule type="expression" priority="277" dxfId="1">
      <formula>Q219=1</formula>
    </cfRule>
  </conditionalFormatting>
  <conditionalFormatting sqref="Q219">
    <cfRule type="expression" priority="276" dxfId="0">
      <formula>(P219+Q219)=2</formula>
    </cfRule>
  </conditionalFormatting>
  <conditionalFormatting sqref="T221 V221 X221 Z221 AB221 AD221 AF221 AH221 AJ221 AL221">
    <cfRule type="expression" priority="275" dxfId="1">
      <formula>U221=1</formula>
    </cfRule>
  </conditionalFormatting>
  <conditionalFormatting sqref="U221 W221 Y221 AA221 AC221 AE221 AG221 AI221 AK221 AM221">
    <cfRule type="expression" priority="274" dxfId="0">
      <formula>(T221+U221)=2</formula>
    </cfRule>
  </conditionalFormatting>
  <conditionalFormatting sqref="R221">
    <cfRule type="expression" priority="273" dxfId="1">
      <formula>S221=1</formula>
    </cfRule>
  </conditionalFormatting>
  <conditionalFormatting sqref="S221">
    <cfRule type="expression" priority="272" dxfId="0">
      <formula>(R221+S221)=2</formula>
    </cfRule>
  </conditionalFormatting>
  <conditionalFormatting sqref="P221">
    <cfRule type="expression" priority="271" dxfId="1">
      <formula>Q221=1</formula>
    </cfRule>
  </conditionalFormatting>
  <conditionalFormatting sqref="Q221">
    <cfRule type="expression" priority="270" dxfId="0">
      <formula>(P221+Q221)=2</formula>
    </cfRule>
  </conditionalFormatting>
  <conditionalFormatting sqref="T223 V223 X223 Z223 AB223 AD223 AF223 AH223 AJ223 AL223">
    <cfRule type="expression" priority="269" dxfId="1">
      <formula>U223=1</formula>
    </cfRule>
  </conditionalFormatting>
  <conditionalFormatting sqref="U223 W223 Y223 AA223 AC223 AE223 AG223 AI223 AK223 AM223">
    <cfRule type="expression" priority="268" dxfId="0">
      <formula>(T223+U223)=2</formula>
    </cfRule>
  </conditionalFormatting>
  <conditionalFormatting sqref="T224 V224 X224 Z224 AB224 AD224 AF224 AH224 AJ224 AL224">
    <cfRule type="expression" priority="267" dxfId="1">
      <formula>U224=1</formula>
    </cfRule>
  </conditionalFormatting>
  <conditionalFormatting sqref="U224 W224 Y224 AA224 AC224 AE224 AG224 AI224 AK224 AM224">
    <cfRule type="expression" priority="266" dxfId="0">
      <formula>(T224+U224)=2</formula>
    </cfRule>
  </conditionalFormatting>
  <conditionalFormatting sqref="R223">
    <cfRule type="expression" priority="265" dxfId="1">
      <formula>S223=1</formula>
    </cfRule>
  </conditionalFormatting>
  <conditionalFormatting sqref="S223">
    <cfRule type="expression" priority="264" dxfId="0">
      <formula>(R223+S223)=2</formula>
    </cfRule>
  </conditionalFormatting>
  <conditionalFormatting sqref="R224">
    <cfRule type="expression" priority="263" dxfId="1">
      <formula>S224=1</formula>
    </cfRule>
  </conditionalFormatting>
  <conditionalFormatting sqref="S224">
    <cfRule type="expression" priority="262" dxfId="0">
      <formula>(R224+S224)=2</formula>
    </cfRule>
  </conditionalFormatting>
  <conditionalFormatting sqref="P223">
    <cfRule type="expression" priority="261" dxfId="1">
      <formula>Q223=1</formula>
    </cfRule>
  </conditionalFormatting>
  <conditionalFormatting sqref="Q223">
    <cfRule type="expression" priority="260" dxfId="0">
      <formula>(P223+Q223)=2</formula>
    </cfRule>
  </conditionalFormatting>
  <conditionalFormatting sqref="P224">
    <cfRule type="expression" priority="259" dxfId="1">
      <formula>Q224=1</formula>
    </cfRule>
  </conditionalFormatting>
  <conditionalFormatting sqref="Q224">
    <cfRule type="expression" priority="258" dxfId="0">
      <formula>(P224+Q224)=2</formula>
    </cfRule>
  </conditionalFormatting>
  <conditionalFormatting sqref="T381:T386 V381:V386 X381:X386 Z381:Z386 AB381:AB386 AD381:AD386 AF381:AF386 AH381:AH386 AL381:AL386 AJ381:AJ396 AJ401:AJ402">
    <cfRule type="expression" priority="257" dxfId="1">
      <formula>U381=1</formula>
    </cfRule>
  </conditionalFormatting>
  <conditionalFormatting sqref="U381:U386 W381:W386 Y381:Y386 AA381:AA386 AC381:AC386 AE381:AE386 AG381:AG386 AI381:AI386 AM381:AM386 AK381:AK396 AK401:AK402">
    <cfRule type="expression" priority="256" dxfId="0">
      <formula>(T381+U381)=2</formula>
    </cfRule>
  </conditionalFormatting>
  <conditionalFormatting sqref="R381:R386">
    <cfRule type="expression" priority="255" dxfId="1">
      <formula>S381=1</formula>
    </cfRule>
  </conditionalFormatting>
  <conditionalFormatting sqref="S381:S386">
    <cfRule type="expression" priority="254" dxfId="0">
      <formula>(R381+S381)=2</formula>
    </cfRule>
  </conditionalFormatting>
  <conditionalFormatting sqref="P381:P386">
    <cfRule type="expression" priority="253" dxfId="1">
      <formula>Q381=1</formula>
    </cfRule>
  </conditionalFormatting>
  <conditionalFormatting sqref="Q381:Q386">
    <cfRule type="expression" priority="252" dxfId="0">
      <formula>(P381+Q381)=2</formula>
    </cfRule>
  </conditionalFormatting>
  <conditionalFormatting sqref="M381:M386">
    <cfRule type="cellIs" priority="251" dxfId="92" operator="equal">
      <formula>1</formula>
    </cfRule>
  </conditionalFormatting>
  <conditionalFormatting sqref="T387:T388 V387:V388 X387:X388 Z387:Z388 AB387:AB388 AD387:AD388 AF387:AF388 AH387:AH388 AL387:AL388">
    <cfRule type="expression" priority="249" dxfId="1">
      <formula>U387=1</formula>
    </cfRule>
  </conditionalFormatting>
  <conditionalFormatting sqref="U387:U388 W387:W388 Y387:Y388 AA387:AA388 AC387:AC388 AE387:AE388 AG387:AG388 AI387:AI388 AM387:AM388">
    <cfRule type="expression" priority="248" dxfId="0">
      <formula>(T387+U387)=2</formula>
    </cfRule>
  </conditionalFormatting>
  <conditionalFormatting sqref="R387:R388">
    <cfRule type="expression" priority="247" dxfId="1">
      <formula>S387=1</formula>
    </cfRule>
  </conditionalFormatting>
  <conditionalFormatting sqref="S387:S388">
    <cfRule type="expression" priority="246" dxfId="0">
      <formula>(R387+S387)=2</formula>
    </cfRule>
  </conditionalFormatting>
  <conditionalFormatting sqref="P387:P388">
    <cfRule type="expression" priority="245" dxfId="1">
      <formula>Q387=1</formula>
    </cfRule>
  </conditionalFormatting>
  <conditionalFormatting sqref="Q387:Q388">
    <cfRule type="expression" priority="244" dxfId="0">
      <formula>(P387+Q387)=2</formula>
    </cfRule>
  </conditionalFormatting>
  <conditionalFormatting sqref="M387:M388">
    <cfRule type="cellIs" priority="243" dxfId="92" operator="equal">
      <formula>1</formula>
    </cfRule>
  </conditionalFormatting>
  <conditionalFormatting sqref="T389:T390 V389:V390 X389:X390 Z389:Z390 AB389:AB390 AD389:AD390 AF389:AF390 AH389:AH390 AL389:AL390">
    <cfRule type="expression" priority="241" dxfId="1">
      <formula>U389=1</formula>
    </cfRule>
  </conditionalFormatting>
  <conditionalFormatting sqref="U389:U390 W389:W390 Y389:Y390 AA389:AA390 AC389:AC390 AE389:AE390 AG389:AG390 AI389:AI390 AM389:AM390">
    <cfRule type="expression" priority="240" dxfId="0">
      <formula>(T389+U389)=2</formula>
    </cfRule>
  </conditionalFormatting>
  <conditionalFormatting sqref="R389:R390">
    <cfRule type="expression" priority="239" dxfId="1">
      <formula>S389=1</formula>
    </cfRule>
  </conditionalFormatting>
  <conditionalFormatting sqref="S389:S390">
    <cfRule type="expression" priority="238" dxfId="0">
      <formula>(R389+S389)=2</formula>
    </cfRule>
  </conditionalFormatting>
  <conditionalFormatting sqref="P389:P390">
    <cfRule type="expression" priority="237" dxfId="1">
      <formula>Q389=1</formula>
    </cfRule>
  </conditionalFormatting>
  <conditionalFormatting sqref="Q389:Q390">
    <cfRule type="expression" priority="236" dxfId="0">
      <formula>(P389+Q389)=2</formula>
    </cfRule>
  </conditionalFormatting>
  <conditionalFormatting sqref="M389:M390">
    <cfRule type="cellIs" priority="235" dxfId="92" operator="equal">
      <formula>1</formula>
    </cfRule>
  </conditionalFormatting>
  <conditionalFormatting sqref="T391:T392 V391:V392 X391:X392 Z391:Z392 AB391:AB392 AD391:AD392 AF391:AF392 AH391:AH392 AL391:AL392">
    <cfRule type="expression" priority="233" dxfId="1">
      <formula>U391=1</formula>
    </cfRule>
  </conditionalFormatting>
  <conditionalFormatting sqref="U391:U392 W391:W392 Y391:Y392 AA391:AA392 AC391:AC392 AE391:AE392 AG391:AG392 AI391:AI392 AM391:AM392">
    <cfRule type="expression" priority="232" dxfId="0">
      <formula>(T391+U391)=2</formula>
    </cfRule>
  </conditionalFormatting>
  <conditionalFormatting sqref="R391:R392">
    <cfRule type="expression" priority="231" dxfId="1">
      <formula>S391=1</formula>
    </cfRule>
  </conditionalFormatting>
  <conditionalFormatting sqref="S391:S392">
    <cfRule type="expression" priority="230" dxfId="0">
      <formula>(R391+S391)=2</formula>
    </cfRule>
  </conditionalFormatting>
  <conditionalFormatting sqref="P391:P392">
    <cfRule type="expression" priority="229" dxfId="1">
      <formula>Q391=1</formula>
    </cfRule>
  </conditionalFormatting>
  <conditionalFormatting sqref="Q391:Q392">
    <cfRule type="expression" priority="228" dxfId="0">
      <formula>(P391+Q391)=2</formula>
    </cfRule>
  </conditionalFormatting>
  <conditionalFormatting sqref="M391:M392">
    <cfRule type="cellIs" priority="227" dxfId="92" operator="equal">
      <formula>1</formula>
    </cfRule>
  </conditionalFormatting>
  <conditionalFormatting sqref="T393:T394 V393:V394 X393:X394 Z393:Z394 AB393:AB394 AD393:AD394 AF393:AF394 AH393:AH394 AL393:AL394">
    <cfRule type="expression" priority="225" dxfId="1">
      <formula>U393=1</formula>
    </cfRule>
  </conditionalFormatting>
  <conditionalFormatting sqref="U393:U394 W393:W394 Y393:Y394 AA393:AA394 AC393:AC394 AE393:AE394 AG393:AG394 AI393:AI394 AM393:AM394">
    <cfRule type="expression" priority="224" dxfId="0">
      <formula>(T393+U393)=2</formula>
    </cfRule>
  </conditionalFormatting>
  <conditionalFormatting sqref="R393:R394">
    <cfRule type="expression" priority="223" dxfId="1">
      <formula>S393=1</formula>
    </cfRule>
  </conditionalFormatting>
  <conditionalFormatting sqref="S393:S394">
    <cfRule type="expression" priority="222" dxfId="0">
      <formula>(R393+S393)=2</formula>
    </cfRule>
  </conditionalFormatting>
  <conditionalFormatting sqref="P393:P394">
    <cfRule type="expression" priority="221" dxfId="1">
      <formula>Q393=1</formula>
    </cfRule>
  </conditionalFormatting>
  <conditionalFormatting sqref="Q393:Q394">
    <cfRule type="expression" priority="220" dxfId="0">
      <formula>(P393+Q393)=2</formula>
    </cfRule>
  </conditionalFormatting>
  <conditionalFormatting sqref="M393:M394">
    <cfRule type="cellIs" priority="219" dxfId="92" operator="equal">
      <formula>1</formula>
    </cfRule>
  </conditionalFormatting>
  <conditionalFormatting sqref="AU395 AQ395">
    <cfRule type="colorScale" priority="7213" dxfId="1992">
      <colorScale>
        <cfvo type="percent" val="0"/>
        <cfvo type="percent" val="50"/>
        <cfvo type="percent" val="100"/>
        <color rgb="FFF8696B"/>
        <color rgb="FFFFEB84"/>
        <color rgb="FF63BE7B"/>
      </colorScale>
    </cfRule>
  </conditionalFormatting>
  <conditionalFormatting sqref="M397:M398">
    <cfRule type="cellIs" priority="216" dxfId="92" operator="equal">
      <formula>1</formula>
    </cfRule>
  </conditionalFormatting>
  <conditionalFormatting sqref="AL397:AL398 AH397:AH398 AF397:AF398 AD397:AD398 AB397:AB398 Z397:Z398 X397:X398 V397:V398 T397:T398 R397:R398 P397:P398">
    <cfRule type="expression" priority="215" dxfId="1">
      <formula>Q397=1</formula>
    </cfRule>
  </conditionalFormatting>
  <conditionalFormatting sqref="AM397:AM398 AI397:AI398 AG397:AG398 AE397:AE398 AC397:AC398 AA397:AA398 Y397:Y398 W397:W398 U397:U398 S397:S398 Q397:Q398">
    <cfRule type="expression" priority="214" dxfId="0">
      <formula>(P397+Q397)=2</formula>
    </cfRule>
  </conditionalFormatting>
  <conditionalFormatting sqref="AJ397:AJ398">
    <cfRule type="expression" priority="213" dxfId="1">
      <formula>AK397=1</formula>
    </cfRule>
  </conditionalFormatting>
  <conditionalFormatting sqref="AK397:AK398">
    <cfRule type="expression" priority="212" dxfId="0">
      <formula>(AJ397+AK397)=2</formula>
    </cfRule>
  </conditionalFormatting>
  <conditionalFormatting sqref="M399:M400">
    <cfRule type="cellIs" priority="210" dxfId="92" operator="equal">
      <formula>1</formula>
    </cfRule>
  </conditionalFormatting>
  <conditionalFormatting sqref="AL399:AL400 AH399:AH400 AF399:AF400 AD399:AD400 AB399:AB400 Z399:Z400 X399:X400 V399:V400 T399:T400 R399:R400 P399:P400">
    <cfRule type="expression" priority="209" dxfId="1">
      <formula>Q399=1</formula>
    </cfRule>
  </conditionalFormatting>
  <conditionalFormatting sqref="AM399:AM400 AI399:AI400 AG399:AG400 AE399:AE400 AC399:AC400 AA399:AA400 Y399:Y400 W399:W400 U399:U400 S399:S400 Q399:Q400">
    <cfRule type="expression" priority="208" dxfId="0">
      <formula>(P399+Q399)=2</formula>
    </cfRule>
  </conditionalFormatting>
  <conditionalFormatting sqref="AJ399:AJ400">
    <cfRule type="expression" priority="207" dxfId="1">
      <formula>AK399=1</formula>
    </cfRule>
  </conditionalFormatting>
  <conditionalFormatting sqref="AK399:AK400">
    <cfRule type="expression" priority="206" dxfId="0">
      <formula>(AJ399+AK399)=2</formula>
    </cfRule>
  </conditionalFormatting>
  <conditionalFormatting sqref="M403:M404">
    <cfRule type="cellIs" priority="204" dxfId="92" operator="equal">
      <formula>1</formula>
    </cfRule>
  </conditionalFormatting>
  <conditionalFormatting sqref="AL403:AL404 AH403:AH404 AF403:AF404 AD403:AD404 AB403:AB404 Z403:Z404 X403:X404 V403:V404 T403:T404 R403:R404 P403:P404">
    <cfRule type="expression" priority="203" dxfId="1">
      <formula>Q403=1</formula>
    </cfRule>
  </conditionalFormatting>
  <conditionalFormatting sqref="AM403:AM404 AI403:AI404 AG403:AG404 AE403:AE404 AC403:AC404 AA403:AA404 Y403:Y404 W403:W404 U403:U404 S403:S404 Q403:Q404">
    <cfRule type="expression" priority="202" dxfId="0">
      <formula>(P403+Q403)=2</formula>
    </cfRule>
  </conditionalFormatting>
  <conditionalFormatting sqref="AJ403:AJ404">
    <cfRule type="expression" priority="201" dxfId="1">
      <formula>AK403=1</formula>
    </cfRule>
  </conditionalFormatting>
  <conditionalFormatting sqref="AK403:AK404">
    <cfRule type="expression" priority="200" dxfId="0">
      <formula>(AJ403+AK403)=2</formula>
    </cfRule>
  </conditionalFormatting>
  <conditionalFormatting sqref="M407:M408">
    <cfRule type="cellIs" priority="198" dxfId="92" operator="equal">
      <formula>1</formula>
    </cfRule>
  </conditionalFormatting>
  <conditionalFormatting sqref="AL407:AL408 AH407:AH408 AF407:AF408 AD407:AD408 AB407:AB408 Z407:Z408 X407:X408 V407:V408 T407:T408 R407:R408 P407:P408 AJ407:AJ408">
    <cfRule type="expression" priority="197" dxfId="1">
      <formula>Q407=1</formula>
    </cfRule>
  </conditionalFormatting>
  <conditionalFormatting sqref="AM407:AM408 AI407:AI408 AG407:AG408 AE407:AE408 AC407:AC408 AA407:AA408 Y407:Y408 W407:W408 U407:U408 S407:S408 Q407:Q408 AK407:AK408">
    <cfRule type="expression" priority="196" dxfId="0">
      <formula>(P407+Q407)=2</formula>
    </cfRule>
  </conditionalFormatting>
  <conditionalFormatting sqref="M409:M410">
    <cfRule type="cellIs" priority="194" dxfId="92" operator="equal">
      <formula>1</formula>
    </cfRule>
  </conditionalFormatting>
  <conditionalFormatting sqref="AL409:AL410 AH409:AH410 AF409:AF410 AD409:AD410 AB409:AB410 Z409:Z410 X409:X410 V409:V410 T409:T410 R409:R410 P409:P410 AJ409:AJ410">
    <cfRule type="expression" priority="193" dxfId="1">
      <formula>Q409=1</formula>
    </cfRule>
  </conditionalFormatting>
  <conditionalFormatting sqref="AM409:AM410 AI409:AI410 AG409:AG410 AE409:AE410 AC409:AC410 AA409:AA410 Y409:Y410 W409:W410 U409:U410 S409:S410 Q409:Q410 AK409:AK410">
    <cfRule type="expression" priority="192" dxfId="0">
      <formula>(P409+Q409)=2</formula>
    </cfRule>
  </conditionalFormatting>
  <conditionalFormatting sqref="M411:M412">
    <cfRule type="cellIs" priority="190" dxfId="92" operator="equal">
      <formula>1</formula>
    </cfRule>
  </conditionalFormatting>
  <conditionalFormatting sqref="AL411:AL412 AH411:AH412 AF411:AF412 AD411:AD412 AB411:AB412 Z411:Z412 X411:X412 V411:V412 T411:T412 R411:R412 P411:P412 AJ411:AJ412">
    <cfRule type="expression" priority="189" dxfId="1">
      <formula>Q411=1</formula>
    </cfRule>
  </conditionalFormatting>
  <conditionalFormatting sqref="AM411:AM412 AI411:AI412 AG411:AG412 AE411:AE412 AC411:AC412 AA411:AA412 Y411:Y412 W411:W412 U411:U412 S411:S412 Q411:Q412 AK411:AK412">
    <cfRule type="expression" priority="188" dxfId="0">
      <formula>(P411+Q411)=2</formula>
    </cfRule>
  </conditionalFormatting>
  <conditionalFormatting sqref="M413:M414">
    <cfRule type="cellIs" priority="186" dxfId="92" operator="equal">
      <formula>1</formula>
    </cfRule>
  </conditionalFormatting>
  <conditionalFormatting sqref="AL413:AL414 AH413:AH414 AF413:AF414 AD413:AD414 AB413:AB414 Z413:Z414 X413:X414 V413:V414 T413:T414 R413:R414 P413:P414 AJ413:AJ414">
    <cfRule type="expression" priority="185" dxfId="1">
      <formula>Q413=1</formula>
    </cfRule>
  </conditionalFormatting>
  <conditionalFormatting sqref="AM413:AM414 AI413:AI414 AG413:AG414 AE413:AE414 AC413:AC414 AA413:AA414 Y413:Y414 W413:W414 U413:U414 S413:S414 Q413:Q414 AK413:AK414">
    <cfRule type="expression" priority="184" dxfId="0">
      <formula>(P413+Q413)=2</formula>
    </cfRule>
  </conditionalFormatting>
  <conditionalFormatting sqref="M419:M420">
    <cfRule type="cellIs" priority="182" dxfId="92" operator="equal">
      <formula>1</formula>
    </cfRule>
  </conditionalFormatting>
  <conditionalFormatting sqref="AJ419:AJ420 P419:P420 R419:R420 T419:T420 V419:V420 X419:X420 Z419:Z420 AB419:AB420 AD419:AD420 AF419:AF420 AH419:AH420 AL419:AL420">
    <cfRule type="expression" priority="181" dxfId="1">
      <formula>Q419=1</formula>
    </cfRule>
  </conditionalFormatting>
  <conditionalFormatting sqref="AK419:AK420 Q419:Q420 S419:S420 U419:U420 W419:W420 Y419:Y420 AA419:AA420 AC419:AC420 AE419:AE420 AG419:AG420 AI419:AI420 AM419:AM420">
    <cfRule type="expression" priority="180" dxfId="0">
      <formula>(P419+Q419)=2</formula>
    </cfRule>
  </conditionalFormatting>
  <conditionalFormatting sqref="M421:M422">
    <cfRule type="cellIs" priority="178" dxfId="92" operator="equal">
      <formula>1</formula>
    </cfRule>
  </conditionalFormatting>
  <conditionalFormatting sqref="AJ421:AJ422 P421:P422 R421:R422 T421:T422 V421:V422 X421:X422 Z421:Z422 AB421:AB422 AD421:AD422 AF421:AF422 AH421:AH422 AL421:AL422">
    <cfRule type="expression" priority="177" dxfId="1">
      <formula>Q421=1</formula>
    </cfRule>
  </conditionalFormatting>
  <conditionalFormatting sqref="AK421:AK422 Q421:Q422 S421:S422 U421:U422 W421:W422 Y421:Y422 AA421:AA422 AC421:AC422 AE421:AE422 AG421:AG422 AI421:AI422 AM421:AM422">
    <cfRule type="expression" priority="176" dxfId="0">
      <formula>(P421+Q421)=2</formula>
    </cfRule>
  </conditionalFormatting>
  <conditionalFormatting sqref="M423:M424">
    <cfRule type="cellIs" priority="174" dxfId="92" operator="equal">
      <formula>1</formula>
    </cfRule>
  </conditionalFormatting>
  <conditionalFormatting sqref="AJ423:AJ424 P423:P424 R423:R424 T423:T424 V423:V424 X423:X424 Z423:Z424 AB423:AB424 AD423:AD424 AF423:AF424 AH423:AH424 AL423:AL424">
    <cfRule type="expression" priority="173" dxfId="1">
      <formula>Q423=1</formula>
    </cfRule>
  </conditionalFormatting>
  <conditionalFormatting sqref="AK423:AK424 Q423:Q424 S423:S424 U423:U424 W423:W424 Y423:Y424 AA423:AA424 AC423:AC424 AE423:AE424 AG423:AG424 AI423:AI424 AM423:AM424">
    <cfRule type="expression" priority="172" dxfId="0">
      <formula>(P423+Q423)=2</formula>
    </cfRule>
  </conditionalFormatting>
  <conditionalFormatting sqref="M425:M426">
    <cfRule type="cellIs" priority="170" dxfId="92" operator="equal">
      <formula>1</formula>
    </cfRule>
  </conditionalFormatting>
  <conditionalFormatting sqref="AJ425:AJ426 P425:P426 R425:R426 T425:T426 V425:V426 X425:X426 Z425:Z426 AB425:AB426 AD425:AD426 AF425:AF426 AH425:AH426 AL425:AL426">
    <cfRule type="expression" priority="169" dxfId="1">
      <formula>Q425=1</formula>
    </cfRule>
  </conditionalFormatting>
  <conditionalFormatting sqref="AK425:AK426 Q425:Q426 S425:S426 U425:U426 W425:W426 Y425:Y426 AA425:AA426 AC425:AC426 AE425:AE426 AG425:AG426 AI425:AI426 AM425:AM426">
    <cfRule type="expression" priority="168" dxfId="0">
      <formula>(P425+Q425)=2</formula>
    </cfRule>
  </conditionalFormatting>
  <conditionalFormatting sqref="M429:M430">
    <cfRule type="cellIs" priority="166" dxfId="92" operator="equal">
      <formula>1</formula>
    </cfRule>
  </conditionalFormatting>
  <conditionalFormatting sqref="AL429:AL430 AH429:AH430 AF429:AF430 AD429:AD430 AB429:AB430 Z429:Z430 X429:X430 V429:V430 T429:T430 R429:R430 P429:P430 AJ429:AJ430">
    <cfRule type="expression" priority="165" dxfId="1">
      <formula>Q429=1</formula>
    </cfRule>
  </conditionalFormatting>
  <conditionalFormatting sqref="AM429:AM430 AI429:AI430 AG429:AG430 AE429:AE430 AC429:AC430 AA429:AA430 Y429:Y430 W429:W430 U429:U430 S429:S430 Q429:Q430 AK429:AK430">
    <cfRule type="expression" priority="164" dxfId="0">
      <formula>(P429+Q429)=2</formula>
    </cfRule>
  </conditionalFormatting>
  <conditionalFormatting sqref="M431:M432">
    <cfRule type="cellIs" priority="162" dxfId="92" operator="equal">
      <formula>1</formula>
    </cfRule>
  </conditionalFormatting>
  <conditionalFormatting sqref="AL431:AL432 AH431:AH432 AF431:AF432 AD431:AD432 AB431:AB432 Z431:Z432 X431:X432 V431:V432 T431:T432 R431:R432 P431:P432 AJ431:AJ432">
    <cfRule type="expression" priority="161" dxfId="1">
      <formula>Q431=1</formula>
    </cfRule>
  </conditionalFormatting>
  <conditionalFormatting sqref="AM431:AM432 AI431:AI432 AG431:AG432 AE431:AE432 AC431:AC432 AA431:AA432 Y431:Y432 W431:W432 U431:U432 S431:S432 Q431:Q432 AK431:AK432">
    <cfRule type="expression" priority="160" dxfId="0">
      <formula>(P431+Q431)=2</formula>
    </cfRule>
  </conditionalFormatting>
  <conditionalFormatting sqref="M433:M434">
    <cfRule type="cellIs" priority="158" dxfId="92" operator="equal">
      <formula>1</formula>
    </cfRule>
  </conditionalFormatting>
  <conditionalFormatting sqref="AL433:AL434 AH433:AH434 AF433:AF434 AD433:AD434 AB433:AB434 Z433:Z434 X433:X434 V433:V434 T433:T434 R433:R434 P433:P434 AJ433:AJ434">
    <cfRule type="expression" priority="157" dxfId="1">
      <formula>Q433=1</formula>
    </cfRule>
  </conditionalFormatting>
  <conditionalFormatting sqref="AM433:AM434 AI433:AI434 AG433:AG434 AE433:AE434 AC433:AC434 AA433:AA434 Y433:Y434 W433:W434 U433:U434 S433:S434 Q433:Q434 AK433:AK434">
    <cfRule type="expression" priority="156" dxfId="0">
      <formula>(P433+Q433)=2</formula>
    </cfRule>
  </conditionalFormatting>
  <conditionalFormatting sqref="M435:M436">
    <cfRule type="cellIs" priority="154" dxfId="92" operator="equal">
      <formula>1</formula>
    </cfRule>
  </conditionalFormatting>
  <conditionalFormatting sqref="AL435:AL436 AH435:AH436 AF435:AF436 AD435:AD436 AB435:AB436 Z435:Z436 X435:X436 V435:V436 T435:T436 R435:R436 P435:P436 AJ435:AJ436">
    <cfRule type="expression" priority="153" dxfId="1">
      <formula>Q435=1</formula>
    </cfRule>
  </conditionalFormatting>
  <conditionalFormatting sqref="AM435:AM436 AI435:AI436 AG435:AG436 AE435:AE436 AC435:AC436 AA435:AA436 Y435:Y436 W435:W436 U435:U436 S435:S436 Q435:Q436 AK435:AK436">
    <cfRule type="expression" priority="152" dxfId="0">
      <formula>(P435+Q435)=2</formula>
    </cfRule>
  </conditionalFormatting>
  <conditionalFormatting sqref="M439:M440">
    <cfRule type="cellIs" priority="150" dxfId="92" operator="equal">
      <formula>1</formula>
    </cfRule>
  </conditionalFormatting>
  <conditionalFormatting sqref="AJ439:AJ440 P439:P440 R439:R440 T439:T440 V439:V440 X439:X440 Z439:Z440 AB439:AB440 AD439:AD440 AF439:AF440 AH439:AH440 AL439:AL440">
    <cfRule type="expression" priority="149" dxfId="1">
      <formula>Q439=1</formula>
    </cfRule>
  </conditionalFormatting>
  <conditionalFormatting sqref="AK439:AK440 Q439:Q440 S439:S440 U439:U440 W439:W440 Y439:Y440 AA439:AA440 AC439:AC440 AE439:AE440 AG439:AG440 AI439:AI440 AM439:AM440">
    <cfRule type="expression" priority="148" dxfId="0">
      <formula>(P439+Q439)=2</formula>
    </cfRule>
  </conditionalFormatting>
  <conditionalFormatting sqref="M443:M444">
    <cfRule type="cellIs" priority="146" dxfId="92" operator="equal">
      <formula>1</formula>
    </cfRule>
  </conditionalFormatting>
  <conditionalFormatting sqref="AJ443:AJ444 P443:P444 R443:R444 T443:T444 V443:V444 X443:X444 Z443:Z444 AB443:AB444 AD443:AD444 AF443:AF444 AH443:AH444 AL443:AL444">
    <cfRule type="expression" priority="145" dxfId="1">
      <formula>Q443=1</formula>
    </cfRule>
  </conditionalFormatting>
  <conditionalFormatting sqref="AK443:AK444 Q443:Q444 S443:S444 U443:U444 W443:W444 Y443:Y444 AA443:AA444 AC443:AC444 AE443:AE444 AG443:AG444 AI443:AI444 AM443:AM444">
    <cfRule type="expression" priority="144" dxfId="0">
      <formula>(P443+Q443)=2</formula>
    </cfRule>
  </conditionalFormatting>
  <conditionalFormatting sqref="M445:M446">
    <cfRule type="cellIs" priority="142" dxfId="92" operator="equal">
      <formula>1</formula>
    </cfRule>
  </conditionalFormatting>
  <conditionalFormatting sqref="AJ445:AJ446 P445:P446 R445:R446 T445:T446 V445:V446 X445:X446 Z445:Z446 AB445:AB446 AD445:AD446 AF445:AF446 AH445:AH446 AL445:AL446">
    <cfRule type="expression" priority="141" dxfId="1">
      <formula>Q445=1</formula>
    </cfRule>
  </conditionalFormatting>
  <conditionalFormatting sqref="AK445:AK446 Q445:Q446 S445:S446 U445:U446 W445:W446 Y445:Y446 AA445:AA446 AC445:AC446 AE445:AE446 AG445:AG446 AI445:AI446 AM445:AM446">
    <cfRule type="expression" priority="140" dxfId="0">
      <formula>(P445+Q445)=2</formula>
    </cfRule>
  </conditionalFormatting>
  <conditionalFormatting sqref="M449:M450">
    <cfRule type="cellIs" priority="138" dxfId="92" operator="equal">
      <formula>1</formula>
    </cfRule>
  </conditionalFormatting>
  <conditionalFormatting sqref="AJ449:AJ450 P449:P450 R449:R450 T449:T450 V449:V450 X449:X450 Z449:Z450 AB449:AB450 AD449:AD450 AF449:AF450 AH449:AH450 AL449:AL450">
    <cfRule type="expression" priority="137" dxfId="1">
      <formula>Q449=1</formula>
    </cfRule>
  </conditionalFormatting>
  <conditionalFormatting sqref="AK449:AK450 Q449:Q450 S449:S450 U449:U450 W449:W450 Y449:Y450 AA449:AA450 AC449:AC450 AE449:AE450 AG449:AG450 AI449:AI450 AM449:AM450">
    <cfRule type="expression" priority="136" dxfId="0">
      <formula>(P449+Q449)=2</formula>
    </cfRule>
  </conditionalFormatting>
  <conditionalFormatting sqref="M451:M452">
    <cfRule type="cellIs" priority="134" dxfId="92" operator="equal">
      <formula>1</formula>
    </cfRule>
  </conditionalFormatting>
  <conditionalFormatting sqref="AJ451:AJ452 P451:P452 R451:R452 T451:T452 V451:V452 X451:X452 Z451:Z452 AB451:AB452 AD451:AD452 AF451:AF452 AH451:AH452 AL451:AL452">
    <cfRule type="expression" priority="133" dxfId="1">
      <formula>Q451=1</formula>
    </cfRule>
  </conditionalFormatting>
  <conditionalFormatting sqref="AK451:AK452 Q451:Q452 S451:S452 U451:U452 W451:W452 Y451:Y452 AA451:AA452 AC451:AC452 AE451:AE452 AG451:AG452 AI451:AI452 AM451:AM452">
    <cfRule type="expression" priority="132" dxfId="0">
      <formula>(P451+Q451)=2</formula>
    </cfRule>
  </conditionalFormatting>
  <conditionalFormatting sqref="M453:M454">
    <cfRule type="cellIs" priority="130" dxfId="92" operator="equal">
      <formula>1</formula>
    </cfRule>
  </conditionalFormatting>
  <conditionalFormatting sqref="AJ453:AJ454 P453:P454 R453:R454 T453:T454 V453:V454 X453:X454 Z453:Z454 AB453:AB454 AD453:AD454 AF453:AF454 AH453:AH454 AL453:AL454">
    <cfRule type="expression" priority="129" dxfId="1">
      <formula>Q453=1</formula>
    </cfRule>
  </conditionalFormatting>
  <conditionalFormatting sqref="AK453:AK454 Q453:Q454 S453:S454 U453:U454 W453:W454 Y453:Y454 AA453:AA454 AC453:AC454 AE453:AE454 AG453:AG454 AI453:AI454 AM453:AM454">
    <cfRule type="expression" priority="128" dxfId="0">
      <formula>(P453+Q453)=2</formula>
    </cfRule>
  </conditionalFormatting>
  <conditionalFormatting sqref="M455:M456">
    <cfRule type="cellIs" priority="126" dxfId="92" operator="equal">
      <formula>1</formula>
    </cfRule>
  </conditionalFormatting>
  <conditionalFormatting sqref="AJ455:AJ456 P455:P456 R455:R456 T455:T456 V455:V456 X455:X456 Z455:Z456 AB455:AB456 AD455:AD456 AF455:AF456 AH455:AH456 AL455:AL456">
    <cfRule type="expression" priority="125" dxfId="1">
      <formula>Q455=1</formula>
    </cfRule>
  </conditionalFormatting>
  <conditionalFormatting sqref="AK455:AK456 Q455:Q456 S455:S456 U455:U456 W455:W456 Y455:Y456 AA455:AA456 AC455:AC456 AE455:AE456 AG455:AG456 AI455:AI456 AM455:AM456">
    <cfRule type="expression" priority="124" dxfId="0">
      <formula>(P455+Q455)=2</formula>
    </cfRule>
  </conditionalFormatting>
  <conditionalFormatting sqref="M457:M458">
    <cfRule type="cellIs" priority="122" dxfId="92" operator="equal">
      <formula>1</formula>
    </cfRule>
  </conditionalFormatting>
  <conditionalFormatting sqref="AJ457:AJ458 P457:P458 R457:R458 T457:T458 V457:V458 X457:X458 Z457:Z458 AB457:AB458 AD457:AD458 AF457:AF458 AH457:AH458 AL457:AL458">
    <cfRule type="expression" priority="121" dxfId="1">
      <formula>Q457=1</formula>
    </cfRule>
  </conditionalFormatting>
  <conditionalFormatting sqref="AK457:AK458 Q457:Q458 S457:S458 U457:U458 W457:W458 Y457:Y458 AA457:AA458 AC457:AC458 AE457:AE458 AG457:AG458 AI457:AI458 AM457:AM458">
    <cfRule type="expression" priority="120" dxfId="0">
      <formula>(P457+Q457)=2</formula>
    </cfRule>
  </conditionalFormatting>
  <conditionalFormatting sqref="M461:M462">
    <cfRule type="cellIs" priority="114" dxfId="92" operator="equal">
      <formula>1</formula>
    </cfRule>
  </conditionalFormatting>
  <conditionalFormatting sqref="AL461:AL462 AH461:AH462 AF461:AF462 AD461:AD462 AB461:AB462 Z461:Z462 X461:X462 V461:V462 T461:T462 R461:R462 P461:P462 AJ461:AJ462">
    <cfRule type="expression" priority="113" dxfId="1">
      <formula>Q461=1</formula>
    </cfRule>
  </conditionalFormatting>
  <conditionalFormatting sqref="AM461:AM462 AI461:AI462 AG461:AG462 AE461:AE462 AC461:AC462 AA461:AA462 Y461:Y462 W461:W462 U461:U462 S461:S462 Q461:Q462 AK461:AK462">
    <cfRule type="expression" priority="112" dxfId="0">
      <formula>(P461+Q461)=2</formula>
    </cfRule>
  </conditionalFormatting>
  <conditionalFormatting sqref="M463:M464">
    <cfRule type="cellIs" priority="110" dxfId="92" operator="equal">
      <formula>1</formula>
    </cfRule>
  </conditionalFormatting>
  <conditionalFormatting sqref="AL463:AL464 AH463:AH464 AF463:AF464 AD463:AD464 AB463:AB464 Z463:Z464 X463:X464 V463:V464 T463:T464 R463:R464 P463:P464 AJ463:AJ464">
    <cfRule type="expression" priority="109" dxfId="1">
      <formula>Q463=1</formula>
    </cfRule>
  </conditionalFormatting>
  <conditionalFormatting sqref="AM463:AM464 AI463:AI464 AG463:AG464 AE463:AE464 AC463:AC464 AA463:AA464 Y463:Y464 W463:W464 U463:U464 S463:S464 Q463:Q464 AK463:AK464">
    <cfRule type="expression" priority="108" dxfId="0">
      <formula>(P463+Q463)=2</formula>
    </cfRule>
  </conditionalFormatting>
  <conditionalFormatting sqref="M465:M466">
    <cfRule type="cellIs" priority="106" dxfId="92" operator="equal">
      <formula>1</formula>
    </cfRule>
  </conditionalFormatting>
  <conditionalFormatting sqref="AL465:AL466 AH465:AH466 AF465:AF466 AD465:AD466 AB465:AB466 Z465:Z466 X465:X466 V465:V466 T465:T466 R465:R466 P465:P466 AJ465:AJ466">
    <cfRule type="expression" priority="105" dxfId="1">
      <formula>Q465=1</formula>
    </cfRule>
  </conditionalFormatting>
  <conditionalFormatting sqref="AM465:AM466 AI465:AI466 AG465:AG466 AE465:AE466 AC465:AC466 AA465:AA466 Y465:Y466 W465:W466 U465:U466 S465:S466 Q465:Q466 AK465:AK466">
    <cfRule type="expression" priority="104" dxfId="0">
      <formula>(P465+Q465)=2</formula>
    </cfRule>
  </conditionalFormatting>
  <conditionalFormatting sqref="M467:M468">
    <cfRule type="cellIs" priority="102" dxfId="92" operator="equal">
      <formula>1</formula>
    </cfRule>
  </conditionalFormatting>
  <conditionalFormatting sqref="AL467:AL468 AH467:AH468 AF467:AF468 AD467:AD468 AB467:AB468 Z467:Z468 X467:X468 V467:V468 T467:T468 R467:R468 P467:P468 AJ467:AJ468">
    <cfRule type="expression" priority="101" dxfId="1">
      <formula>Q467=1</formula>
    </cfRule>
  </conditionalFormatting>
  <conditionalFormatting sqref="AM467:AM468 AI467:AI468 AG467:AG468 AE467:AE468 AC467:AC468 AA467:AA468 Y467:Y468 W467:W468 U467:U468 S467:S468 Q467:Q468 AK467:AK468">
    <cfRule type="expression" priority="100" dxfId="0">
      <formula>(P467+Q467)=2</formula>
    </cfRule>
  </conditionalFormatting>
  <conditionalFormatting sqref="M469:M472">
    <cfRule type="cellIs" priority="94" dxfId="92" operator="equal">
      <formula>1</formula>
    </cfRule>
  </conditionalFormatting>
  <conditionalFormatting sqref="AL469:AL470 AH469:AH470 AF469:AF470 AD469:AD470 AB469:AB470 Z469:Z470 X469:X470 V469:V470 T469:T470 R469:R470 P469:P470 AJ469:AJ470">
    <cfRule type="expression" priority="93" dxfId="1">
      <formula>Q469=1</formula>
    </cfRule>
  </conditionalFormatting>
  <conditionalFormatting sqref="AM469:AM470 AI469:AI470 AG469:AG470 AE469:AE470 AC469:AC470 AA469:AA470 Y469:Y470 W469:W470 U469:U470 S469:S470 Q469:Q470 AK469:AK470">
    <cfRule type="expression" priority="92" dxfId="0">
      <formula>(P469+Q469)=2</formula>
    </cfRule>
  </conditionalFormatting>
  <conditionalFormatting sqref="AB242 AD242 AF242 AH242 AJ242 AL242">
    <cfRule type="expression" priority="91" dxfId="1">
      <formula>AC242=1</formula>
    </cfRule>
  </conditionalFormatting>
  <conditionalFormatting sqref="AC242 AE242 AG242 AI242 AK242 AM242">
    <cfRule type="expression" priority="90" dxfId="0">
      <formula>(AB242+AC242)=2</formula>
    </cfRule>
  </conditionalFormatting>
  <conditionalFormatting sqref="T244 AF244 AH244 AJ244 AL244">
    <cfRule type="expression" priority="89" dxfId="1">
      <formula>U244=1</formula>
    </cfRule>
  </conditionalFormatting>
  <conditionalFormatting sqref="U244 AG244 AI244 AK244 AM244">
    <cfRule type="expression" priority="88" dxfId="0">
      <formula>(T244+U244)=2</formula>
    </cfRule>
  </conditionalFormatting>
  <conditionalFormatting sqref="T245 V245 X245 Z245 AB245 AJ245 AL245">
    <cfRule type="expression" priority="87" dxfId="1">
      <formula>U245=1</formula>
    </cfRule>
  </conditionalFormatting>
  <conditionalFormatting sqref="U245 W245 Y245 AA245 AC245 AK245 AM245">
    <cfRule type="expression" priority="86" dxfId="0">
      <formula>(T245+U245)=2</formula>
    </cfRule>
  </conditionalFormatting>
  <conditionalFormatting sqref="T246 V246 X246 Z246 AB246 AD246 AF246 AH246">
    <cfRule type="expression" priority="85" dxfId="1">
      <formula>U246=1</formula>
    </cfRule>
  </conditionalFormatting>
  <conditionalFormatting sqref="U246 W246 Y246 AA246 AC246 AE246 AG246 AI246">
    <cfRule type="expression" priority="84" dxfId="0">
      <formula>(T246+U246)=2</formula>
    </cfRule>
  </conditionalFormatting>
  <conditionalFormatting sqref="R244">
    <cfRule type="expression" priority="83" dxfId="1">
      <formula>S244=1</formula>
    </cfRule>
  </conditionalFormatting>
  <conditionalFormatting sqref="S244">
    <cfRule type="expression" priority="82" dxfId="0">
      <formula>(R244+S244)=2</formula>
    </cfRule>
  </conditionalFormatting>
  <conditionalFormatting sqref="R245">
    <cfRule type="expression" priority="81" dxfId="1">
      <formula>S245=1</formula>
    </cfRule>
  </conditionalFormatting>
  <conditionalFormatting sqref="S245">
    <cfRule type="expression" priority="80" dxfId="0">
      <formula>(R245+S245)=2</formula>
    </cfRule>
  </conditionalFormatting>
  <conditionalFormatting sqref="R246">
    <cfRule type="expression" priority="79" dxfId="1">
      <formula>S246=1</formula>
    </cfRule>
  </conditionalFormatting>
  <conditionalFormatting sqref="S246">
    <cfRule type="expression" priority="78" dxfId="0">
      <formula>(R246+S246)=2</formula>
    </cfRule>
  </conditionalFormatting>
  <conditionalFormatting sqref="P242">
    <cfRule type="expression" priority="77" dxfId="1">
      <formula>Q242=1</formula>
    </cfRule>
  </conditionalFormatting>
  <conditionalFormatting sqref="Q242">
    <cfRule type="expression" priority="76" dxfId="0">
      <formula>(P242+Q242)=2</formula>
    </cfRule>
  </conditionalFormatting>
  <conditionalFormatting sqref="P244">
    <cfRule type="expression" priority="75" dxfId="1">
      <formula>Q244=1</formula>
    </cfRule>
  </conditionalFormatting>
  <conditionalFormatting sqref="Q244">
    <cfRule type="expression" priority="74" dxfId="0">
      <formula>(P244+Q244)=2</formula>
    </cfRule>
  </conditionalFormatting>
  <conditionalFormatting sqref="P245">
    <cfRule type="expression" priority="73" dxfId="1">
      <formula>Q245=1</formula>
    </cfRule>
  </conditionalFormatting>
  <conditionalFormatting sqref="Q245">
    <cfRule type="expression" priority="72" dxfId="0">
      <formula>(P245+Q245)=2</formula>
    </cfRule>
  </conditionalFormatting>
  <conditionalFormatting sqref="P246">
    <cfRule type="expression" priority="71" dxfId="1">
      <formula>Q246=1</formula>
    </cfRule>
  </conditionalFormatting>
  <conditionalFormatting sqref="Q246">
    <cfRule type="expression" priority="70" dxfId="0">
      <formula>(P246+Q246)=2</formula>
    </cfRule>
  </conditionalFormatting>
  <conditionalFormatting sqref="T243 AF243 AH243 AJ243 AL243">
    <cfRule type="expression" priority="69" dxfId="1">
      <formula>U243=1</formula>
    </cfRule>
  </conditionalFormatting>
  <conditionalFormatting sqref="U243 AG243 AI243 AK243 AM243">
    <cfRule type="expression" priority="68" dxfId="0">
      <formula>(T243+U243)=2</formula>
    </cfRule>
  </conditionalFormatting>
  <conditionalFormatting sqref="R243">
    <cfRule type="expression" priority="67" dxfId="1">
      <formula>S243=1</formula>
    </cfRule>
  </conditionalFormatting>
  <conditionalFormatting sqref="S243">
    <cfRule type="expression" priority="66" dxfId="0">
      <formula>(R243+S243)=2</formula>
    </cfRule>
  </conditionalFormatting>
  <conditionalFormatting sqref="P243">
    <cfRule type="expression" priority="65" dxfId="1">
      <formula>Q243=1</formula>
    </cfRule>
  </conditionalFormatting>
  <conditionalFormatting sqref="Q243">
    <cfRule type="expression" priority="64" dxfId="0">
      <formula>(P243+Q243)=2</formula>
    </cfRule>
  </conditionalFormatting>
  <conditionalFormatting sqref="T242 V242 X242 Z242">
    <cfRule type="expression" priority="63" dxfId="1">
      <formula>U242=1</formula>
    </cfRule>
  </conditionalFormatting>
  <conditionalFormatting sqref="U242 W242 Y242 AA242">
    <cfRule type="expression" priority="62" dxfId="0">
      <formula>(T242+U242)=2</formula>
    </cfRule>
  </conditionalFormatting>
  <conditionalFormatting sqref="R242">
    <cfRule type="expression" priority="61" dxfId="1">
      <formula>S242=1</formula>
    </cfRule>
  </conditionalFormatting>
  <conditionalFormatting sqref="S242">
    <cfRule type="expression" priority="60" dxfId="0">
      <formula>(R242+S242)=2</formula>
    </cfRule>
  </conditionalFormatting>
  <conditionalFormatting sqref="X243 Z243 AB243 AD243">
    <cfRule type="expression" priority="59" dxfId="1">
      <formula>Y243=1</formula>
    </cfRule>
  </conditionalFormatting>
  <conditionalFormatting sqref="Y243 AA243 AC243 AE243">
    <cfRule type="expression" priority="58" dxfId="0">
      <formula>(X243+Y243)=2</formula>
    </cfRule>
  </conditionalFormatting>
  <conditionalFormatting sqref="V243">
    <cfRule type="expression" priority="57" dxfId="1">
      <formula>W243=1</formula>
    </cfRule>
  </conditionalFormatting>
  <conditionalFormatting sqref="W243">
    <cfRule type="expression" priority="56" dxfId="0">
      <formula>(V243+W243)=2</formula>
    </cfRule>
  </conditionalFormatting>
  <conditionalFormatting sqref="X244 Z244 AB244 AD244">
    <cfRule type="expression" priority="55" dxfId="1">
      <formula>Y244=1</formula>
    </cfRule>
  </conditionalFormatting>
  <conditionalFormatting sqref="Y244 AA244 AC244 AE244">
    <cfRule type="expression" priority="54" dxfId="0">
      <formula>(X244+Y244)=2</formula>
    </cfRule>
  </conditionalFormatting>
  <conditionalFormatting sqref="V244">
    <cfRule type="expression" priority="53" dxfId="1">
      <formula>W244=1</formula>
    </cfRule>
  </conditionalFormatting>
  <conditionalFormatting sqref="W244">
    <cfRule type="expression" priority="52" dxfId="0">
      <formula>(V244+W244)=2</formula>
    </cfRule>
  </conditionalFormatting>
  <conditionalFormatting sqref="AD245 AF245 AH245">
    <cfRule type="expression" priority="51" dxfId="1">
      <formula>AE245=1</formula>
    </cfRule>
  </conditionalFormatting>
  <conditionalFormatting sqref="AE245 AG245 AI245">
    <cfRule type="expression" priority="50" dxfId="0">
      <formula>(AD245+AE245)=2</formula>
    </cfRule>
  </conditionalFormatting>
  <conditionalFormatting sqref="AJ246 AL246">
    <cfRule type="expression" priority="49" dxfId="1">
      <formula>AK246=1</formula>
    </cfRule>
  </conditionalFormatting>
  <conditionalFormatting sqref="AK246 AM246">
    <cfRule type="expression" priority="48" dxfId="0">
      <formula>(AJ246+AK246)=2</formula>
    </cfRule>
  </conditionalFormatting>
  <conditionalFormatting sqref="T249 V249 X249 Z249 AB249 R249 P249">
    <cfRule type="expression" priority="47" dxfId="1">
      <formula>Q249=1</formula>
    </cfRule>
  </conditionalFormatting>
  <conditionalFormatting sqref="U249 W249 Y249 AA249 AC249 S249 Q249">
    <cfRule type="expression" priority="46" dxfId="0">
      <formula>(P249+Q249)=2</formula>
    </cfRule>
  </conditionalFormatting>
  <conditionalFormatting sqref="AL248 AJ248 AH248 T248">
    <cfRule type="expression" priority="45" dxfId="1">
      <formula>U248=1</formula>
    </cfRule>
  </conditionalFormatting>
  <conditionalFormatting sqref="AM248 AK248 AI248 U248">
    <cfRule type="expression" priority="44" dxfId="0">
      <formula>(T248+U248)=2</formula>
    </cfRule>
  </conditionalFormatting>
  <conditionalFormatting sqref="R248">
    <cfRule type="expression" priority="43" dxfId="1">
      <formula>S248=1</formula>
    </cfRule>
  </conditionalFormatting>
  <conditionalFormatting sqref="S248">
    <cfRule type="expression" priority="42" dxfId="0">
      <formula>(R248+S248)=2</formula>
    </cfRule>
  </conditionalFormatting>
  <conditionalFormatting sqref="P248">
    <cfRule type="expression" priority="41" dxfId="1">
      <formula>Q248=1</formula>
    </cfRule>
  </conditionalFormatting>
  <conditionalFormatting sqref="Q248">
    <cfRule type="expression" priority="40" dxfId="0">
      <formula>(P248+Q248)=2</formula>
    </cfRule>
  </conditionalFormatting>
  <conditionalFormatting sqref="V248">
    <cfRule type="expression" priority="39" dxfId="1">
      <formula>W248=1</formula>
    </cfRule>
  </conditionalFormatting>
  <conditionalFormatting sqref="X248 Z248 AB248 AD248 AF248">
    <cfRule type="expression" priority="38" dxfId="1">
      <formula>Y248=1</formula>
    </cfRule>
  </conditionalFormatting>
  <conditionalFormatting sqref="Y248 AA248 AC248 AE248 AG248">
    <cfRule type="expression" priority="37" dxfId="0">
      <formula>(X248+Y248)=2</formula>
    </cfRule>
  </conditionalFormatting>
  <conditionalFormatting sqref="W248">
    <cfRule type="expression" priority="36" dxfId="0">
      <formula>(V248+W248)=2</formula>
    </cfRule>
  </conditionalFormatting>
  <conditionalFormatting sqref="AD249">
    <cfRule type="expression" priority="35" dxfId="1">
      <formula>AE249=1</formula>
    </cfRule>
  </conditionalFormatting>
  <conditionalFormatting sqref="AF249 AH249 AJ249 AL249">
    <cfRule type="expression" priority="34" dxfId="1">
      <formula>AG249=1</formula>
    </cfRule>
  </conditionalFormatting>
  <conditionalFormatting sqref="AG249 AI249 AK249 AM249">
    <cfRule type="expression" priority="33" dxfId="0">
      <formula>(AF249+AG249)=2</formula>
    </cfRule>
  </conditionalFormatting>
  <conditionalFormatting sqref="AE249">
    <cfRule type="expression" priority="32" dxfId="0">
      <formula>(AD249+AE249)=2</formula>
    </cfRule>
  </conditionalFormatting>
  <conditionalFormatting sqref="P253 R253 AL253 X253 V253 T253">
    <cfRule type="expression" priority="31" dxfId="1">
      <formula>Q253=1</formula>
    </cfRule>
  </conditionalFormatting>
  <conditionalFormatting sqref="Q253 S253 AM253 AK253 W253 U253">
    <cfRule type="expression" priority="30" dxfId="0">
      <formula>(P253+Q253)=2</formula>
    </cfRule>
  </conditionalFormatting>
  <conditionalFormatting sqref="P252 R252 AL252 X252 V252 T252">
    <cfRule type="expression" priority="29" dxfId="1">
      <formula>Q252=1</formula>
    </cfRule>
  </conditionalFormatting>
  <conditionalFormatting sqref="Q252 S252 AM252 AK252 W252 U252">
    <cfRule type="expression" priority="28" dxfId="0">
      <formula>(P252+Q252)=2</formula>
    </cfRule>
  </conditionalFormatting>
  <conditionalFormatting sqref="P251 R251 AL251 X251 V251 T251">
    <cfRule type="expression" priority="27" dxfId="1">
      <formula>Q251=1</formula>
    </cfRule>
  </conditionalFormatting>
  <conditionalFormatting sqref="Q251 S251 AM251 AK251 W251 U251">
    <cfRule type="expression" priority="26" dxfId="0">
      <formula>(P251+Q251)=2</formula>
    </cfRule>
  </conditionalFormatting>
  <conditionalFormatting sqref="Y251">
    <cfRule type="expression" priority="25" dxfId="1">
      <formula>Z251=1</formula>
    </cfRule>
  </conditionalFormatting>
  <conditionalFormatting sqref="AA251 AC251 AE251 AG251 AI251">
    <cfRule type="expression" priority="24" dxfId="1">
      <formula>AB251=1</formula>
    </cfRule>
  </conditionalFormatting>
  <conditionalFormatting sqref="AB251 AD251 AF251 AH251 AJ251">
    <cfRule type="expression" priority="23" dxfId="0">
      <formula>(AA251+AB251)=2</formula>
    </cfRule>
  </conditionalFormatting>
  <conditionalFormatting sqref="Z251">
    <cfRule type="expression" priority="22" dxfId="0">
      <formula>(Y251+Z251)=2</formula>
    </cfRule>
  </conditionalFormatting>
  <conditionalFormatting sqref="Y252">
    <cfRule type="expression" priority="21" dxfId="1">
      <formula>Z252=1</formula>
    </cfRule>
  </conditionalFormatting>
  <conditionalFormatting sqref="AA252 AC252 AE252 AG252 AI252">
    <cfRule type="expression" priority="20" dxfId="1">
      <formula>AB252=1</formula>
    </cfRule>
  </conditionalFormatting>
  <conditionalFormatting sqref="AB252 AD252 AF252 AH252 AJ252">
    <cfRule type="expression" priority="19" dxfId="0">
      <formula>(AA252+AB252)=2</formula>
    </cfRule>
  </conditionalFormatting>
  <conditionalFormatting sqref="Z252">
    <cfRule type="expression" priority="18" dxfId="0">
      <formula>(Y252+Z252)=2</formula>
    </cfRule>
  </conditionalFormatting>
  <conditionalFormatting sqref="Y253">
    <cfRule type="expression" priority="17" dxfId="1">
      <formula>Z253=1</formula>
    </cfRule>
  </conditionalFormatting>
  <conditionalFormatting sqref="AA253 AC253 AE253 AG253 AI253">
    <cfRule type="expression" priority="16" dxfId="1">
      <formula>AB253=1</formula>
    </cfRule>
  </conditionalFormatting>
  <conditionalFormatting sqref="AB253 AD253 AF253 AH253 AJ253">
    <cfRule type="expression" priority="15" dxfId="0">
      <formula>(AA253+AB253)=2</formula>
    </cfRule>
  </conditionalFormatting>
  <conditionalFormatting sqref="Z253">
    <cfRule type="expression" priority="14" dxfId="0">
      <formula>(Y253+Z253)=2</formula>
    </cfRule>
  </conditionalFormatting>
  <conditionalFormatting sqref="AF249">
    <cfRule type="expression" priority="13" dxfId="1">
      <formula>AG249=1</formula>
    </cfRule>
  </conditionalFormatting>
  <conditionalFormatting sqref="AF249">
    <cfRule type="expression" priority="12" dxfId="1">
      <formula>AG249=1</formula>
    </cfRule>
  </conditionalFormatting>
  <conditionalFormatting sqref="AU19:AU25 AR19:AS25">
    <cfRule type="colorScale" priority="11" dxfId="1992">
      <colorScale>
        <cfvo type="percent" val="0"/>
        <cfvo type="percent" val="50"/>
        <cfvo type="percent" val="100"/>
        <color rgb="FFF8696B"/>
        <color rgb="FFFFEB84"/>
        <color rgb="FF63BE7B"/>
      </colorScale>
    </cfRule>
  </conditionalFormatting>
  <conditionalFormatting sqref="AU44:AU49">
    <cfRule type="colorScale" priority="7857" dxfId="1992">
      <colorScale>
        <cfvo type="percent" val="0"/>
        <cfvo type="percent" val="50"/>
        <cfvo type="percent" val="100"/>
        <color rgb="FFF8696B"/>
        <color rgb="FFFFEB84"/>
        <color rgb="FF63BE7B"/>
      </colorScale>
    </cfRule>
  </conditionalFormatting>
  <conditionalFormatting sqref="AQ44:AS49">
    <cfRule type="colorScale" priority="7859" dxfId="1992">
      <colorScale>
        <cfvo type="percent" val="0"/>
        <cfvo type="percent" val="50"/>
        <cfvo type="percent" val="100"/>
        <color rgb="FFF8696B"/>
        <color rgb="FFFFEB84"/>
        <color rgb="FF63BE7B"/>
      </colorScale>
    </cfRule>
  </conditionalFormatting>
  <conditionalFormatting sqref="AQ68:AQ70">
    <cfRule type="colorScale" priority="8003" dxfId="1992">
      <colorScale>
        <cfvo type="percent" val="0"/>
        <cfvo type="percent" val="50"/>
        <cfvo type="percent" val="100"/>
        <color rgb="FFF8696B"/>
        <color rgb="FFFFEB84"/>
        <color rgb="FF63BE7B"/>
      </colorScale>
    </cfRule>
  </conditionalFormatting>
  <conditionalFormatting sqref="AQ72:AS77 AU72:AU77 AQ71">
    <cfRule type="colorScale" priority="8420" dxfId="1992">
      <colorScale>
        <cfvo type="percent" val="0"/>
        <cfvo type="percent" val="50"/>
        <cfvo type="percent" val="100"/>
        <color rgb="FFF8696B"/>
        <color rgb="FFFFEB84"/>
        <color rgb="FF63BE7B"/>
      </colorScale>
    </cfRule>
  </conditionalFormatting>
  <conditionalFormatting sqref="AT95:AU95 AR95">
    <cfRule type="colorScale" priority="10" dxfId="1992">
      <colorScale>
        <cfvo type="percent" val="0"/>
        <cfvo type="percent" val="50"/>
        <cfvo type="percent" val="100"/>
        <color rgb="FFF8696B"/>
        <color rgb="FFFFEB84"/>
        <color rgb="FF63BE7B"/>
      </colorScale>
    </cfRule>
  </conditionalFormatting>
  <conditionalFormatting sqref="AU91:AU93 AS91:AS93">
    <cfRule type="colorScale" priority="9" dxfId="1992">
      <colorScale>
        <cfvo type="percent" val="0"/>
        <cfvo type="percent" val="50"/>
        <cfvo type="percent" val="100"/>
        <color rgb="FFF8696B"/>
        <color rgb="FFFFEB84"/>
        <color rgb="FF63BE7B"/>
      </colorScale>
    </cfRule>
  </conditionalFormatting>
  <conditionalFormatting sqref="AR66:AS70 AU66:AU70">
    <cfRule type="colorScale" priority="8" dxfId="1992">
      <colorScale>
        <cfvo type="percent" val="0"/>
        <cfvo type="percent" val="50"/>
        <cfvo type="percent" val="100"/>
        <color rgb="FFF8696B"/>
        <color rgb="FFFFEB84"/>
        <color rgb="FF63BE7B"/>
      </colorScale>
    </cfRule>
  </conditionalFormatting>
  <conditionalFormatting sqref="P123:AM123">
    <cfRule type="expression" priority="6" dxfId="1">
      <formula>Q123=1</formula>
    </cfRule>
  </conditionalFormatting>
  <conditionalFormatting sqref="P126:AM126">
    <cfRule type="expression" priority="5" dxfId="1">
      <formula>Q126=1</formula>
    </cfRule>
  </conditionalFormatting>
  <conditionalFormatting sqref="P129:AM129">
    <cfRule type="expression" priority="4" dxfId="1">
      <formula>Q129=1</formula>
    </cfRule>
  </conditionalFormatting>
  <conditionalFormatting sqref="P135:AM135">
    <cfRule type="expression" priority="3" dxfId="1">
      <formula>Q135=1</formula>
    </cfRule>
  </conditionalFormatting>
  <conditionalFormatting sqref="P140:AM140">
    <cfRule type="expression" priority="2" dxfId="1">
      <formula>Q140=1</formula>
    </cfRule>
  </conditionalFormatting>
  <conditionalFormatting sqref="P146:AM146">
    <cfRule type="expression" priority="1" dxfId="1">
      <formula>Q146=1</formula>
    </cfRule>
  </conditionalFormatting>
  <hyperlinks>
    <hyperlink ref="G53" r:id="rId1" display="\\172.16.92.9\Ruta de la Calidad\01. PROCESOS ESTRATÉGICOS\GESTIÓN INTEGRADA\05.GESTIÓN DE S.S.T\02. PROCEDIMIENTOS\13. INSPECCIONES DE SEGURIDAD EN INSTALACIONES"/>
    <hyperlink ref="G75" r:id="rId2" display="\\172.16.92.9\Ruta de la Calidad\01. PROCESOS ESTRATÉGICOS\GESTIÓN HUMANA\04. POLÍTICAS, PLANES Y PROTOCOLOS\PLANES DE EMERGENCIA"/>
    <hyperlink ref="G244" r:id="rId3" display="http://www.bomberosbogota.gov.co/"/>
    <hyperlink ref="G245" r:id="rId4" display="http://www.bomberosbogota.gov.co/"/>
  </hyperlinks>
  <printOptions/>
  <pageMargins left="0.7" right="0.7" top="0.75" bottom="0.75" header="0.3" footer="0.3"/>
  <pageSetup orientation="landscape" scale="93" r:id="rId7"/>
  <colBreaks count="1" manualBreakCount="1">
    <brk id="10" max="299" man="1"/>
  </colBreaks>
  <ignoredErrors>
    <ignoredError sqref="AP222" formulaRange="1"/>
  </ignoredErrors>
  <legacyDrawing r:id="rId6"/>
</worksheet>
</file>

<file path=xl/worksheets/sheet2.xml><?xml version="1.0" encoding="utf-8"?>
<worksheet xmlns="http://schemas.openxmlformats.org/spreadsheetml/2006/main" xmlns:r="http://schemas.openxmlformats.org/officeDocument/2006/relationships">
  <dimension ref="A1:E2"/>
  <sheetViews>
    <sheetView zoomScalePageLayoutView="0" workbookViewId="0" topLeftCell="A1">
      <selection activeCell="D3" sqref="D3"/>
    </sheetView>
  </sheetViews>
  <sheetFormatPr defaultColWidth="11.421875" defaultRowHeight="15"/>
  <sheetData>
    <row r="1" spans="1:5" ht="15">
      <c r="A1">
        <v>577632</v>
      </c>
      <c r="B1">
        <v>345600</v>
      </c>
      <c r="C1" s="126">
        <f>+B1/A1</f>
        <v>0.5983048030580024</v>
      </c>
      <c r="D1" s="126">
        <v>0.4</v>
      </c>
      <c r="E1" t="s">
        <v>253</v>
      </c>
    </row>
    <row r="2" spans="2:5" ht="15">
      <c r="B2">
        <v>404000</v>
      </c>
      <c r="C2" s="126">
        <f>+B2/A1</f>
        <v>0.6994072350562296</v>
      </c>
      <c r="D2" s="126">
        <v>0.3</v>
      </c>
      <c r="E2" t="s">
        <v>252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A5"/>
  <sheetViews>
    <sheetView zoomScalePageLayoutView="0" workbookViewId="0" topLeftCell="A1">
      <selection activeCell="A14" sqref="A14"/>
    </sheetView>
  </sheetViews>
  <sheetFormatPr defaultColWidth="11.421875" defaultRowHeight="15"/>
  <cols>
    <col min="1" max="1" width="90.7109375" style="0" customWidth="1"/>
  </cols>
  <sheetData>
    <row r="2" ht="72">
      <c r="A2" s="69" t="s">
        <v>109</v>
      </c>
    </row>
    <row r="3" ht="48">
      <c r="A3" s="69" t="s">
        <v>110</v>
      </c>
    </row>
    <row r="4" ht="36">
      <c r="A4" s="69" t="s">
        <v>111</v>
      </c>
    </row>
    <row r="5" ht="60">
      <c r="A5" s="69" t="s">
        <v>112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D8"/>
  <sheetViews>
    <sheetView zoomScalePageLayoutView="0" workbookViewId="0" topLeftCell="A7">
      <selection activeCell="B9" sqref="B9"/>
    </sheetView>
  </sheetViews>
  <sheetFormatPr defaultColWidth="11.421875" defaultRowHeight="15"/>
  <cols>
    <col min="2" max="2" width="65.28125" style="0" customWidth="1"/>
    <col min="3" max="3" width="78.421875" style="0" customWidth="1"/>
    <col min="4" max="4" width="20.8515625" style="0" customWidth="1"/>
  </cols>
  <sheetData>
    <row r="2" ht="15">
      <c r="D2" t="s">
        <v>65</v>
      </c>
    </row>
    <row r="3" spans="1:3" ht="30" customHeight="1">
      <c r="A3" s="27" t="s">
        <v>25</v>
      </c>
      <c r="B3" s="28" t="s">
        <v>26</v>
      </c>
      <c r="C3" s="112" t="s">
        <v>64</v>
      </c>
    </row>
    <row r="8" ht="15">
      <c r="B8" t="s">
        <v>80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E2:G4"/>
  <sheetViews>
    <sheetView zoomScalePageLayoutView="0" workbookViewId="0" topLeftCell="A1">
      <selection activeCell="G4" sqref="G4"/>
    </sheetView>
  </sheetViews>
  <sheetFormatPr defaultColWidth="11.421875" defaultRowHeight="15"/>
  <cols>
    <col min="7" max="7" width="12.7109375" style="0" bestFit="1" customWidth="1"/>
  </cols>
  <sheetData>
    <row r="2" ht="15">
      <c r="E2">
        <v>855</v>
      </c>
    </row>
    <row r="3" ht="15">
      <c r="E3">
        <v>150</v>
      </c>
    </row>
    <row r="4" spans="5:7" ht="15">
      <c r="E4">
        <f>E2-E3</f>
        <v>705</v>
      </c>
      <c r="F4">
        <v>3202</v>
      </c>
      <c r="G4" s="122">
        <f>E4*F4</f>
        <v>2257410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Javier Cabrejo Garcia</dc:creator>
  <cp:keywords/>
  <dc:description/>
  <cp:lastModifiedBy>william Javier Cabrejo Garcia</cp:lastModifiedBy>
  <cp:lastPrinted>2018-06-25T20:31:56Z</cp:lastPrinted>
  <dcterms:created xsi:type="dcterms:W3CDTF">2018-06-05T16:53:16Z</dcterms:created>
  <dcterms:modified xsi:type="dcterms:W3CDTF">2019-12-12T18:20:15Z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