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2.9\Control Interno\2019\Seguimiento PM\II seguimiento Pm\Informe\INFORME II SEGUIMIENTO PLAN DE MEJORAMIENTO CON CORTE AL 19-MAR-2019\"/>
    </mc:Choice>
  </mc:AlternateContent>
  <bookViews>
    <workbookView xWindow="0" yWindow="0" windowWidth="21570" windowHeight="7560"/>
  </bookViews>
  <sheets>
    <sheet name="PM" sheetId="1" r:id="rId1"/>
    <sheet name="dato"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PM!$A$4:$BB$4</definedName>
    <definedName name="accion">[1]Datos!$C$3:$C$8</definedName>
    <definedName name="Maria">[2]Datos!$C$3:$C$6</definedName>
    <definedName name="origen">[1]Datos!$B$3:$B$19</definedName>
    <definedName name="proceso">[1]Datos!$D$3:$D$41</definedName>
  </definedNames>
  <calcPr calcId="152511"/>
</workbook>
</file>

<file path=xl/calcChain.xml><?xml version="1.0" encoding="utf-8"?>
<calcChain xmlns="http://schemas.openxmlformats.org/spreadsheetml/2006/main">
  <c r="AG143" i="1" l="1"/>
  <c r="AP38" i="1" l="1"/>
  <c r="AQ38" i="1" s="1"/>
  <c r="AR38" i="1" s="1"/>
  <c r="AH242" i="1" l="1"/>
  <c r="AI242" i="1" s="1"/>
  <c r="AH234" i="1"/>
  <c r="AI234" i="1" s="1"/>
  <c r="AJ234" i="1" s="1"/>
  <c r="AH233" i="1"/>
  <c r="AI233" i="1" s="1"/>
  <c r="AJ233" i="1" s="1"/>
  <c r="AH232" i="1"/>
  <c r="AI232" i="1" s="1"/>
  <c r="AJ232" i="1" s="1"/>
  <c r="AH231" i="1"/>
  <c r="AI231" i="1" s="1"/>
  <c r="AJ231" i="1" s="1"/>
  <c r="AH230" i="1"/>
  <c r="AI230" i="1" s="1"/>
  <c r="AJ230" i="1" s="1"/>
  <c r="AH229" i="1"/>
  <c r="AI229" i="1" s="1"/>
  <c r="AJ229" i="1" s="1"/>
  <c r="AH228" i="1"/>
  <c r="AI228" i="1" s="1"/>
  <c r="AJ228" i="1" s="1"/>
  <c r="AH227" i="1"/>
  <c r="AI227" i="1" s="1"/>
  <c r="AJ227" i="1" s="1"/>
  <c r="AH226" i="1"/>
  <c r="AI226" i="1" s="1"/>
  <c r="AJ226" i="1" s="1"/>
  <c r="AH225" i="1"/>
  <c r="AI225" i="1" s="1"/>
  <c r="AJ225" i="1" s="1"/>
  <c r="AH224" i="1"/>
  <c r="AI224" i="1" s="1"/>
  <c r="AJ224" i="1" s="1"/>
  <c r="AH223" i="1"/>
  <c r="AI223" i="1" s="1"/>
  <c r="AJ223" i="1" s="1"/>
  <c r="AH222" i="1"/>
  <c r="AI222" i="1" s="1"/>
  <c r="AJ222" i="1" s="1"/>
  <c r="AH221" i="1"/>
  <c r="AI221" i="1" s="1"/>
  <c r="AJ221" i="1" s="1"/>
  <c r="AH220" i="1"/>
  <c r="AI220" i="1" s="1"/>
  <c r="AJ220" i="1" s="1"/>
  <c r="AH219" i="1"/>
  <c r="AI219" i="1" s="1"/>
  <c r="AJ219" i="1" s="1"/>
  <c r="AH278" i="1" l="1"/>
  <c r="AH277" i="1"/>
  <c r="Z131" i="1"/>
  <c r="AA131" i="1" s="1"/>
  <c r="AG102" i="1"/>
  <c r="N282" i="1" l="1"/>
  <c r="AR281" i="1" l="1"/>
  <c r="AP281" i="1"/>
  <c r="AQ281" i="1" s="1"/>
  <c r="AR280" i="1"/>
  <c r="AP280" i="1"/>
  <c r="AQ280" i="1" s="1"/>
  <c r="AH280" i="1"/>
  <c r="AI280" i="1" s="1"/>
  <c r="AJ280" i="1" s="1"/>
  <c r="AH281" i="1"/>
  <c r="AI281" i="1" s="1"/>
  <c r="AJ281" i="1" s="1"/>
  <c r="Z280" i="1"/>
  <c r="AA280" i="1" s="1"/>
  <c r="AB280" i="1"/>
  <c r="Z281" i="1"/>
  <c r="AA281" i="1" s="1"/>
  <c r="AB281" i="1"/>
  <c r="N280" i="1"/>
  <c r="N281" i="1"/>
  <c r="AU280" i="1" l="1"/>
  <c r="AU281" i="1"/>
  <c r="AR279" i="1"/>
  <c r="AP279" i="1"/>
  <c r="AQ279" i="1" s="1"/>
  <c r="AR278" i="1"/>
  <c r="AP278" i="1"/>
  <c r="AQ278" i="1" s="1"/>
  <c r="AR277" i="1"/>
  <c r="AP277" i="1"/>
  <c r="AQ277" i="1" s="1"/>
  <c r="AR276" i="1"/>
  <c r="AP276" i="1"/>
  <c r="AQ276" i="1" s="1"/>
  <c r="AH279" i="1"/>
  <c r="AI279" i="1" s="1"/>
  <c r="AJ279" i="1" s="1"/>
  <c r="AI278" i="1"/>
  <c r="AJ278" i="1" s="1"/>
  <c r="AI277" i="1"/>
  <c r="AJ277" i="1" s="1"/>
  <c r="AH276" i="1"/>
  <c r="AI276" i="1" s="1"/>
  <c r="AJ276" i="1" s="1"/>
  <c r="AB279" i="1"/>
  <c r="Z279" i="1"/>
  <c r="AA279" i="1" s="1"/>
  <c r="AB278" i="1"/>
  <c r="Z278" i="1"/>
  <c r="AA278" i="1" s="1"/>
  <c r="AB277" i="1"/>
  <c r="Z277" i="1"/>
  <c r="AA277" i="1" s="1"/>
  <c r="AB276" i="1"/>
  <c r="Z276" i="1"/>
  <c r="AA276" i="1" s="1"/>
  <c r="N277" i="1"/>
  <c r="N278" i="1"/>
  <c r="N279" i="1"/>
  <c r="AU279" i="1" l="1"/>
  <c r="AU276" i="1"/>
  <c r="AU277" i="1"/>
  <c r="AU278" i="1"/>
  <c r="N276" i="1"/>
  <c r="AR275" i="1" l="1"/>
  <c r="AP275" i="1"/>
  <c r="AQ275" i="1" s="1"/>
  <c r="AR274" i="1"/>
  <c r="AP274" i="1"/>
  <c r="AQ274" i="1" s="1"/>
  <c r="AR273" i="1"/>
  <c r="AP273" i="1"/>
  <c r="AQ273" i="1" s="1"/>
  <c r="AR272" i="1"/>
  <c r="AP272" i="1"/>
  <c r="AQ272" i="1" s="1"/>
  <c r="AR271" i="1"/>
  <c r="AP271" i="1"/>
  <c r="AQ271" i="1" s="1"/>
  <c r="AR270" i="1"/>
  <c r="AP270" i="1"/>
  <c r="AQ270" i="1" s="1"/>
  <c r="AR269" i="1"/>
  <c r="AP269" i="1"/>
  <c r="AQ269" i="1" s="1"/>
  <c r="AR268" i="1"/>
  <c r="AP268" i="1"/>
  <c r="AQ268" i="1" s="1"/>
  <c r="AR267" i="1"/>
  <c r="AP267" i="1"/>
  <c r="AQ267" i="1" s="1"/>
  <c r="AR266" i="1"/>
  <c r="AP266" i="1"/>
  <c r="AQ266" i="1" s="1"/>
  <c r="AR265" i="1"/>
  <c r="AP265" i="1"/>
  <c r="AQ265" i="1" s="1"/>
  <c r="AR264" i="1"/>
  <c r="AP264" i="1"/>
  <c r="AQ264" i="1" s="1"/>
  <c r="AR263" i="1"/>
  <c r="AP263" i="1"/>
  <c r="AQ263" i="1" s="1"/>
  <c r="AR262" i="1"/>
  <c r="AP262" i="1"/>
  <c r="AQ262" i="1" s="1"/>
  <c r="AR261" i="1"/>
  <c r="AP261" i="1"/>
  <c r="AQ261" i="1" s="1"/>
  <c r="AR260" i="1"/>
  <c r="AP260" i="1"/>
  <c r="AQ260" i="1" s="1"/>
  <c r="AR259" i="1"/>
  <c r="AP259" i="1"/>
  <c r="AQ259" i="1" s="1"/>
  <c r="AR258" i="1"/>
  <c r="AP258" i="1"/>
  <c r="AQ258" i="1" s="1"/>
  <c r="AR257" i="1"/>
  <c r="AP257" i="1"/>
  <c r="AQ257" i="1" s="1"/>
  <c r="AR256" i="1"/>
  <c r="AP256" i="1"/>
  <c r="AQ256" i="1" s="1"/>
  <c r="AR255" i="1"/>
  <c r="AP255" i="1"/>
  <c r="AQ255" i="1" s="1"/>
  <c r="AR254" i="1"/>
  <c r="AP254" i="1"/>
  <c r="AQ254" i="1" s="1"/>
  <c r="AR253" i="1"/>
  <c r="AP253" i="1"/>
  <c r="AQ253" i="1" s="1"/>
  <c r="AR252" i="1"/>
  <c r="AP252" i="1"/>
  <c r="AQ252" i="1" s="1"/>
  <c r="AR251" i="1"/>
  <c r="AP251" i="1"/>
  <c r="AQ251" i="1" s="1"/>
  <c r="AH275" i="1"/>
  <c r="AI275" i="1" s="1"/>
  <c r="AJ275" i="1" s="1"/>
  <c r="AB275" i="1"/>
  <c r="Z275" i="1"/>
  <c r="AA275" i="1" s="1"/>
  <c r="AU275" i="1" s="1"/>
  <c r="N275" i="1"/>
  <c r="AH274" i="1"/>
  <c r="AI274" i="1" s="1"/>
  <c r="AJ274" i="1" s="1"/>
  <c r="AB274" i="1"/>
  <c r="Z274" i="1"/>
  <c r="AA274" i="1" s="1"/>
  <c r="N274" i="1"/>
  <c r="AH273" i="1"/>
  <c r="AI273" i="1" s="1"/>
  <c r="AJ273" i="1" s="1"/>
  <c r="AB273" i="1"/>
  <c r="Z273" i="1"/>
  <c r="AA273" i="1" s="1"/>
  <c r="N273" i="1"/>
  <c r="AH272" i="1"/>
  <c r="AI272" i="1" s="1"/>
  <c r="AJ272" i="1" s="1"/>
  <c r="AB272" i="1"/>
  <c r="Z272" i="1"/>
  <c r="AA272" i="1" s="1"/>
  <c r="N272" i="1"/>
  <c r="AH271" i="1"/>
  <c r="AI271" i="1" s="1"/>
  <c r="AJ271" i="1" s="1"/>
  <c r="AB271" i="1"/>
  <c r="Z271" i="1"/>
  <c r="AA271" i="1" s="1"/>
  <c r="N271" i="1"/>
  <c r="AH270" i="1"/>
  <c r="AI270" i="1" s="1"/>
  <c r="AJ270" i="1" s="1"/>
  <c r="AB270" i="1"/>
  <c r="Z270" i="1"/>
  <c r="AA270" i="1" s="1"/>
  <c r="N270" i="1"/>
  <c r="AU274" i="1" l="1"/>
  <c r="AU271" i="1"/>
  <c r="AU273" i="1"/>
  <c r="AU270" i="1"/>
  <c r="AU272" i="1"/>
  <c r="AH269" i="1" l="1"/>
  <c r="AI269" i="1" s="1"/>
  <c r="AJ269" i="1" s="1"/>
  <c r="AB269" i="1"/>
  <c r="Z269" i="1"/>
  <c r="AA269" i="1" s="1"/>
  <c r="N269" i="1"/>
  <c r="AH268" i="1"/>
  <c r="AI268" i="1" s="1"/>
  <c r="AJ268" i="1" s="1"/>
  <c r="AB268" i="1"/>
  <c r="Z268" i="1"/>
  <c r="AA268" i="1" s="1"/>
  <c r="N268" i="1"/>
  <c r="AH267" i="1"/>
  <c r="AI267" i="1" s="1"/>
  <c r="AJ267" i="1" s="1"/>
  <c r="AB267" i="1"/>
  <c r="Z267" i="1"/>
  <c r="AA267" i="1" s="1"/>
  <c r="N267" i="1"/>
  <c r="AU267" i="1" l="1"/>
  <c r="AU268" i="1"/>
  <c r="AU269" i="1"/>
  <c r="AH266" i="1"/>
  <c r="AI266" i="1" s="1"/>
  <c r="AJ266" i="1" s="1"/>
  <c r="AH265" i="1"/>
  <c r="AI265" i="1" s="1"/>
  <c r="AJ265" i="1" s="1"/>
  <c r="AH264" i="1"/>
  <c r="AI264" i="1" s="1"/>
  <c r="AJ264" i="1" s="1"/>
  <c r="AH263" i="1"/>
  <c r="AI263" i="1" s="1"/>
  <c r="AJ263" i="1" s="1"/>
  <c r="AH262" i="1"/>
  <c r="AI262" i="1" s="1"/>
  <c r="AJ262" i="1" s="1"/>
  <c r="AH261" i="1"/>
  <c r="AI261" i="1" s="1"/>
  <c r="AJ261" i="1" s="1"/>
  <c r="AH260" i="1"/>
  <c r="AI260" i="1" s="1"/>
  <c r="AJ260" i="1" s="1"/>
  <c r="AH259" i="1"/>
  <c r="AI259" i="1" s="1"/>
  <c r="AJ259" i="1" s="1"/>
  <c r="AH258" i="1"/>
  <c r="AI258" i="1" s="1"/>
  <c r="AJ258" i="1" s="1"/>
  <c r="AH257" i="1"/>
  <c r="AI257" i="1" s="1"/>
  <c r="AJ257" i="1" s="1"/>
  <c r="AH256" i="1"/>
  <c r="AI256" i="1" s="1"/>
  <c r="AJ256" i="1" s="1"/>
  <c r="AH255" i="1"/>
  <c r="AI255" i="1" s="1"/>
  <c r="AJ255" i="1" s="1"/>
  <c r="AH254" i="1"/>
  <c r="AI254" i="1" s="1"/>
  <c r="AJ254" i="1" s="1"/>
  <c r="AH253" i="1"/>
  <c r="AI253" i="1" s="1"/>
  <c r="AJ253" i="1" s="1"/>
  <c r="AH252" i="1"/>
  <c r="AI252" i="1" s="1"/>
  <c r="AJ252" i="1" s="1"/>
  <c r="AH251" i="1"/>
  <c r="AI251" i="1" s="1"/>
  <c r="AJ251" i="1" s="1"/>
  <c r="AB266" i="1"/>
  <c r="Z266" i="1"/>
  <c r="AA266" i="1" s="1"/>
  <c r="AB265" i="1"/>
  <c r="Z265" i="1"/>
  <c r="AA265" i="1" s="1"/>
  <c r="AB264" i="1"/>
  <c r="Z264" i="1"/>
  <c r="AA264" i="1" s="1"/>
  <c r="AB263" i="1"/>
  <c r="Z263" i="1"/>
  <c r="AA263" i="1" s="1"/>
  <c r="AB262" i="1"/>
  <c r="Z262" i="1"/>
  <c r="AA262" i="1" s="1"/>
  <c r="AB261" i="1"/>
  <c r="Z261" i="1"/>
  <c r="AA261" i="1" s="1"/>
  <c r="AB260" i="1"/>
  <c r="Z260" i="1"/>
  <c r="AA260" i="1" s="1"/>
  <c r="AB259" i="1"/>
  <c r="Z259" i="1"/>
  <c r="AA259" i="1" s="1"/>
  <c r="AU259" i="1" s="1"/>
  <c r="AB258" i="1"/>
  <c r="Z258" i="1"/>
  <c r="AA258" i="1" s="1"/>
  <c r="AB257" i="1"/>
  <c r="Z257" i="1"/>
  <c r="AA257" i="1" s="1"/>
  <c r="AU257" i="1" s="1"/>
  <c r="AB256" i="1"/>
  <c r="Z256" i="1"/>
  <c r="AA256" i="1" s="1"/>
  <c r="AB255" i="1"/>
  <c r="Z255" i="1"/>
  <c r="AA255" i="1" s="1"/>
  <c r="AU255" i="1" s="1"/>
  <c r="AB254" i="1"/>
  <c r="Z254" i="1"/>
  <c r="AA254" i="1" s="1"/>
  <c r="AB253" i="1"/>
  <c r="Z253" i="1"/>
  <c r="AA253" i="1" s="1"/>
  <c r="AB252" i="1"/>
  <c r="Z252" i="1"/>
  <c r="AA252" i="1" s="1"/>
  <c r="AB251" i="1"/>
  <c r="Z251" i="1"/>
  <c r="AA251" i="1" s="1"/>
  <c r="N251" i="1"/>
  <c r="N252" i="1"/>
  <c r="N253" i="1"/>
  <c r="N254" i="1"/>
  <c r="N255" i="1"/>
  <c r="N256" i="1"/>
  <c r="N257" i="1"/>
  <c r="N258" i="1"/>
  <c r="N259" i="1"/>
  <c r="N260" i="1"/>
  <c r="N261" i="1"/>
  <c r="N262" i="1"/>
  <c r="N263" i="1"/>
  <c r="N264" i="1"/>
  <c r="N265" i="1"/>
  <c r="N266" i="1"/>
  <c r="AU258" i="1" l="1"/>
  <c r="AU252" i="1"/>
  <c r="AU262" i="1"/>
  <c r="AU251" i="1"/>
  <c r="AU254" i="1"/>
  <c r="AU256" i="1"/>
  <c r="AU253" i="1"/>
  <c r="AU260" i="1"/>
  <c r="AU261" i="1"/>
  <c r="AU263" i="1"/>
  <c r="AU264" i="1"/>
  <c r="AU265" i="1"/>
  <c r="AU266" i="1"/>
  <c r="AR250" i="1"/>
  <c r="AP250" i="1"/>
  <c r="AQ250" i="1" s="1"/>
  <c r="AR249" i="1"/>
  <c r="AP249" i="1"/>
  <c r="AQ249" i="1" s="1"/>
  <c r="AR248" i="1"/>
  <c r="AP248" i="1"/>
  <c r="AQ248" i="1" s="1"/>
  <c r="AR247" i="1"/>
  <c r="AP247" i="1"/>
  <c r="AQ247" i="1" s="1"/>
  <c r="AR246" i="1"/>
  <c r="AP246" i="1"/>
  <c r="AQ246" i="1" s="1"/>
  <c r="AR245" i="1"/>
  <c r="AP245" i="1"/>
  <c r="AQ245" i="1" s="1"/>
  <c r="AR244" i="1"/>
  <c r="AP244" i="1"/>
  <c r="AQ244" i="1" s="1"/>
  <c r="AR243" i="1"/>
  <c r="AP243" i="1"/>
  <c r="AQ243" i="1" s="1"/>
  <c r="AR242" i="1"/>
  <c r="AP242" i="1"/>
  <c r="AQ242" i="1" s="1"/>
  <c r="AR241" i="1"/>
  <c r="AP241" i="1"/>
  <c r="AQ241" i="1" s="1"/>
  <c r="AR240" i="1"/>
  <c r="AP240" i="1"/>
  <c r="AQ240" i="1" s="1"/>
  <c r="AR239" i="1"/>
  <c r="AP239" i="1"/>
  <c r="AQ239" i="1" s="1"/>
  <c r="AR238" i="1"/>
  <c r="AP238" i="1"/>
  <c r="AQ238" i="1" s="1"/>
  <c r="AR237" i="1"/>
  <c r="AP237" i="1"/>
  <c r="AQ237" i="1" s="1"/>
  <c r="AP236" i="1"/>
  <c r="AQ236" i="1" s="1"/>
  <c r="AR236" i="1" s="1"/>
  <c r="AR235" i="1"/>
  <c r="AP235" i="1"/>
  <c r="AQ235" i="1" s="1"/>
  <c r="AR234" i="1"/>
  <c r="AP234" i="1"/>
  <c r="AQ234" i="1" s="1"/>
  <c r="AR233" i="1"/>
  <c r="AP233" i="1"/>
  <c r="AQ233" i="1" s="1"/>
  <c r="AR232" i="1"/>
  <c r="AP232" i="1"/>
  <c r="AQ232" i="1" s="1"/>
  <c r="AR231" i="1"/>
  <c r="AP231" i="1"/>
  <c r="AQ231" i="1" s="1"/>
  <c r="AR230" i="1"/>
  <c r="AP230" i="1"/>
  <c r="AQ230" i="1" s="1"/>
  <c r="AR229" i="1"/>
  <c r="AP229" i="1"/>
  <c r="AQ229" i="1" s="1"/>
  <c r="AR228" i="1"/>
  <c r="AP228" i="1"/>
  <c r="AQ228" i="1" s="1"/>
  <c r="AR227" i="1"/>
  <c r="AP227" i="1"/>
  <c r="AQ227" i="1" s="1"/>
  <c r="AR226" i="1"/>
  <c r="AP226" i="1"/>
  <c r="AQ226" i="1" s="1"/>
  <c r="AR225" i="1"/>
  <c r="AP225" i="1"/>
  <c r="AQ225" i="1" s="1"/>
  <c r="AR224" i="1"/>
  <c r="AP224" i="1"/>
  <c r="AQ224" i="1" s="1"/>
  <c r="AR223" i="1"/>
  <c r="AP223" i="1"/>
  <c r="AQ223" i="1" s="1"/>
  <c r="AR222" i="1"/>
  <c r="AP222" i="1"/>
  <c r="AQ222" i="1" s="1"/>
  <c r="AR221" i="1"/>
  <c r="AP221" i="1"/>
  <c r="AQ221" i="1" s="1"/>
  <c r="AR220" i="1"/>
  <c r="AP220" i="1"/>
  <c r="AQ220" i="1" s="1"/>
  <c r="AR219" i="1"/>
  <c r="AP219" i="1"/>
  <c r="AQ219" i="1" s="1"/>
  <c r="AR218" i="1"/>
  <c r="AP218" i="1"/>
  <c r="AQ218" i="1" s="1"/>
  <c r="AR217" i="1"/>
  <c r="AP217" i="1"/>
  <c r="AQ217" i="1" s="1"/>
  <c r="AR216" i="1"/>
  <c r="AP216" i="1"/>
  <c r="AQ216" i="1" s="1"/>
  <c r="AR215" i="1"/>
  <c r="AP215" i="1"/>
  <c r="AQ215" i="1" s="1"/>
  <c r="AR214" i="1"/>
  <c r="AP214" i="1"/>
  <c r="AQ214" i="1" s="1"/>
  <c r="AR213" i="1"/>
  <c r="AP213" i="1"/>
  <c r="AQ213" i="1" s="1"/>
  <c r="AR212" i="1"/>
  <c r="AP212" i="1"/>
  <c r="AQ212" i="1" s="1"/>
  <c r="AR211" i="1"/>
  <c r="AP211" i="1"/>
  <c r="AQ211" i="1" s="1"/>
  <c r="AR210" i="1"/>
  <c r="AP210" i="1"/>
  <c r="AQ210" i="1" s="1"/>
  <c r="AR209" i="1"/>
  <c r="AP209" i="1"/>
  <c r="AQ209" i="1" s="1"/>
  <c r="AR208" i="1"/>
  <c r="AP208" i="1"/>
  <c r="AQ208" i="1" s="1"/>
  <c r="AR207" i="1"/>
  <c r="AP207" i="1"/>
  <c r="AQ207" i="1" s="1"/>
  <c r="AR206" i="1"/>
  <c r="AP206" i="1"/>
  <c r="AQ206" i="1" s="1"/>
  <c r="AP205" i="1"/>
  <c r="AQ205" i="1" s="1"/>
  <c r="AR205" i="1" s="1"/>
  <c r="AP204" i="1"/>
  <c r="AQ204" i="1" s="1"/>
  <c r="AR204" i="1" s="1"/>
  <c r="AR203" i="1"/>
  <c r="AP203" i="1"/>
  <c r="AQ203" i="1" s="1"/>
  <c r="AR202" i="1"/>
  <c r="AP202" i="1"/>
  <c r="AQ202" i="1" s="1"/>
  <c r="AR201" i="1"/>
  <c r="AP201" i="1"/>
  <c r="AQ201" i="1" s="1"/>
  <c r="AR200" i="1"/>
  <c r="AP200" i="1"/>
  <c r="AQ200" i="1" s="1"/>
  <c r="AR199" i="1"/>
  <c r="AP199" i="1"/>
  <c r="AQ199" i="1" s="1"/>
  <c r="AR198" i="1"/>
  <c r="AP198" i="1"/>
  <c r="AQ198" i="1" s="1"/>
  <c r="AR197" i="1"/>
  <c r="AP197" i="1"/>
  <c r="AQ197" i="1" s="1"/>
  <c r="AR196" i="1"/>
  <c r="AP196" i="1"/>
  <c r="AQ196" i="1" s="1"/>
  <c r="AR195" i="1"/>
  <c r="AP195" i="1"/>
  <c r="AQ195" i="1" s="1"/>
  <c r="AR194" i="1"/>
  <c r="AP194" i="1"/>
  <c r="AQ194" i="1" s="1"/>
  <c r="AR193" i="1"/>
  <c r="AP193" i="1"/>
  <c r="AQ193" i="1" s="1"/>
  <c r="AR192" i="1"/>
  <c r="AP192" i="1"/>
  <c r="AQ192" i="1" s="1"/>
  <c r="AR191" i="1"/>
  <c r="AP191" i="1"/>
  <c r="AQ191" i="1" s="1"/>
  <c r="AR190" i="1"/>
  <c r="AP190" i="1"/>
  <c r="AQ190" i="1" s="1"/>
  <c r="AR189" i="1"/>
  <c r="AP189" i="1"/>
  <c r="AQ189" i="1" s="1"/>
  <c r="AR188" i="1"/>
  <c r="AP188" i="1"/>
  <c r="AQ188" i="1" s="1"/>
  <c r="AR187" i="1"/>
  <c r="AP187" i="1"/>
  <c r="AQ187" i="1" s="1"/>
  <c r="AR186" i="1"/>
  <c r="AP186" i="1"/>
  <c r="AQ186" i="1" s="1"/>
  <c r="AR185" i="1"/>
  <c r="AP185" i="1"/>
  <c r="AQ185" i="1" s="1"/>
  <c r="AR184" i="1"/>
  <c r="AP184" i="1"/>
  <c r="AQ184" i="1" s="1"/>
  <c r="AR183" i="1"/>
  <c r="AP183" i="1"/>
  <c r="AQ183" i="1" s="1"/>
  <c r="AR182" i="1"/>
  <c r="AP182" i="1"/>
  <c r="AQ182" i="1" s="1"/>
  <c r="AR181" i="1"/>
  <c r="AP181" i="1"/>
  <c r="AQ181" i="1" s="1"/>
  <c r="AR180" i="1"/>
  <c r="AP180" i="1"/>
  <c r="AQ180" i="1" s="1"/>
  <c r="AR179" i="1"/>
  <c r="AP179" i="1"/>
  <c r="AQ179" i="1" s="1"/>
  <c r="AR178" i="1"/>
  <c r="AP178" i="1"/>
  <c r="AQ178" i="1" s="1"/>
  <c r="AR177" i="1"/>
  <c r="AP177" i="1"/>
  <c r="AQ177" i="1" s="1"/>
  <c r="AR176" i="1"/>
  <c r="AP176" i="1"/>
  <c r="AQ176" i="1" s="1"/>
  <c r="AR175" i="1"/>
  <c r="AP175" i="1"/>
  <c r="AQ175" i="1" s="1"/>
  <c r="AR174" i="1"/>
  <c r="AP174" i="1"/>
  <c r="AQ174" i="1" s="1"/>
  <c r="AR173" i="1"/>
  <c r="AP173" i="1"/>
  <c r="AQ173" i="1" s="1"/>
  <c r="AR172" i="1"/>
  <c r="AP172" i="1"/>
  <c r="AQ172" i="1" s="1"/>
  <c r="AR171" i="1"/>
  <c r="AP171" i="1"/>
  <c r="AQ171" i="1" s="1"/>
  <c r="AR170" i="1"/>
  <c r="AP170" i="1"/>
  <c r="AQ170" i="1" s="1"/>
  <c r="AR169" i="1"/>
  <c r="AP169" i="1"/>
  <c r="AQ169" i="1" s="1"/>
  <c r="AR168" i="1"/>
  <c r="AP168" i="1"/>
  <c r="AQ168" i="1" s="1"/>
  <c r="AR167" i="1"/>
  <c r="AP167" i="1"/>
  <c r="AQ167" i="1" s="1"/>
  <c r="AR166" i="1"/>
  <c r="AP166" i="1"/>
  <c r="AQ166" i="1" s="1"/>
  <c r="AR165" i="1"/>
  <c r="AP165" i="1"/>
  <c r="AQ165" i="1" s="1"/>
  <c r="AR164" i="1"/>
  <c r="AP164" i="1"/>
  <c r="AQ164" i="1" s="1"/>
  <c r="AR163" i="1"/>
  <c r="AP163" i="1"/>
  <c r="AQ163" i="1" s="1"/>
  <c r="AR162" i="1"/>
  <c r="AP162" i="1"/>
  <c r="AQ162" i="1" s="1"/>
  <c r="AR161" i="1"/>
  <c r="AP161" i="1"/>
  <c r="AQ161" i="1" s="1"/>
  <c r="AR160" i="1"/>
  <c r="AP160" i="1"/>
  <c r="AQ160" i="1" s="1"/>
  <c r="AR159" i="1"/>
  <c r="AP159" i="1"/>
  <c r="AQ159" i="1" s="1"/>
  <c r="AR158" i="1"/>
  <c r="AP158" i="1"/>
  <c r="AQ158" i="1" s="1"/>
  <c r="AR157" i="1"/>
  <c r="AP157" i="1"/>
  <c r="AQ157" i="1" s="1"/>
  <c r="AR156" i="1"/>
  <c r="AP156" i="1"/>
  <c r="AQ156" i="1" s="1"/>
  <c r="AR155" i="1"/>
  <c r="AP155" i="1"/>
  <c r="AQ155" i="1" s="1"/>
  <c r="AR154" i="1"/>
  <c r="AP154" i="1"/>
  <c r="AQ154" i="1" s="1"/>
  <c r="AR153" i="1"/>
  <c r="AP153" i="1"/>
  <c r="AQ153" i="1" s="1"/>
  <c r="AR152" i="1"/>
  <c r="AP152" i="1"/>
  <c r="AQ152" i="1" s="1"/>
  <c r="AR151" i="1"/>
  <c r="AP151" i="1"/>
  <c r="AQ151" i="1" s="1"/>
  <c r="AR150" i="1"/>
  <c r="AP150" i="1"/>
  <c r="AQ150" i="1" s="1"/>
  <c r="AR149" i="1"/>
  <c r="AP149" i="1"/>
  <c r="AQ149" i="1" s="1"/>
  <c r="AR148" i="1"/>
  <c r="AP148" i="1"/>
  <c r="AQ148" i="1" s="1"/>
  <c r="AR147" i="1"/>
  <c r="AP147" i="1"/>
  <c r="AQ147" i="1" s="1"/>
  <c r="AR146" i="1"/>
  <c r="AP146" i="1"/>
  <c r="AQ146" i="1" s="1"/>
  <c r="AQ145" i="1"/>
  <c r="AR145" i="1" s="1"/>
  <c r="AQ144" i="1"/>
  <c r="AR144" i="1" s="1"/>
  <c r="AQ143" i="1"/>
  <c r="AR143" i="1" s="1"/>
  <c r="AQ142" i="1"/>
  <c r="AR142" i="1" s="1"/>
  <c r="AQ141" i="1"/>
  <c r="AR141" i="1" s="1"/>
  <c r="AQ140" i="1"/>
  <c r="AR140" i="1" s="1"/>
  <c r="AQ139" i="1"/>
  <c r="AR139" i="1" s="1"/>
  <c r="AP138" i="1"/>
  <c r="AQ138" i="1" s="1"/>
  <c r="AR138" i="1" s="1"/>
  <c r="AP137" i="1"/>
  <c r="AQ137" i="1" s="1"/>
  <c r="AR137" i="1" s="1"/>
  <c r="AP136" i="1"/>
  <c r="AQ136" i="1" s="1"/>
  <c r="AR136" i="1" s="1"/>
  <c r="Y208" i="1"/>
  <c r="Y207" i="1"/>
  <c r="Z207" i="1" s="1"/>
  <c r="AA207" i="1" s="1"/>
  <c r="Y102" i="1"/>
  <c r="AH236" i="1" l="1"/>
  <c r="AI236" i="1" s="1"/>
  <c r="Z120" i="1"/>
  <c r="Z121" i="1"/>
  <c r="AH250" i="1" l="1"/>
  <c r="AI250" i="1" s="1"/>
  <c r="AH249" i="1"/>
  <c r="AI249" i="1" s="1"/>
  <c r="AJ249" i="1" s="1"/>
  <c r="AH248" i="1"/>
  <c r="AI248" i="1" s="1"/>
  <c r="AJ248" i="1" s="1"/>
  <c r="AH247" i="1"/>
  <c r="AI247" i="1" s="1"/>
  <c r="AJ247" i="1" s="1"/>
  <c r="AH246" i="1"/>
  <c r="AI246" i="1" s="1"/>
  <c r="AJ246" i="1" s="1"/>
  <c r="AH245" i="1"/>
  <c r="AI245" i="1" s="1"/>
  <c r="AH244" i="1"/>
  <c r="AI244" i="1" s="1"/>
  <c r="AJ244" i="1" s="1"/>
  <c r="AH243" i="1"/>
  <c r="AI243" i="1" s="1"/>
  <c r="AJ243" i="1" s="1"/>
  <c r="AJ242" i="1"/>
  <c r="AH241" i="1"/>
  <c r="AI241" i="1" s="1"/>
  <c r="AJ241" i="1" s="1"/>
  <c r="AH240" i="1"/>
  <c r="AI240" i="1" s="1"/>
  <c r="AJ240" i="1" s="1"/>
  <c r="AH239" i="1"/>
  <c r="AI239" i="1" s="1"/>
  <c r="AJ239" i="1" s="1"/>
  <c r="AH238" i="1"/>
  <c r="AI238" i="1" s="1"/>
  <c r="AJ238" i="1" s="1"/>
  <c r="P245" i="1"/>
  <c r="P246" i="1"/>
  <c r="P247" i="1"/>
  <c r="P248" i="1"/>
  <c r="P249" i="1"/>
  <c r="P250" i="1"/>
  <c r="N245" i="1"/>
  <c r="N246" i="1"/>
  <c r="N247" i="1"/>
  <c r="N248" i="1"/>
  <c r="N249" i="1"/>
  <c r="N250" i="1"/>
  <c r="Z250" i="1"/>
  <c r="AA250" i="1" s="1"/>
  <c r="AB250" i="1" s="1"/>
  <c r="Z249" i="1"/>
  <c r="AA249" i="1" s="1"/>
  <c r="AB249" i="1" s="1"/>
  <c r="Z248" i="1"/>
  <c r="AA248" i="1" s="1"/>
  <c r="AB248" i="1" s="1"/>
  <c r="Z247" i="1"/>
  <c r="AA247" i="1" s="1"/>
  <c r="AB247" i="1" s="1"/>
  <c r="Z246" i="1"/>
  <c r="AA246" i="1" s="1"/>
  <c r="AB246" i="1" s="1"/>
  <c r="Z245" i="1"/>
  <c r="AA245" i="1" s="1"/>
  <c r="AB245" i="1" s="1"/>
  <c r="AU249" i="1" l="1"/>
  <c r="AU250" i="1"/>
  <c r="AJ250" i="1"/>
  <c r="AU247" i="1"/>
  <c r="AJ245" i="1"/>
  <c r="AU245" i="1"/>
  <c r="AU246" i="1"/>
  <c r="AU248" i="1"/>
  <c r="AB244" i="1" l="1"/>
  <c r="Z244" i="1"/>
  <c r="AA244" i="1" s="1"/>
  <c r="AB243" i="1"/>
  <c r="Z243" i="1"/>
  <c r="AA243" i="1" s="1"/>
  <c r="AB242" i="1"/>
  <c r="Z242" i="1"/>
  <c r="AA242" i="1" s="1"/>
  <c r="AB241" i="1"/>
  <c r="Z241" i="1"/>
  <c r="AA241" i="1" s="1"/>
  <c r="AB240" i="1"/>
  <c r="Z240" i="1"/>
  <c r="AA240" i="1" s="1"/>
  <c r="AB239" i="1"/>
  <c r="Z239" i="1"/>
  <c r="AA239" i="1" s="1"/>
  <c r="AB238" i="1"/>
  <c r="Z238" i="1"/>
  <c r="AA238" i="1" s="1"/>
  <c r="AB237" i="1"/>
  <c r="Z237" i="1"/>
  <c r="AA237" i="1" s="1"/>
  <c r="Z236" i="1"/>
  <c r="AA236" i="1" s="1"/>
  <c r="AB236" i="1" s="1"/>
  <c r="Z235" i="1"/>
  <c r="AA235" i="1" s="1"/>
  <c r="AB235" i="1" s="1"/>
  <c r="Z234" i="1"/>
  <c r="AA234" i="1" s="1"/>
  <c r="AB234" i="1" s="1"/>
  <c r="Z233" i="1"/>
  <c r="AA233" i="1" s="1"/>
  <c r="AB233" i="1" s="1"/>
  <c r="Z232" i="1"/>
  <c r="AA232" i="1" s="1"/>
  <c r="AB232" i="1" s="1"/>
  <c r="Z231" i="1"/>
  <c r="AA231" i="1" s="1"/>
  <c r="AB231" i="1" s="1"/>
  <c r="Z230" i="1"/>
  <c r="AA230" i="1" s="1"/>
  <c r="AB230" i="1" s="1"/>
  <c r="Z229" i="1"/>
  <c r="AA229" i="1" s="1"/>
  <c r="AB229" i="1" s="1"/>
  <c r="Z228" i="1"/>
  <c r="AA228" i="1" s="1"/>
  <c r="AB228" i="1" s="1"/>
  <c r="Z227" i="1"/>
  <c r="AA227" i="1" s="1"/>
  <c r="AB227" i="1" s="1"/>
  <c r="Z226" i="1"/>
  <c r="AA226" i="1" s="1"/>
  <c r="AB226" i="1" s="1"/>
  <c r="Z225" i="1"/>
  <c r="AA225" i="1" s="1"/>
  <c r="AB225" i="1" s="1"/>
  <c r="Z224" i="1"/>
  <c r="AA224" i="1" s="1"/>
  <c r="AB224" i="1" s="1"/>
  <c r="Z223" i="1"/>
  <c r="AA223" i="1" s="1"/>
  <c r="AB223" i="1" s="1"/>
  <c r="Z222" i="1"/>
  <c r="AA222" i="1" s="1"/>
  <c r="AB222" i="1" s="1"/>
  <c r="Z221" i="1"/>
  <c r="AA221" i="1" s="1"/>
  <c r="AB221" i="1" s="1"/>
  <c r="Z220" i="1"/>
  <c r="AA220" i="1" s="1"/>
  <c r="AB220" i="1" s="1"/>
  <c r="Z219" i="1"/>
  <c r="AA219" i="1" s="1"/>
  <c r="AB219" i="1" s="1"/>
  <c r="Z218" i="1"/>
  <c r="AA218" i="1" s="1"/>
  <c r="AB218" i="1" s="1"/>
  <c r="Z217" i="1"/>
  <c r="AA217" i="1" s="1"/>
  <c r="AB217" i="1" s="1"/>
  <c r="Z216" i="1"/>
  <c r="AA216" i="1" s="1"/>
  <c r="AB216" i="1" s="1"/>
  <c r="Z215" i="1"/>
  <c r="AA215" i="1" s="1"/>
  <c r="AB215" i="1" s="1"/>
  <c r="Z214" i="1"/>
  <c r="AA214" i="1" s="1"/>
  <c r="AB214" i="1" s="1"/>
  <c r="Z213" i="1"/>
  <c r="AA213" i="1" s="1"/>
  <c r="AB213" i="1" s="1"/>
  <c r="Z212" i="1"/>
  <c r="AA212" i="1" s="1"/>
  <c r="AB212" i="1" s="1"/>
  <c r="Z211" i="1"/>
  <c r="AA211" i="1" s="1"/>
  <c r="AB211" i="1" s="1"/>
  <c r="Z210" i="1"/>
  <c r="AA210" i="1" s="1"/>
  <c r="AB210" i="1" s="1"/>
  <c r="Z209" i="1"/>
  <c r="AA209" i="1" s="1"/>
  <c r="AB209" i="1" s="1"/>
  <c r="Z206" i="1"/>
  <c r="AA206" i="1" s="1"/>
  <c r="AB206" i="1" s="1"/>
  <c r="AB205" i="1"/>
  <c r="Z205" i="1"/>
  <c r="AA205" i="1" s="1"/>
  <c r="AB204" i="1"/>
  <c r="Z204" i="1"/>
  <c r="AA204" i="1" s="1"/>
  <c r="Z203" i="1"/>
  <c r="AA203" i="1" s="1"/>
  <c r="AB203" i="1" s="1"/>
  <c r="Z202" i="1"/>
  <c r="AA202" i="1" s="1"/>
  <c r="AB202" i="1" s="1"/>
  <c r="Z201" i="1"/>
  <c r="AA201" i="1" s="1"/>
  <c r="AB201" i="1" s="1"/>
  <c r="AB200" i="1"/>
  <c r="Z200" i="1"/>
  <c r="AA200" i="1" s="1"/>
  <c r="AB199" i="1"/>
  <c r="Z199" i="1"/>
  <c r="AA199" i="1" s="1"/>
  <c r="AB198" i="1"/>
  <c r="Z198" i="1"/>
  <c r="AA198" i="1" s="1"/>
  <c r="AB197" i="1"/>
  <c r="Z197" i="1"/>
  <c r="AA197" i="1" s="1"/>
  <c r="AB196" i="1"/>
  <c r="Z196" i="1"/>
  <c r="AA196" i="1" s="1"/>
  <c r="AB195" i="1"/>
  <c r="Z195" i="1"/>
  <c r="AA195" i="1" s="1"/>
  <c r="AB194" i="1"/>
  <c r="Z194" i="1"/>
  <c r="AA194" i="1" s="1"/>
  <c r="AB193" i="1"/>
  <c r="Z193" i="1"/>
  <c r="AA193" i="1" s="1"/>
  <c r="AB192" i="1"/>
  <c r="Z192" i="1"/>
  <c r="AA192" i="1" s="1"/>
  <c r="AB191" i="1"/>
  <c r="Z191" i="1"/>
  <c r="AA191" i="1" s="1"/>
  <c r="AB190" i="1"/>
  <c r="Z190" i="1"/>
  <c r="AA190" i="1" s="1"/>
  <c r="AB189" i="1"/>
  <c r="Z189" i="1"/>
  <c r="AA189" i="1" s="1"/>
  <c r="AB188" i="1"/>
  <c r="Z188" i="1"/>
  <c r="AA188" i="1" s="1"/>
  <c r="AB187" i="1"/>
  <c r="Z187" i="1"/>
  <c r="AA187" i="1" s="1"/>
  <c r="AB186" i="1"/>
  <c r="Z186" i="1"/>
  <c r="AA186" i="1" s="1"/>
  <c r="AB185" i="1"/>
  <c r="Z185" i="1"/>
  <c r="AA185" i="1" s="1"/>
  <c r="AB184" i="1"/>
  <c r="Z184" i="1"/>
  <c r="AA184" i="1" s="1"/>
  <c r="AB183" i="1"/>
  <c r="Z183" i="1"/>
  <c r="AA183" i="1" s="1"/>
  <c r="AB182" i="1"/>
  <c r="Z182" i="1"/>
  <c r="AA182" i="1" s="1"/>
  <c r="AB181" i="1"/>
  <c r="Z181" i="1"/>
  <c r="AA181" i="1" s="1"/>
  <c r="AB180" i="1"/>
  <c r="Z180" i="1"/>
  <c r="AA180" i="1" s="1"/>
  <c r="AB179" i="1"/>
  <c r="Z179" i="1"/>
  <c r="AA179" i="1" s="1"/>
  <c r="AB178" i="1"/>
  <c r="Z178" i="1"/>
  <c r="AA178" i="1" s="1"/>
  <c r="AB177" i="1"/>
  <c r="Z177" i="1"/>
  <c r="AA177" i="1" s="1"/>
  <c r="AB176" i="1"/>
  <c r="Z176" i="1"/>
  <c r="AA176" i="1" s="1"/>
  <c r="AB175" i="1"/>
  <c r="Z175" i="1"/>
  <c r="AA175" i="1" s="1"/>
  <c r="AB174" i="1"/>
  <c r="Z174" i="1"/>
  <c r="AA174" i="1" s="1"/>
  <c r="AB173" i="1"/>
  <c r="Z173" i="1"/>
  <c r="AA173" i="1" s="1"/>
  <c r="AB172" i="1"/>
  <c r="Z172" i="1"/>
  <c r="AA172" i="1" s="1"/>
  <c r="AB171" i="1"/>
  <c r="Z171" i="1"/>
  <c r="AA171" i="1" s="1"/>
  <c r="AB170" i="1"/>
  <c r="Z170" i="1"/>
  <c r="AA170" i="1" s="1"/>
  <c r="AB169" i="1"/>
  <c r="Z169" i="1"/>
  <c r="AA169" i="1" s="1"/>
  <c r="AB168" i="1"/>
  <c r="Z168" i="1"/>
  <c r="AA168" i="1" s="1"/>
  <c r="AB167" i="1"/>
  <c r="Z167" i="1"/>
  <c r="AA167" i="1" s="1"/>
  <c r="AB166" i="1"/>
  <c r="Z166" i="1"/>
  <c r="AA166" i="1" s="1"/>
  <c r="AB165" i="1"/>
  <c r="Z165" i="1"/>
  <c r="AA165" i="1" s="1"/>
  <c r="AB164" i="1"/>
  <c r="Z164" i="1"/>
  <c r="AA164" i="1" s="1"/>
  <c r="AB163" i="1"/>
  <c r="Z163" i="1"/>
  <c r="AA163" i="1" s="1"/>
  <c r="AB162" i="1"/>
  <c r="Z162" i="1"/>
  <c r="AA162" i="1" s="1"/>
  <c r="AB161" i="1"/>
  <c r="Z161" i="1"/>
  <c r="AA161" i="1" s="1"/>
  <c r="AB160" i="1"/>
  <c r="Z160" i="1"/>
  <c r="AA160" i="1" s="1"/>
  <c r="AB159" i="1"/>
  <c r="Z159" i="1"/>
  <c r="AA159" i="1" s="1"/>
  <c r="AB158" i="1"/>
  <c r="Z158" i="1"/>
  <c r="AA158" i="1" s="1"/>
  <c r="AB157" i="1"/>
  <c r="Z157" i="1"/>
  <c r="AA157" i="1" s="1"/>
  <c r="AB156" i="1"/>
  <c r="Z156" i="1"/>
  <c r="AA156" i="1" s="1"/>
  <c r="AB155" i="1"/>
  <c r="Z155" i="1"/>
  <c r="AA155" i="1" s="1"/>
  <c r="AB154" i="1"/>
  <c r="Z154" i="1"/>
  <c r="AA154" i="1" s="1"/>
  <c r="AB153" i="1"/>
  <c r="Z153" i="1"/>
  <c r="AA153" i="1" s="1"/>
  <c r="AB152" i="1"/>
  <c r="Z152" i="1"/>
  <c r="AA152" i="1" s="1"/>
  <c r="AB151" i="1"/>
  <c r="Z151" i="1"/>
  <c r="AA151" i="1" s="1"/>
  <c r="AB150" i="1"/>
  <c r="Z150" i="1"/>
  <c r="AA150" i="1" s="1"/>
  <c r="AB149" i="1"/>
  <c r="Z149" i="1"/>
  <c r="AA149" i="1" s="1"/>
  <c r="AB148" i="1"/>
  <c r="Z148" i="1"/>
  <c r="AA148" i="1" s="1"/>
  <c r="AB147" i="1"/>
  <c r="Z147" i="1"/>
  <c r="AA147" i="1" s="1"/>
  <c r="AB146" i="1"/>
  <c r="Z146" i="1"/>
  <c r="AA146" i="1" s="1"/>
  <c r="AB145" i="1"/>
  <c r="Z145" i="1"/>
  <c r="AA145" i="1" s="1"/>
  <c r="AB144" i="1"/>
  <c r="Z144" i="1"/>
  <c r="AA144" i="1" s="1"/>
  <c r="AB143" i="1"/>
  <c r="Z143" i="1"/>
  <c r="AA143" i="1" s="1"/>
  <c r="AB142" i="1"/>
  <c r="Z142" i="1"/>
  <c r="AA142" i="1" s="1"/>
  <c r="AB141" i="1"/>
  <c r="Z141" i="1"/>
  <c r="AA141" i="1" s="1"/>
  <c r="AB140" i="1"/>
  <c r="Z140" i="1"/>
  <c r="AA140" i="1" s="1"/>
  <c r="AB139" i="1"/>
  <c r="Z139" i="1"/>
  <c r="AA139" i="1" s="1"/>
  <c r="AB138" i="1"/>
  <c r="Z138" i="1"/>
  <c r="AA138" i="1" s="1"/>
  <c r="AB137" i="1"/>
  <c r="Z137" i="1"/>
  <c r="AA137" i="1" s="1"/>
  <c r="AB136" i="1"/>
  <c r="Z136" i="1"/>
  <c r="AA136" i="1" s="1"/>
  <c r="Z208" i="1" l="1"/>
  <c r="AA208" i="1" s="1"/>
  <c r="AB208" i="1" s="1"/>
  <c r="AB207" i="1"/>
  <c r="AH102" i="1" l="1"/>
  <c r="AI102" i="1" s="1"/>
  <c r="AU238" i="1" l="1"/>
  <c r="AU239" i="1"/>
  <c r="AU240" i="1"/>
  <c r="AU241" i="1"/>
  <c r="AU242" i="1"/>
  <c r="AU243" i="1"/>
  <c r="AU244" i="1"/>
  <c r="P238" i="1"/>
  <c r="P239" i="1"/>
  <c r="P240" i="1"/>
  <c r="P241" i="1"/>
  <c r="P242" i="1"/>
  <c r="P243" i="1"/>
  <c r="P244" i="1"/>
  <c r="P236" i="1"/>
  <c r="P237" i="1"/>
  <c r="N238" i="1"/>
  <c r="N239" i="1"/>
  <c r="N240" i="1"/>
  <c r="N241" i="1"/>
  <c r="N242" i="1"/>
  <c r="N243" i="1"/>
  <c r="N244" i="1"/>
  <c r="AH32" i="1" l="1"/>
  <c r="AH33" i="1"/>
  <c r="P205" i="1" l="1"/>
  <c r="P204" i="1"/>
  <c r="P235" i="1"/>
  <c r="AH6" i="1" l="1"/>
  <c r="AH237" i="1" l="1"/>
  <c r="AI237" i="1" s="1"/>
  <c r="AU237" i="1" s="1"/>
  <c r="N237" i="1"/>
  <c r="AJ237" i="1" l="1"/>
  <c r="N236" i="1"/>
  <c r="AU236" i="1"/>
  <c r="AH205" i="1"/>
  <c r="AI205" i="1" s="1"/>
  <c r="AJ205" i="1" s="1"/>
  <c r="AH204" i="1"/>
  <c r="AI204" i="1" s="1"/>
  <c r="AJ204" i="1" s="1"/>
  <c r="AH203" i="1"/>
  <c r="AI203" i="1" s="1"/>
  <c r="AJ203" i="1" s="1"/>
  <c r="AH202" i="1"/>
  <c r="AI202" i="1" s="1"/>
  <c r="AJ202" i="1" s="1"/>
  <c r="AH201" i="1"/>
  <c r="AI201" i="1" s="1"/>
  <c r="AJ201" i="1" s="1"/>
  <c r="AH200" i="1"/>
  <c r="AI200" i="1" s="1"/>
  <c r="AU200" i="1" s="1"/>
  <c r="AH199" i="1"/>
  <c r="AI199" i="1" s="1"/>
  <c r="AU199" i="1" s="1"/>
  <c r="AH198" i="1"/>
  <c r="AI198" i="1" s="1"/>
  <c r="AU198" i="1" s="1"/>
  <c r="AH197" i="1"/>
  <c r="AI197" i="1" s="1"/>
  <c r="AU197" i="1" s="1"/>
  <c r="AH196" i="1"/>
  <c r="AI196" i="1" s="1"/>
  <c r="AU196" i="1" s="1"/>
  <c r="AH195" i="1"/>
  <c r="AI195" i="1" s="1"/>
  <c r="AU195" i="1" s="1"/>
  <c r="AH194" i="1"/>
  <c r="AI194" i="1" s="1"/>
  <c r="AU194" i="1" s="1"/>
  <c r="AH193" i="1"/>
  <c r="AI193" i="1" s="1"/>
  <c r="AU193" i="1" s="1"/>
  <c r="AH192" i="1"/>
  <c r="AI192" i="1" s="1"/>
  <c r="AU192" i="1" s="1"/>
  <c r="AH191" i="1"/>
  <c r="AI191" i="1" s="1"/>
  <c r="AU191" i="1" s="1"/>
  <c r="AH190" i="1"/>
  <c r="AI190" i="1" s="1"/>
  <c r="AU190" i="1" s="1"/>
  <c r="AH189" i="1"/>
  <c r="AI189" i="1" s="1"/>
  <c r="AU189" i="1" s="1"/>
  <c r="AH188" i="1"/>
  <c r="AI188" i="1" s="1"/>
  <c r="AU188" i="1" s="1"/>
  <c r="AH187" i="1"/>
  <c r="AI187" i="1" s="1"/>
  <c r="AU187" i="1" s="1"/>
  <c r="AH186" i="1"/>
  <c r="AI186" i="1" s="1"/>
  <c r="AU186" i="1" s="1"/>
  <c r="AH185" i="1"/>
  <c r="AI185" i="1" s="1"/>
  <c r="AU185" i="1" s="1"/>
  <c r="AH184" i="1"/>
  <c r="AI184" i="1" s="1"/>
  <c r="AU184" i="1" s="1"/>
  <c r="AH183" i="1"/>
  <c r="AI183" i="1" s="1"/>
  <c r="AU183" i="1" s="1"/>
  <c r="AH182" i="1"/>
  <c r="AI182" i="1" s="1"/>
  <c r="AU182" i="1" s="1"/>
  <c r="AH181" i="1"/>
  <c r="AI181" i="1" s="1"/>
  <c r="AU181" i="1" s="1"/>
  <c r="AH180" i="1"/>
  <c r="AI180" i="1" s="1"/>
  <c r="AU180" i="1" s="1"/>
  <c r="AH179" i="1"/>
  <c r="AI179" i="1" s="1"/>
  <c r="AU179" i="1" s="1"/>
  <c r="AH178" i="1"/>
  <c r="AI178" i="1" s="1"/>
  <c r="AU178" i="1" s="1"/>
  <c r="AH177" i="1"/>
  <c r="AI177" i="1" s="1"/>
  <c r="AU177" i="1" s="1"/>
  <c r="AH176" i="1"/>
  <c r="AI176" i="1" s="1"/>
  <c r="AU176" i="1" s="1"/>
  <c r="AH175" i="1"/>
  <c r="AI175" i="1" s="1"/>
  <c r="AU175" i="1" s="1"/>
  <c r="AH174" i="1"/>
  <c r="AI174" i="1" s="1"/>
  <c r="AU174" i="1" s="1"/>
  <c r="AH173" i="1"/>
  <c r="AI173" i="1" s="1"/>
  <c r="AU173" i="1" s="1"/>
  <c r="AH172" i="1"/>
  <c r="AI172" i="1" s="1"/>
  <c r="AU172" i="1" s="1"/>
  <c r="AH171" i="1"/>
  <c r="AI171" i="1" s="1"/>
  <c r="AU171" i="1" s="1"/>
  <c r="AH170" i="1"/>
  <c r="AI170" i="1" s="1"/>
  <c r="AU170" i="1" s="1"/>
  <c r="AH169" i="1"/>
  <c r="AI169" i="1" s="1"/>
  <c r="AU169" i="1" s="1"/>
  <c r="AH168" i="1"/>
  <c r="AI168" i="1" s="1"/>
  <c r="AU168" i="1" s="1"/>
  <c r="AH167" i="1"/>
  <c r="AI167" i="1" s="1"/>
  <c r="AU167" i="1" s="1"/>
  <c r="AH166" i="1"/>
  <c r="AI166" i="1" s="1"/>
  <c r="AU166" i="1" s="1"/>
  <c r="AH165" i="1"/>
  <c r="AI165" i="1" s="1"/>
  <c r="AU165" i="1" s="1"/>
  <c r="AH164" i="1"/>
  <c r="AI164" i="1" s="1"/>
  <c r="AU164" i="1" s="1"/>
  <c r="AH163" i="1"/>
  <c r="AI163" i="1" s="1"/>
  <c r="AU163" i="1" s="1"/>
  <c r="AH162" i="1"/>
  <c r="AI162" i="1" s="1"/>
  <c r="AU162" i="1" s="1"/>
  <c r="AH161" i="1"/>
  <c r="AI161" i="1" s="1"/>
  <c r="AU161" i="1" s="1"/>
  <c r="AH160" i="1"/>
  <c r="AI160" i="1" s="1"/>
  <c r="AU160" i="1" s="1"/>
  <c r="AH159" i="1"/>
  <c r="AI159" i="1" s="1"/>
  <c r="AU159" i="1" s="1"/>
  <c r="AH158" i="1"/>
  <c r="AI158" i="1" s="1"/>
  <c r="AU158" i="1" s="1"/>
  <c r="AH157" i="1"/>
  <c r="AI157" i="1" s="1"/>
  <c r="AU157" i="1" s="1"/>
  <c r="AH156" i="1"/>
  <c r="AI156" i="1" s="1"/>
  <c r="AU156" i="1" s="1"/>
  <c r="AH155" i="1"/>
  <c r="AI155" i="1" s="1"/>
  <c r="AU155" i="1" s="1"/>
  <c r="AH154" i="1"/>
  <c r="AI154" i="1" s="1"/>
  <c r="AU154" i="1" s="1"/>
  <c r="AH153" i="1"/>
  <c r="AI153" i="1" s="1"/>
  <c r="AU153" i="1" s="1"/>
  <c r="AH152" i="1"/>
  <c r="AI152" i="1" s="1"/>
  <c r="AU152" i="1" s="1"/>
  <c r="AH151" i="1"/>
  <c r="AI151" i="1" s="1"/>
  <c r="AU151" i="1" s="1"/>
  <c r="AH150" i="1"/>
  <c r="AI150" i="1" s="1"/>
  <c r="AU150" i="1" s="1"/>
  <c r="AH149" i="1"/>
  <c r="AI149" i="1" s="1"/>
  <c r="AU149" i="1" s="1"/>
  <c r="AH148" i="1"/>
  <c r="AI148" i="1" s="1"/>
  <c r="AU148" i="1" s="1"/>
  <c r="AH147" i="1"/>
  <c r="AI147" i="1" s="1"/>
  <c r="AU147" i="1" s="1"/>
  <c r="AH146" i="1"/>
  <c r="AI146" i="1" s="1"/>
  <c r="AU146" i="1" s="1"/>
  <c r="AH145" i="1"/>
  <c r="AI145" i="1" s="1"/>
  <c r="AU145" i="1" s="1"/>
  <c r="AH144" i="1"/>
  <c r="AI144" i="1" s="1"/>
  <c r="AU144" i="1" s="1"/>
  <c r="AH143" i="1"/>
  <c r="AI143" i="1" s="1"/>
  <c r="AU143" i="1" s="1"/>
  <c r="AH142" i="1"/>
  <c r="AI142" i="1" s="1"/>
  <c r="AU142" i="1" s="1"/>
  <c r="AH141" i="1"/>
  <c r="AI141" i="1" s="1"/>
  <c r="AU141" i="1" s="1"/>
  <c r="AH140" i="1"/>
  <c r="AI140" i="1" s="1"/>
  <c r="AU140" i="1" s="1"/>
  <c r="AH139" i="1"/>
  <c r="AI139" i="1" s="1"/>
  <c r="AU139" i="1" s="1"/>
  <c r="AH138" i="1"/>
  <c r="AI138" i="1" s="1"/>
  <c r="AU138" i="1" s="1"/>
  <c r="AH137" i="1"/>
  <c r="AI137" i="1" s="1"/>
  <c r="AU137" i="1" s="1"/>
  <c r="AH136" i="1"/>
  <c r="AI136" i="1" s="1"/>
  <c r="AU136" i="1" s="1"/>
  <c r="AH135" i="1"/>
  <c r="AI135" i="1" s="1"/>
  <c r="AJ135" i="1" s="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AJ146" i="1" l="1"/>
  <c r="AJ147" i="1"/>
  <c r="AJ148" i="1"/>
  <c r="AJ149" i="1"/>
  <c r="AJ150" i="1"/>
  <c r="AJ151" i="1"/>
  <c r="AJ152" i="1"/>
  <c r="AJ153" i="1"/>
  <c r="AJ154" i="1"/>
  <c r="AJ155" i="1"/>
  <c r="AJ156" i="1"/>
  <c r="AJ157" i="1"/>
  <c r="AJ158" i="1"/>
  <c r="AJ188" i="1"/>
  <c r="AJ189" i="1"/>
  <c r="AJ190" i="1"/>
  <c r="AJ191" i="1"/>
  <c r="AJ192" i="1"/>
  <c r="AJ193" i="1"/>
  <c r="AJ194" i="1"/>
  <c r="AJ195" i="1"/>
  <c r="AJ196" i="1"/>
  <c r="AJ197" i="1"/>
  <c r="AJ198" i="1"/>
  <c r="AJ199" i="1"/>
  <c r="AJ200" i="1"/>
  <c r="AJ174" i="1"/>
  <c r="AJ175" i="1"/>
  <c r="AJ176" i="1"/>
  <c r="AJ177" i="1"/>
  <c r="AJ178" i="1"/>
  <c r="AJ179" i="1"/>
  <c r="AJ180" i="1"/>
  <c r="AJ181" i="1"/>
  <c r="AJ182" i="1"/>
  <c r="AJ183" i="1"/>
  <c r="AJ184" i="1"/>
  <c r="AJ185" i="1"/>
  <c r="AJ186" i="1"/>
  <c r="AJ187" i="1"/>
  <c r="AJ159" i="1"/>
  <c r="AJ160" i="1"/>
  <c r="AJ161" i="1"/>
  <c r="AJ162" i="1"/>
  <c r="AJ163" i="1"/>
  <c r="AJ164" i="1"/>
  <c r="AJ165" i="1"/>
  <c r="AJ166" i="1"/>
  <c r="AJ167" i="1"/>
  <c r="AJ168" i="1"/>
  <c r="AJ169" i="1"/>
  <c r="AJ170" i="1"/>
  <c r="AJ171" i="1"/>
  <c r="AJ172" i="1"/>
  <c r="AJ173" i="1"/>
  <c r="AJ136" i="1"/>
  <c r="AJ137" i="1"/>
  <c r="AJ138" i="1"/>
  <c r="AJ139" i="1"/>
  <c r="AJ140" i="1"/>
  <c r="AJ141" i="1"/>
  <c r="AJ142" i="1"/>
  <c r="AJ143" i="1"/>
  <c r="AJ144" i="1"/>
  <c r="AJ145" i="1"/>
  <c r="AJ236" i="1"/>
  <c r="AH41" i="1" l="1"/>
  <c r="AH235" i="1" l="1"/>
  <c r="AI235" i="1" s="1"/>
  <c r="AJ235" i="1" s="1"/>
  <c r="AH35" i="1"/>
  <c r="AH34" i="1"/>
  <c r="AU235" i="1" l="1"/>
  <c r="N235" i="1"/>
  <c r="P114" i="1" l="1"/>
  <c r="AP135" i="1" l="1"/>
  <c r="AU234" i="1"/>
  <c r="AU233" i="1"/>
  <c r="AU232" i="1"/>
  <c r="AU231" i="1"/>
  <c r="AU230" i="1"/>
  <c r="AU229" i="1"/>
  <c r="AU228" i="1"/>
  <c r="AU227" i="1"/>
  <c r="AU226" i="1"/>
  <c r="AU225" i="1"/>
  <c r="AU224" i="1"/>
  <c r="AU223" i="1"/>
  <c r="AU222" i="1"/>
  <c r="AU221" i="1"/>
  <c r="AU220" i="1"/>
  <c r="AU219" i="1"/>
  <c r="AH218" i="1"/>
  <c r="AI218" i="1" s="1"/>
  <c r="AU218" i="1" s="1"/>
  <c r="AH217" i="1"/>
  <c r="AI217" i="1" s="1"/>
  <c r="AU217" i="1" s="1"/>
  <c r="AH216" i="1"/>
  <c r="AI216" i="1" s="1"/>
  <c r="AU216" i="1" s="1"/>
  <c r="AH215" i="1"/>
  <c r="AI215" i="1" s="1"/>
  <c r="AU215" i="1" s="1"/>
  <c r="AH214" i="1"/>
  <c r="AI214" i="1" s="1"/>
  <c r="AU214" i="1" s="1"/>
  <c r="AH213" i="1"/>
  <c r="AI213" i="1" s="1"/>
  <c r="AU213" i="1" s="1"/>
  <c r="AH212" i="1"/>
  <c r="AI212" i="1" s="1"/>
  <c r="AU212" i="1" s="1"/>
  <c r="AH211" i="1"/>
  <c r="AI211" i="1" s="1"/>
  <c r="AU211" i="1" s="1"/>
  <c r="AH210" i="1"/>
  <c r="AI210" i="1" s="1"/>
  <c r="AU210" i="1" s="1"/>
  <c r="AH209" i="1"/>
  <c r="AI209" i="1" s="1"/>
  <c r="AU209" i="1" s="1"/>
  <c r="AH208" i="1"/>
  <c r="AI208" i="1" s="1"/>
  <c r="AU208" i="1" s="1"/>
  <c r="AH207" i="1"/>
  <c r="AI207" i="1" s="1"/>
  <c r="AU207" i="1" s="1"/>
  <c r="AH206" i="1"/>
  <c r="AI206" i="1" s="1"/>
  <c r="AJ206" i="1" s="1"/>
  <c r="N207" i="1"/>
  <c r="N208" i="1"/>
  <c r="AJ212" i="1" l="1"/>
  <c r="AJ213" i="1"/>
  <c r="AJ214" i="1"/>
  <c r="AJ215" i="1"/>
  <c r="AJ209" i="1"/>
  <c r="AJ210" i="1"/>
  <c r="AJ211" i="1"/>
  <c r="AJ216" i="1"/>
  <c r="AJ217" i="1"/>
  <c r="AJ218" i="1"/>
  <c r="AJ207" i="1"/>
  <c r="AJ208"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AU204" i="1" l="1"/>
  <c r="AU205" i="1"/>
  <c r="AU206" i="1"/>
  <c r="P206" i="1"/>
  <c r="N206" i="1"/>
  <c r="N204" i="1" l="1"/>
  <c r="N205" i="1"/>
  <c r="AU203" i="1" l="1"/>
  <c r="P203" i="1"/>
  <c r="N203" i="1"/>
  <c r="AU202" i="1" l="1"/>
  <c r="AU201" i="1"/>
  <c r="P202" i="1"/>
  <c r="P201" i="1"/>
  <c r="N202" i="1"/>
  <c r="N201" i="1"/>
  <c r="AR135" i="1" l="1"/>
  <c r="AQ135" i="1"/>
  <c r="AR134" i="1"/>
  <c r="AP134" i="1"/>
  <c r="AQ134" i="1" s="1"/>
  <c r="AR133" i="1"/>
  <c r="AP133" i="1"/>
  <c r="AQ133" i="1" s="1"/>
  <c r="AR132" i="1"/>
  <c r="AP132" i="1"/>
  <c r="AQ132" i="1" s="1"/>
  <c r="AR131" i="1"/>
  <c r="AP131" i="1"/>
  <c r="AQ131" i="1" s="1"/>
  <c r="AR130" i="1"/>
  <c r="AP130" i="1"/>
  <c r="AQ130" i="1" s="1"/>
  <c r="AR129" i="1"/>
  <c r="AP129" i="1"/>
  <c r="AQ129" i="1" s="1"/>
  <c r="AR128" i="1"/>
  <c r="AP128" i="1"/>
  <c r="AQ128" i="1" s="1"/>
  <c r="AR127" i="1"/>
  <c r="AP127" i="1"/>
  <c r="AQ127" i="1" s="1"/>
  <c r="AR126" i="1"/>
  <c r="AP126" i="1"/>
  <c r="AQ126" i="1" s="1"/>
  <c r="AR125" i="1"/>
  <c r="AP125" i="1"/>
  <c r="AQ125" i="1" s="1"/>
  <c r="AR124" i="1"/>
  <c r="AP124" i="1"/>
  <c r="AQ124" i="1" s="1"/>
  <c r="AR123" i="1"/>
  <c r="AP123" i="1"/>
  <c r="AQ123" i="1" s="1"/>
  <c r="AR122" i="1"/>
  <c r="AP122" i="1"/>
  <c r="AQ122" i="1" s="1"/>
  <c r="AR121" i="1"/>
  <c r="AP121" i="1"/>
  <c r="AQ121" i="1" s="1"/>
  <c r="AR120" i="1"/>
  <c r="AP120" i="1"/>
  <c r="AQ120" i="1" s="1"/>
  <c r="AP119" i="1"/>
  <c r="AQ119" i="1" s="1"/>
  <c r="AR119" i="1" s="1"/>
  <c r="AP118" i="1"/>
  <c r="AQ118" i="1" s="1"/>
  <c r="AR118" i="1" s="1"/>
  <c r="AP117" i="1"/>
  <c r="AQ117" i="1" s="1"/>
  <c r="AR117" i="1" s="1"/>
  <c r="AP116" i="1"/>
  <c r="AQ116" i="1" s="1"/>
  <c r="AR116" i="1" s="1"/>
  <c r="AP115" i="1"/>
  <c r="AQ115" i="1" s="1"/>
  <c r="AR115" i="1" s="1"/>
  <c r="AP114" i="1"/>
  <c r="AQ114" i="1" s="1"/>
  <c r="AR114" i="1" s="1"/>
  <c r="AP113" i="1"/>
  <c r="AQ113" i="1" s="1"/>
  <c r="AR113" i="1" s="1"/>
  <c r="AP112" i="1"/>
  <c r="AQ112" i="1" s="1"/>
  <c r="AR112" i="1" s="1"/>
  <c r="AP111" i="1"/>
  <c r="AQ111" i="1" s="1"/>
  <c r="AR111" i="1" s="1"/>
  <c r="AP110" i="1"/>
  <c r="AQ110" i="1" s="1"/>
  <c r="AR110" i="1" s="1"/>
  <c r="AP109" i="1"/>
  <c r="AQ109" i="1" s="1"/>
  <c r="AR109" i="1" s="1"/>
  <c r="AP108" i="1"/>
  <c r="AQ108" i="1" s="1"/>
  <c r="AR108" i="1" s="1"/>
  <c r="AP107" i="1"/>
  <c r="AQ107" i="1" s="1"/>
  <c r="AR107" i="1" s="1"/>
  <c r="AP106" i="1"/>
  <c r="AQ106" i="1" s="1"/>
  <c r="AR106" i="1" s="1"/>
  <c r="AP105" i="1"/>
  <c r="AQ105" i="1" s="1"/>
  <c r="AR105" i="1" s="1"/>
  <c r="AP104" i="1"/>
  <c r="AQ104" i="1" s="1"/>
  <c r="AR104" i="1" s="1"/>
  <c r="AP103" i="1"/>
  <c r="AQ103" i="1" s="1"/>
  <c r="AR103" i="1" s="1"/>
  <c r="AR102" i="1"/>
  <c r="AP102" i="1"/>
  <c r="AQ102" i="1" s="1"/>
  <c r="AR101" i="1"/>
  <c r="AP101" i="1"/>
  <c r="AQ101" i="1" s="1"/>
  <c r="AP100" i="1"/>
  <c r="AQ100" i="1" s="1"/>
  <c r="AR100" i="1" s="1"/>
  <c r="AR99" i="1"/>
  <c r="AP99" i="1"/>
  <c r="AQ99" i="1" s="1"/>
  <c r="AR98" i="1"/>
  <c r="AP98" i="1"/>
  <c r="AQ98" i="1" s="1"/>
  <c r="AR97" i="1"/>
  <c r="AP97" i="1"/>
  <c r="AQ97" i="1" s="1"/>
  <c r="AR96" i="1"/>
  <c r="AP96" i="1"/>
  <c r="AQ96" i="1" s="1"/>
  <c r="AR95" i="1"/>
  <c r="AP95" i="1"/>
  <c r="AQ95" i="1" s="1"/>
  <c r="AP94" i="1"/>
  <c r="AQ94" i="1" s="1"/>
  <c r="AR94" i="1" s="1"/>
  <c r="AP93" i="1"/>
  <c r="AQ93" i="1" s="1"/>
  <c r="AR93" i="1" s="1"/>
  <c r="AP92" i="1"/>
  <c r="AQ92" i="1" s="1"/>
  <c r="AR92" i="1" s="1"/>
  <c r="AP91" i="1"/>
  <c r="AQ91" i="1" s="1"/>
  <c r="AR91" i="1" s="1"/>
  <c r="AP90" i="1"/>
  <c r="AQ90" i="1" s="1"/>
  <c r="AR90" i="1" s="1"/>
  <c r="AP89" i="1"/>
  <c r="AQ89" i="1" s="1"/>
  <c r="AR89" i="1" s="1"/>
  <c r="AR88" i="1"/>
  <c r="AP88" i="1"/>
  <c r="AQ88" i="1" s="1"/>
  <c r="AR87" i="1"/>
  <c r="AP87" i="1"/>
  <c r="AQ87" i="1" s="1"/>
  <c r="AR86" i="1"/>
  <c r="AP86" i="1"/>
  <c r="AQ86" i="1" s="1"/>
  <c r="AP85" i="1"/>
  <c r="AQ85" i="1" s="1"/>
  <c r="AR85" i="1" s="1"/>
  <c r="AR84" i="1"/>
  <c r="AP84" i="1"/>
  <c r="AQ84" i="1" s="1"/>
  <c r="AR83" i="1"/>
  <c r="AP83" i="1"/>
  <c r="AQ83" i="1" s="1"/>
  <c r="AR82" i="1"/>
  <c r="AP82" i="1"/>
  <c r="AQ82" i="1" s="1"/>
  <c r="AR81" i="1"/>
  <c r="AP81" i="1"/>
  <c r="AQ81" i="1" s="1"/>
  <c r="AP80" i="1"/>
  <c r="AQ80" i="1" s="1"/>
  <c r="AR80" i="1" s="1"/>
  <c r="AP79" i="1"/>
  <c r="AQ79" i="1" s="1"/>
  <c r="AR79" i="1" s="1"/>
  <c r="AP78" i="1"/>
  <c r="AQ78" i="1" s="1"/>
  <c r="AR78" i="1" s="1"/>
  <c r="AP77" i="1"/>
  <c r="AQ77" i="1" s="1"/>
  <c r="AR77" i="1" s="1"/>
  <c r="AP76" i="1"/>
  <c r="AQ76" i="1" s="1"/>
  <c r="AR76" i="1" s="1"/>
  <c r="AP75" i="1"/>
  <c r="AQ75" i="1" s="1"/>
  <c r="AR75" i="1" s="1"/>
  <c r="AP74" i="1"/>
  <c r="AQ74" i="1" s="1"/>
  <c r="AR74" i="1" s="1"/>
  <c r="AP73" i="1"/>
  <c r="AQ73" i="1" s="1"/>
  <c r="AR73" i="1" s="1"/>
  <c r="AP72" i="1"/>
  <c r="AQ72" i="1" s="1"/>
  <c r="AR72" i="1" s="1"/>
  <c r="AP71" i="1"/>
  <c r="AQ71" i="1" s="1"/>
  <c r="AR71" i="1" s="1"/>
  <c r="AP70" i="1"/>
  <c r="AQ70" i="1" s="1"/>
  <c r="AR70" i="1" s="1"/>
  <c r="AP69" i="1"/>
  <c r="AQ69" i="1" s="1"/>
  <c r="AR69" i="1" s="1"/>
  <c r="AP68" i="1"/>
  <c r="AQ68" i="1" s="1"/>
  <c r="AR68" i="1" s="1"/>
  <c r="AR67" i="1"/>
  <c r="AP67" i="1"/>
  <c r="AQ67" i="1" s="1"/>
  <c r="AR66" i="1"/>
  <c r="AP66" i="1"/>
  <c r="AQ66" i="1" s="1"/>
  <c r="AR65" i="1"/>
  <c r="AP65" i="1"/>
  <c r="AQ65" i="1" s="1"/>
  <c r="AR64" i="1"/>
  <c r="AP64" i="1"/>
  <c r="AQ64" i="1" s="1"/>
  <c r="AP63" i="1"/>
  <c r="AQ63" i="1" s="1"/>
  <c r="AR63" i="1" s="1"/>
  <c r="AP62" i="1"/>
  <c r="AQ62" i="1" s="1"/>
  <c r="AR62" i="1" s="1"/>
  <c r="AP29" i="1"/>
  <c r="AQ29" i="1" s="1"/>
  <c r="AR29" i="1" s="1"/>
  <c r="AR60" i="1"/>
  <c r="AP60" i="1"/>
  <c r="AQ60" i="1" s="1"/>
  <c r="AR59" i="1"/>
  <c r="AP59" i="1"/>
  <c r="AQ59" i="1" s="1"/>
  <c r="AR58" i="1"/>
  <c r="AP58" i="1"/>
  <c r="AQ58" i="1" s="1"/>
  <c r="AR57" i="1"/>
  <c r="AP57" i="1"/>
  <c r="AQ57" i="1" s="1"/>
  <c r="AP56" i="1"/>
  <c r="AQ56" i="1" s="1"/>
  <c r="AR56" i="1" s="1"/>
  <c r="AR55" i="1"/>
  <c r="AP55" i="1"/>
  <c r="AQ55" i="1" s="1"/>
  <c r="AP54" i="1"/>
  <c r="AQ54" i="1" s="1"/>
  <c r="AR54" i="1" s="1"/>
  <c r="AR53" i="1"/>
  <c r="AP53" i="1"/>
  <c r="AQ53" i="1" s="1"/>
  <c r="AR52" i="1"/>
  <c r="AP52" i="1"/>
  <c r="AQ52" i="1" s="1"/>
  <c r="AP51" i="1"/>
  <c r="AQ51" i="1" s="1"/>
  <c r="AR51" i="1" s="1"/>
  <c r="AP50" i="1"/>
  <c r="AQ50" i="1" s="1"/>
  <c r="AR50" i="1" s="1"/>
  <c r="AP49" i="1"/>
  <c r="AQ49" i="1" s="1"/>
  <c r="AR49" i="1" s="1"/>
  <c r="AP48" i="1"/>
  <c r="AQ48" i="1" s="1"/>
  <c r="AR48" i="1" s="1"/>
  <c r="AP47" i="1"/>
  <c r="AQ47" i="1" s="1"/>
  <c r="AR47" i="1" s="1"/>
  <c r="AP46" i="1"/>
  <c r="AQ46" i="1" s="1"/>
  <c r="AR46" i="1" s="1"/>
  <c r="AP45" i="1"/>
  <c r="AQ45" i="1" s="1"/>
  <c r="AR45" i="1" s="1"/>
  <c r="AP44" i="1"/>
  <c r="AQ44" i="1" s="1"/>
  <c r="AR44" i="1" s="1"/>
  <c r="AP43" i="1"/>
  <c r="AQ43" i="1" s="1"/>
  <c r="AR43" i="1" s="1"/>
  <c r="AR42" i="1"/>
  <c r="AP42" i="1"/>
  <c r="AQ42" i="1" s="1"/>
  <c r="AR41" i="1"/>
  <c r="AP41" i="1"/>
  <c r="AQ41" i="1" s="1"/>
  <c r="AP40" i="1"/>
  <c r="AQ40" i="1" s="1"/>
  <c r="AR40" i="1" s="1"/>
  <c r="AP39" i="1"/>
  <c r="AQ39" i="1" s="1"/>
  <c r="AR39" i="1" s="1"/>
  <c r="AR37" i="1"/>
  <c r="AP37" i="1"/>
  <c r="AQ37" i="1" s="1"/>
  <c r="AR36" i="1"/>
  <c r="AP36" i="1"/>
  <c r="AQ36" i="1" s="1"/>
  <c r="AP35" i="1"/>
  <c r="AQ35" i="1" s="1"/>
  <c r="AR35" i="1" s="1"/>
  <c r="AP34" i="1"/>
  <c r="AQ34" i="1" s="1"/>
  <c r="AR34" i="1" s="1"/>
  <c r="AP33" i="1"/>
  <c r="AQ33" i="1" s="1"/>
  <c r="AR33" i="1" s="1"/>
  <c r="AP32" i="1"/>
  <c r="AQ32" i="1" s="1"/>
  <c r="AR32" i="1" s="1"/>
  <c r="AP31" i="1"/>
  <c r="AQ31" i="1" s="1"/>
  <c r="AR31" i="1" s="1"/>
  <c r="AR30" i="1"/>
  <c r="AP30" i="1"/>
  <c r="AQ30" i="1" s="1"/>
  <c r="AP61" i="1"/>
  <c r="AQ61" i="1" s="1"/>
  <c r="AR61" i="1" s="1"/>
  <c r="AP28" i="1"/>
  <c r="AQ28" i="1" s="1"/>
  <c r="AR28" i="1" s="1"/>
  <c r="AP27" i="1"/>
  <c r="AQ27" i="1" s="1"/>
  <c r="AR27" i="1" s="1"/>
  <c r="AR26" i="1"/>
  <c r="AP26" i="1"/>
  <c r="AQ26" i="1" s="1"/>
  <c r="AR25" i="1"/>
  <c r="AP25" i="1"/>
  <c r="AQ25" i="1" s="1"/>
  <c r="AR24" i="1"/>
  <c r="AP24" i="1"/>
  <c r="AQ24" i="1" s="1"/>
  <c r="AP23" i="1"/>
  <c r="AQ23" i="1" s="1"/>
  <c r="AR23" i="1" s="1"/>
  <c r="AR22" i="1"/>
  <c r="AP22" i="1"/>
  <c r="AQ22" i="1" s="1"/>
  <c r="AP21" i="1"/>
  <c r="AQ21" i="1" s="1"/>
  <c r="AR21" i="1" s="1"/>
  <c r="AR20" i="1"/>
  <c r="AP20" i="1"/>
  <c r="AQ20" i="1" s="1"/>
  <c r="AR19" i="1"/>
  <c r="AP19" i="1"/>
  <c r="AQ19" i="1" s="1"/>
  <c r="AR18" i="1"/>
  <c r="AP18" i="1"/>
  <c r="AQ18" i="1" s="1"/>
  <c r="AP17" i="1"/>
  <c r="AQ17" i="1" s="1"/>
  <c r="AR17" i="1" s="1"/>
  <c r="AP16" i="1"/>
  <c r="AQ16" i="1" s="1"/>
  <c r="AR16" i="1" s="1"/>
  <c r="AP15" i="1"/>
  <c r="AQ15" i="1" s="1"/>
  <c r="AR15" i="1" s="1"/>
  <c r="AP14" i="1"/>
  <c r="AQ14" i="1" s="1"/>
  <c r="AR14" i="1" s="1"/>
  <c r="AP13" i="1"/>
  <c r="AQ13" i="1" s="1"/>
  <c r="AR13" i="1" s="1"/>
  <c r="AP12" i="1"/>
  <c r="AQ12" i="1" s="1"/>
  <c r="AR12" i="1" s="1"/>
  <c r="AR11" i="1"/>
  <c r="AP11" i="1"/>
  <c r="AQ11" i="1" s="1"/>
  <c r="AR10" i="1"/>
  <c r="AP10" i="1"/>
  <c r="AQ10" i="1" s="1"/>
  <c r="AP9" i="1"/>
  <c r="AQ9" i="1" s="1"/>
  <c r="AR9" i="1" s="1"/>
  <c r="AP8" i="1"/>
  <c r="AQ8" i="1" s="1"/>
  <c r="AR8" i="1" s="1"/>
  <c r="AR7" i="1"/>
  <c r="AP7" i="1"/>
  <c r="AQ7" i="1" s="1"/>
  <c r="AP6" i="1"/>
  <c r="AQ6" i="1" s="1"/>
  <c r="AR6" i="1" s="1"/>
  <c r="AP5" i="1"/>
  <c r="AQ5" i="1" s="1"/>
  <c r="AR5" i="1" s="1"/>
  <c r="P118" i="1" l="1"/>
  <c r="P119" i="1"/>
  <c r="P120" i="1"/>
  <c r="P121" i="1"/>
  <c r="P122" i="1"/>
  <c r="P123" i="1"/>
  <c r="P124" i="1"/>
  <c r="P125" i="1"/>
  <c r="P126" i="1"/>
  <c r="P127" i="1"/>
  <c r="P128" i="1"/>
  <c r="P129" i="1"/>
  <c r="P130" i="1"/>
  <c r="P131" i="1"/>
  <c r="P132" i="1"/>
  <c r="P133" i="1"/>
  <c r="P134" i="1"/>
  <c r="P135" i="1"/>
  <c r="P41" i="1"/>
  <c r="P42" i="1"/>
  <c r="N6" i="1"/>
  <c r="N7" i="1"/>
  <c r="N8" i="1"/>
  <c r="N9" i="1"/>
  <c r="N10" i="1"/>
  <c r="N11" i="1"/>
  <c r="N12" i="1"/>
  <c r="N13" i="1"/>
  <c r="N14" i="1"/>
  <c r="N15" i="1"/>
  <c r="N16" i="1"/>
  <c r="N17" i="1"/>
  <c r="N18" i="1"/>
  <c r="N19" i="1"/>
  <c r="N20" i="1"/>
  <c r="N21" i="1"/>
  <c r="N22" i="1"/>
  <c r="N23" i="1"/>
  <c r="N24" i="1"/>
  <c r="N25" i="1"/>
  <c r="N26" i="1"/>
  <c r="N27" i="1"/>
  <c r="N28" i="1"/>
  <c r="N61"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29"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Z135" i="1" l="1"/>
  <c r="AA135" i="1" s="1"/>
  <c r="AB135" i="1" s="1"/>
  <c r="Z134" i="1"/>
  <c r="AA134" i="1" s="1"/>
  <c r="AB134" i="1" s="1"/>
  <c r="Z133" i="1"/>
  <c r="AA133" i="1" s="1"/>
  <c r="AB133" i="1" s="1"/>
  <c r="Z132" i="1"/>
  <c r="AA132" i="1" s="1"/>
  <c r="AB132" i="1" s="1"/>
  <c r="AB131" i="1"/>
  <c r="Z130" i="1"/>
  <c r="AA130" i="1" s="1"/>
  <c r="AB130" i="1" s="1"/>
  <c r="Z129" i="1"/>
  <c r="AA129" i="1" s="1"/>
  <c r="AB129" i="1" s="1"/>
  <c r="Z128" i="1"/>
  <c r="AA128" i="1" s="1"/>
  <c r="AB128" i="1" s="1"/>
  <c r="Z127" i="1"/>
  <c r="AA127" i="1" s="1"/>
  <c r="AB127" i="1" s="1"/>
  <c r="Z126" i="1"/>
  <c r="AA126" i="1" s="1"/>
  <c r="AB126" i="1" s="1"/>
  <c r="Z125" i="1"/>
  <c r="AA125" i="1" s="1"/>
  <c r="AB125" i="1" s="1"/>
  <c r="Z124" i="1"/>
  <c r="AA124" i="1" s="1"/>
  <c r="AB124" i="1" s="1"/>
  <c r="Z123" i="1"/>
  <c r="AA123" i="1" s="1"/>
  <c r="AB123" i="1" s="1"/>
  <c r="Z122" i="1"/>
  <c r="AA122" i="1" s="1"/>
  <c r="AB122" i="1" s="1"/>
  <c r="AA121" i="1"/>
  <c r="AB121" i="1" s="1"/>
  <c r="AA120" i="1"/>
  <c r="AB120" i="1" s="1"/>
  <c r="Z119" i="1"/>
  <c r="AA119" i="1" s="1"/>
  <c r="AB119" i="1" s="1"/>
  <c r="Z118" i="1"/>
  <c r="AA118" i="1" s="1"/>
  <c r="AB118" i="1" s="1"/>
  <c r="Z117" i="1"/>
  <c r="AA117" i="1" s="1"/>
  <c r="AB117" i="1" s="1"/>
  <c r="Z116" i="1"/>
  <c r="AA116" i="1" s="1"/>
  <c r="AB116" i="1" s="1"/>
  <c r="Z115" i="1"/>
  <c r="AA115" i="1" s="1"/>
  <c r="AB115" i="1" s="1"/>
  <c r="Z114" i="1"/>
  <c r="AA114" i="1" s="1"/>
  <c r="AB114" i="1" s="1"/>
  <c r="Z113" i="1"/>
  <c r="AA113" i="1" s="1"/>
  <c r="AB113" i="1" s="1"/>
  <c r="Z112" i="1"/>
  <c r="AA112" i="1" s="1"/>
  <c r="AB112" i="1" s="1"/>
  <c r="Z111" i="1"/>
  <c r="AA111" i="1" s="1"/>
  <c r="AB111" i="1" s="1"/>
  <c r="Z110" i="1"/>
  <c r="AA110" i="1" s="1"/>
  <c r="AB110" i="1" s="1"/>
  <c r="Z109" i="1"/>
  <c r="AA109" i="1" s="1"/>
  <c r="AB109" i="1" s="1"/>
  <c r="Z108" i="1"/>
  <c r="AA108" i="1" s="1"/>
  <c r="AB108" i="1" s="1"/>
  <c r="Z107" i="1"/>
  <c r="AA107" i="1" s="1"/>
  <c r="AB107" i="1" s="1"/>
  <c r="AH134" i="1" l="1"/>
  <c r="AI134" i="1" s="1"/>
  <c r="AJ134" i="1" s="1"/>
  <c r="AH133" i="1"/>
  <c r="AI133" i="1" s="1"/>
  <c r="AJ133" i="1" s="1"/>
  <c r="AH132" i="1"/>
  <c r="AI132" i="1" s="1"/>
  <c r="AJ132" i="1" s="1"/>
  <c r="AH131" i="1"/>
  <c r="AI131" i="1" s="1"/>
  <c r="AJ131" i="1" s="1"/>
  <c r="AH130" i="1"/>
  <c r="AI130" i="1" s="1"/>
  <c r="AJ130" i="1" s="1"/>
  <c r="AU135" i="1" l="1"/>
  <c r="AH129" i="1" l="1"/>
  <c r="AI129" i="1" s="1"/>
  <c r="AH128" i="1"/>
  <c r="AI128" i="1" s="1"/>
  <c r="AH127" i="1"/>
  <c r="AI127" i="1" s="1"/>
  <c r="AH126" i="1"/>
  <c r="AI126" i="1" s="1"/>
  <c r="AH125" i="1"/>
  <c r="AI125" i="1" s="1"/>
  <c r="AH124" i="1"/>
  <c r="AI124" i="1" s="1"/>
  <c r="AH123" i="1"/>
  <c r="AI123" i="1" s="1"/>
  <c r="AH122" i="1"/>
  <c r="AI122" i="1" s="1"/>
  <c r="AJ122" i="1" s="1"/>
  <c r="AH121" i="1"/>
  <c r="AI121" i="1" s="1"/>
  <c r="AJ121" i="1" s="1"/>
  <c r="AH120" i="1"/>
  <c r="AI120" i="1" s="1"/>
  <c r="AJ120" i="1" s="1"/>
  <c r="AH119" i="1"/>
  <c r="AI119" i="1" s="1"/>
  <c r="AJ119" i="1" s="1"/>
  <c r="AH118" i="1"/>
  <c r="AI118" i="1" s="1"/>
  <c r="AJ118" i="1" s="1"/>
  <c r="AH117" i="1"/>
  <c r="AI117" i="1" s="1"/>
  <c r="AJ117" i="1" s="1"/>
  <c r="AU133" i="1"/>
  <c r="AU134" i="1"/>
  <c r="AU127" i="1" l="1"/>
  <c r="AJ127" i="1"/>
  <c r="AU129" i="1"/>
  <c r="AJ129" i="1"/>
  <c r="AU128" i="1"/>
  <c r="AJ128" i="1"/>
  <c r="AU126" i="1"/>
  <c r="AJ126" i="1"/>
  <c r="AU125" i="1"/>
  <c r="AJ125" i="1"/>
  <c r="AU124" i="1"/>
  <c r="AJ124" i="1"/>
  <c r="AU123" i="1"/>
  <c r="AJ123" i="1"/>
  <c r="AH116" i="1"/>
  <c r="AI116" i="1" s="1"/>
  <c r="AJ116" i="1" s="1"/>
  <c r="AH115" i="1"/>
  <c r="AI115" i="1" s="1"/>
  <c r="AJ115" i="1" s="1"/>
  <c r="AH114" i="1"/>
  <c r="AI114" i="1" s="1"/>
  <c r="AJ114" i="1" s="1"/>
  <c r="AH113" i="1"/>
  <c r="AI113" i="1" s="1"/>
  <c r="AJ113" i="1" s="1"/>
  <c r="AH112" i="1"/>
  <c r="AI112" i="1" s="1"/>
  <c r="AJ112" i="1" s="1"/>
  <c r="AH111" i="1"/>
  <c r="AI111" i="1" s="1"/>
  <c r="AJ111" i="1" s="1"/>
  <c r="AH110" i="1"/>
  <c r="AI110" i="1" s="1"/>
  <c r="AJ110" i="1" s="1"/>
  <c r="AH109" i="1"/>
  <c r="AI109" i="1" s="1"/>
  <c r="AJ109" i="1" s="1"/>
  <c r="AH108" i="1"/>
  <c r="AI108" i="1" s="1"/>
  <c r="AJ108" i="1" s="1"/>
  <c r="AH107" i="1"/>
  <c r="AI107" i="1" s="1"/>
  <c r="AJ107" i="1" s="1"/>
  <c r="AU107" i="1" l="1"/>
  <c r="AU108" i="1"/>
  <c r="AU109" i="1"/>
  <c r="AU110" i="1"/>
  <c r="AU111" i="1"/>
  <c r="AU112" i="1"/>
  <c r="AU113" i="1"/>
  <c r="AU114" i="1"/>
  <c r="AU115" i="1"/>
  <c r="AU116" i="1"/>
  <c r="AU117" i="1"/>
  <c r="AU118" i="1"/>
  <c r="AU119" i="1"/>
  <c r="AU120" i="1"/>
  <c r="AU121" i="1"/>
  <c r="AU122" i="1"/>
  <c r="AU130" i="1"/>
  <c r="AU131" i="1"/>
  <c r="AU132" i="1"/>
  <c r="AH42" i="1" l="1"/>
  <c r="AI42" i="1" s="1"/>
  <c r="AJ42" i="1" s="1"/>
  <c r="Z42" i="1"/>
  <c r="AA42" i="1" s="1"/>
  <c r="AI41" i="1"/>
  <c r="AJ41" i="1" s="1"/>
  <c r="Z41" i="1"/>
  <c r="AA41" i="1" s="1"/>
  <c r="AU41" i="1" l="1"/>
  <c r="AU42" i="1"/>
  <c r="AB41" i="1"/>
  <c r="AB42" i="1"/>
  <c r="Z8" i="1" l="1"/>
  <c r="Z9" i="1"/>
  <c r="Z11" i="1"/>
  <c r="Z18" i="1"/>
  <c r="Z19" i="1"/>
  <c r="Z20" i="1"/>
  <c r="Z30" i="1"/>
  <c r="P117" i="1" l="1"/>
  <c r="P107" i="1"/>
  <c r="P108" i="1"/>
  <c r="P116" i="1"/>
  <c r="AA9" i="1" l="1"/>
  <c r="Z10" i="1"/>
  <c r="AA10" i="1" s="1"/>
  <c r="AA11" i="1"/>
  <c r="Z12" i="1"/>
  <c r="AA12" i="1" s="1"/>
  <c r="Z13" i="1"/>
  <c r="AA13" i="1" s="1"/>
  <c r="Z14" i="1"/>
  <c r="AA14" i="1" s="1"/>
  <c r="Z15" i="1"/>
  <c r="AA15" i="1" s="1"/>
  <c r="Z16" i="1"/>
  <c r="AA16" i="1" s="1"/>
  <c r="Z17" i="1"/>
  <c r="AA17" i="1" s="1"/>
  <c r="AA18" i="1"/>
  <c r="AA19" i="1"/>
  <c r="AA20" i="1"/>
  <c r="Z21" i="1"/>
  <c r="AA21" i="1" s="1"/>
  <c r="Z22" i="1"/>
  <c r="AA22" i="1" s="1"/>
  <c r="Z23" i="1"/>
  <c r="AA23" i="1" s="1"/>
  <c r="Z24" i="1"/>
  <c r="AA24" i="1" s="1"/>
  <c r="Z25" i="1"/>
  <c r="AA25" i="1" s="1"/>
  <c r="Z26" i="1"/>
  <c r="AA26" i="1" s="1"/>
  <c r="Z27" i="1"/>
  <c r="AA27" i="1" s="1"/>
  <c r="Z28" i="1"/>
  <c r="AA28" i="1" s="1"/>
  <c r="Z61" i="1"/>
  <c r="AA61" i="1" s="1"/>
  <c r="AA30" i="1"/>
  <c r="Z31" i="1"/>
  <c r="AA31" i="1" s="1"/>
  <c r="Z32" i="1"/>
  <c r="AA32" i="1" s="1"/>
  <c r="Z33" i="1"/>
  <c r="AA33" i="1" s="1"/>
  <c r="Z34" i="1"/>
  <c r="AA34" i="1" s="1"/>
  <c r="Z35" i="1"/>
  <c r="AA35" i="1" s="1"/>
  <c r="Z36" i="1"/>
  <c r="AA36" i="1" s="1"/>
  <c r="Z37" i="1"/>
  <c r="AA37" i="1" s="1"/>
  <c r="Z38" i="1"/>
  <c r="AA38" i="1" s="1"/>
  <c r="Z39" i="1"/>
  <c r="AA39" i="1" s="1"/>
  <c r="Z40" i="1"/>
  <c r="AA40" i="1" s="1"/>
  <c r="Z43" i="1"/>
  <c r="AA43" i="1" s="1"/>
  <c r="Z44" i="1"/>
  <c r="AA44" i="1" s="1"/>
  <c r="Z45" i="1"/>
  <c r="AA45"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29" i="1"/>
  <c r="AA29" i="1" s="1"/>
  <c r="Z62" i="1"/>
  <c r="AA62" i="1" s="1"/>
  <c r="Z63" i="1"/>
  <c r="AA63" i="1" s="1"/>
  <c r="AB63" i="1" s="1"/>
  <c r="Z64" i="1"/>
  <c r="AA64" i="1" s="1"/>
  <c r="Z65" i="1"/>
  <c r="AA65" i="1" s="1"/>
  <c r="Z66" i="1"/>
  <c r="AA66" i="1" s="1"/>
  <c r="Z67" i="1"/>
  <c r="AA67" i="1" s="1"/>
  <c r="Z68" i="1"/>
  <c r="AA68" i="1" s="1"/>
  <c r="Z69" i="1"/>
  <c r="AA69" i="1" s="1"/>
  <c r="Z70" i="1"/>
  <c r="AA70" i="1" s="1"/>
  <c r="Z71" i="1"/>
  <c r="AA71" i="1" s="1"/>
  <c r="Z72" i="1"/>
  <c r="AA72" i="1" s="1"/>
  <c r="Z73" i="1"/>
  <c r="AA73" i="1" s="1"/>
  <c r="Z74" i="1"/>
  <c r="AA74" i="1" s="1"/>
  <c r="Z75" i="1"/>
  <c r="AA75" i="1" s="1"/>
  <c r="Z76" i="1"/>
  <c r="AA76" i="1" s="1"/>
  <c r="Z77" i="1"/>
  <c r="AA77" i="1" s="1"/>
  <c r="Z78" i="1"/>
  <c r="AA78" i="1" s="1"/>
  <c r="Z79" i="1"/>
  <c r="AA79" i="1" s="1"/>
  <c r="Z80" i="1"/>
  <c r="AA80" i="1" s="1"/>
  <c r="Z81" i="1"/>
  <c r="AA81" i="1" s="1"/>
  <c r="Z82" i="1"/>
  <c r="AA82" i="1" s="1"/>
  <c r="Z83" i="1"/>
  <c r="AA83" i="1" s="1"/>
  <c r="Z84" i="1"/>
  <c r="AA84" i="1" s="1"/>
  <c r="Z85" i="1"/>
  <c r="AA85" i="1" s="1"/>
  <c r="Z86" i="1"/>
  <c r="AA86" i="1" s="1"/>
  <c r="Z87" i="1"/>
  <c r="AA87" i="1" s="1"/>
  <c r="Z88" i="1"/>
  <c r="AA88" i="1" s="1"/>
  <c r="Z89" i="1"/>
  <c r="AA89" i="1" s="1"/>
  <c r="Z90" i="1"/>
  <c r="AA90" i="1" s="1"/>
  <c r="Z91" i="1"/>
  <c r="AA91" i="1" s="1"/>
  <c r="Z92" i="1"/>
  <c r="AA92" i="1" s="1"/>
  <c r="Z93" i="1"/>
  <c r="AA93" i="1" s="1"/>
  <c r="Z94" i="1"/>
  <c r="AA94" i="1" s="1"/>
  <c r="Z95" i="1"/>
  <c r="AA95" i="1" s="1"/>
  <c r="Z96" i="1"/>
  <c r="AA96" i="1" s="1"/>
  <c r="Z97" i="1"/>
  <c r="AA97" i="1" s="1"/>
  <c r="Z98" i="1"/>
  <c r="AA98" i="1" s="1"/>
  <c r="Z99" i="1"/>
  <c r="AA99" i="1" s="1"/>
  <c r="Z100" i="1"/>
  <c r="AA100" i="1" s="1"/>
  <c r="Z101" i="1"/>
  <c r="AA101" i="1" s="1"/>
  <c r="Z102" i="1"/>
  <c r="AA102" i="1" s="1"/>
  <c r="Z103" i="1"/>
  <c r="AA103" i="1" s="1"/>
  <c r="Z104" i="1"/>
  <c r="AA104" i="1" s="1"/>
  <c r="Z105" i="1"/>
  <c r="AA105" i="1" s="1"/>
  <c r="Z106" i="1"/>
  <c r="AA106" i="1" s="1"/>
  <c r="AH59" i="1" l="1"/>
  <c r="AI59" i="1" s="1"/>
  <c r="AH58" i="1"/>
  <c r="AI58" i="1" s="1"/>
  <c r="AH57" i="1"/>
  <c r="AI57" i="1" s="1"/>
  <c r="AU57" i="1" l="1"/>
  <c r="AJ57" i="1"/>
  <c r="AU59" i="1"/>
  <c r="AJ59" i="1"/>
  <c r="AU58" i="1"/>
  <c r="AJ58" i="1"/>
  <c r="AH100" i="1"/>
  <c r="AI100" i="1" s="1"/>
  <c r="AJ100" i="1" s="1"/>
  <c r="AH55" i="1"/>
  <c r="AI55" i="1" s="1"/>
  <c r="AH60" i="1"/>
  <c r="AI60" i="1" s="1"/>
  <c r="AU60" i="1" l="1"/>
  <c r="AJ60" i="1"/>
  <c r="AU55" i="1"/>
  <c r="AJ55" i="1"/>
  <c r="AU100" i="1"/>
  <c r="AH106" i="1"/>
  <c r="AI106" i="1" s="1"/>
  <c r="AH105" i="1"/>
  <c r="AI105" i="1" s="1"/>
  <c r="AH104" i="1"/>
  <c r="AI104" i="1" s="1"/>
  <c r="AH103" i="1"/>
  <c r="AI103" i="1" s="1"/>
  <c r="AH101" i="1"/>
  <c r="AI101" i="1" s="1"/>
  <c r="AH99" i="1"/>
  <c r="AI99" i="1" s="1"/>
  <c r="AH98" i="1"/>
  <c r="AI98" i="1" s="1"/>
  <c r="AH97" i="1"/>
  <c r="AI97" i="1" s="1"/>
  <c r="AH96" i="1"/>
  <c r="AI96" i="1" s="1"/>
  <c r="AH95" i="1"/>
  <c r="AI95" i="1" s="1"/>
  <c r="AH94" i="1"/>
  <c r="AI94" i="1" s="1"/>
  <c r="AH93" i="1"/>
  <c r="AI93" i="1" s="1"/>
  <c r="AJ93" i="1" s="1"/>
  <c r="AH92" i="1"/>
  <c r="AI92" i="1" s="1"/>
  <c r="AJ92" i="1" s="1"/>
  <c r="AH91" i="1"/>
  <c r="AI91" i="1" s="1"/>
  <c r="AJ91" i="1" s="1"/>
  <c r="AH90" i="1"/>
  <c r="AI90" i="1" s="1"/>
  <c r="AJ90" i="1" s="1"/>
  <c r="AH89" i="1"/>
  <c r="AI89" i="1" s="1"/>
  <c r="AJ89" i="1" s="1"/>
  <c r="AH88" i="1"/>
  <c r="AI88" i="1" s="1"/>
  <c r="AH87" i="1"/>
  <c r="AI87" i="1" s="1"/>
  <c r="AH86" i="1"/>
  <c r="AI86" i="1" s="1"/>
  <c r="AH85" i="1"/>
  <c r="AI85" i="1" s="1"/>
  <c r="AH84" i="1"/>
  <c r="AI84" i="1" s="1"/>
  <c r="AH81" i="1"/>
  <c r="AI81" i="1" s="1"/>
  <c r="AH67" i="1"/>
  <c r="AI67" i="1" s="1"/>
  <c r="AH66" i="1"/>
  <c r="AI66" i="1" s="1"/>
  <c r="AH65" i="1"/>
  <c r="AI65" i="1" s="1"/>
  <c r="AH64" i="1"/>
  <c r="AI64" i="1" s="1"/>
  <c r="AH29" i="1"/>
  <c r="AI29" i="1" s="1"/>
  <c r="AH54" i="1"/>
  <c r="AI54" i="1" s="1"/>
  <c r="AH53" i="1"/>
  <c r="AI53" i="1" s="1"/>
  <c r="AH52" i="1"/>
  <c r="AI52" i="1" s="1"/>
  <c r="AH51" i="1"/>
  <c r="AI51" i="1" s="1"/>
  <c r="AH45" i="1"/>
  <c r="AI45" i="1" s="1"/>
  <c r="AH37" i="1"/>
  <c r="AI37" i="1" s="1"/>
  <c r="AH36" i="1"/>
  <c r="AI36" i="1" s="1"/>
  <c r="AI35" i="1"/>
  <c r="AI34" i="1"/>
  <c r="AH31" i="1"/>
  <c r="AI31" i="1" s="1"/>
  <c r="AH30" i="1"/>
  <c r="AI30" i="1" s="1"/>
  <c r="AH61" i="1"/>
  <c r="AI61" i="1" s="1"/>
  <c r="AH28" i="1"/>
  <c r="AI28" i="1" s="1"/>
  <c r="AH27" i="1"/>
  <c r="AI27" i="1" s="1"/>
  <c r="AH26" i="1"/>
  <c r="AI26" i="1" s="1"/>
  <c r="AH25" i="1"/>
  <c r="AI25" i="1" s="1"/>
  <c r="AH24" i="1"/>
  <c r="AI24" i="1" s="1"/>
  <c r="AH22" i="1"/>
  <c r="AI22" i="1" s="1"/>
  <c r="AH21" i="1"/>
  <c r="AI21" i="1" s="1"/>
  <c r="AH20" i="1"/>
  <c r="AI20" i="1" s="1"/>
  <c r="AH19" i="1"/>
  <c r="AI19" i="1" s="1"/>
  <c r="AH18" i="1"/>
  <c r="AI18" i="1" s="1"/>
  <c r="AH16" i="1"/>
  <c r="AI16" i="1" s="1"/>
  <c r="AH12" i="1"/>
  <c r="AI12" i="1" s="1"/>
  <c r="AH11" i="1"/>
  <c r="AI11" i="1" s="1"/>
  <c r="AH10" i="1"/>
  <c r="AI10" i="1" s="1"/>
  <c r="AH9" i="1"/>
  <c r="AI9" i="1" s="1"/>
  <c r="AJ9" i="1" s="1"/>
  <c r="AH8" i="1"/>
  <c r="AI8" i="1" s="1"/>
  <c r="AJ8" i="1" s="1"/>
  <c r="AH7" i="1"/>
  <c r="AI7" i="1" s="1"/>
  <c r="AJ7" i="1" s="1"/>
  <c r="AI6" i="1"/>
  <c r="AJ6" i="1" s="1"/>
  <c r="AB106" i="1"/>
  <c r="AB105" i="1"/>
  <c r="AB104" i="1"/>
  <c r="AB103" i="1"/>
  <c r="AA8" i="1"/>
  <c r="Z7" i="1"/>
  <c r="AA7" i="1" s="1"/>
  <c r="Z6" i="1"/>
  <c r="AA6" i="1" s="1"/>
  <c r="Z5" i="1"/>
  <c r="AH5" i="1"/>
  <c r="AH83" i="1"/>
  <c r="AI83" i="1" s="1"/>
  <c r="AH82" i="1"/>
  <c r="AI82" i="1" s="1"/>
  <c r="AH80" i="1"/>
  <c r="AI80" i="1" s="1"/>
  <c r="AH79" i="1"/>
  <c r="AI79" i="1" s="1"/>
  <c r="AH78" i="1"/>
  <c r="AI78" i="1" s="1"/>
  <c r="AH77" i="1"/>
  <c r="AI77" i="1" s="1"/>
  <c r="AH76" i="1"/>
  <c r="AI76" i="1" s="1"/>
  <c r="AH75" i="1"/>
  <c r="AI75" i="1" s="1"/>
  <c r="AH74" i="1"/>
  <c r="AI74" i="1" s="1"/>
  <c r="AH73" i="1"/>
  <c r="AI73" i="1" s="1"/>
  <c r="AH72" i="1"/>
  <c r="AI72" i="1" s="1"/>
  <c r="AH71" i="1"/>
  <c r="AI71" i="1" s="1"/>
  <c r="AH70" i="1"/>
  <c r="AI70" i="1" s="1"/>
  <c r="AH69" i="1"/>
  <c r="AI69" i="1" s="1"/>
  <c r="AH68" i="1"/>
  <c r="AI68" i="1" s="1"/>
  <c r="AH50" i="1"/>
  <c r="AI50" i="1" s="1"/>
  <c r="AH49" i="1"/>
  <c r="AI49" i="1" s="1"/>
  <c r="AH48" i="1"/>
  <c r="AI48" i="1" s="1"/>
  <c r="AH47" i="1"/>
  <c r="AI47" i="1" s="1"/>
  <c r="AH46" i="1"/>
  <c r="AI46" i="1" s="1"/>
  <c r="AH44" i="1"/>
  <c r="AI44" i="1" s="1"/>
  <c r="AH43" i="1"/>
  <c r="AI43" i="1" s="1"/>
  <c r="AI33" i="1"/>
  <c r="AI32" i="1"/>
  <c r="AU37" i="1" l="1"/>
  <c r="AJ37" i="1"/>
  <c r="AU53" i="1"/>
  <c r="AJ53" i="1"/>
  <c r="AU51" i="1"/>
  <c r="AJ51" i="1"/>
  <c r="AU52" i="1"/>
  <c r="AJ52" i="1"/>
  <c r="AU22" i="1"/>
  <c r="AJ22" i="1"/>
  <c r="AU82" i="1"/>
  <c r="AJ82" i="1"/>
  <c r="AU83" i="1"/>
  <c r="AJ83" i="1"/>
  <c r="AU67" i="1"/>
  <c r="AJ67" i="1"/>
  <c r="AU99" i="1"/>
  <c r="AJ99" i="1"/>
  <c r="AU98" i="1"/>
  <c r="AJ98" i="1"/>
  <c r="AU97" i="1"/>
  <c r="AJ97" i="1"/>
  <c r="AU96" i="1"/>
  <c r="AJ96" i="1"/>
  <c r="AU95" i="1"/>
  <c r="AJ95" i="1"/>
  <c r="AU64" i="1"/>
  <c r="AJ64" i="1"/>
  <c r="AU86" i="1"/>
  <c r="AJ86" i="1"/>
  <c r="AU88" i="1"/>
  <c r="AJ88" i="1"/>
  <c r="AU87" i="1"/>
  <c r="AJ87" i="1"/>
  <c r="AU12" i="1"/>
  <c r="AJ12" i="1"/>
  <c r="AU16" i="1"/>
  <c r="AJ16" i="1"/>
  <c r="AU81" i="1"/>
  <c r="AJ81" i="1"/>
  <c r="AU65" i="1"/>
  <c r="AJ65" i="1"/>
  <c r="AU66" i="1"/>
  <c r="AJ66" i="1"/>
  <c r="AU30" i="1"/>
  <c r="AJ30" i="1"/>
  <c r="AU24" i="1"/>
  <c r="AJ24" i="1"/>
  <c r="AU26" i="1"/>
  <c r="AJ26" i="1"/>
  <c r="AU25" i="1"/>
  <c r="AJ25" i="1"/>
  <c r="AU18" i="1"/>
  <c r="AJ18" i="1"/>
  <c r="AU20" i="1"/>
  <c r="AJ20" i="1"/>
  <c r="AU19" i="1"/>
  <c r="AJ19" i="1"/>
  <c r="AU10" i="1"/>
  <c r="AJ10" i="1"/>
  <c r="AU11" i="1"/>
  <c r="AJ11" i="1"/>
  <c r="AU77" i="1"/>
  <c r="AJ77" i="1"/>
  <c r="AU79" i="1"/>
  <c r="AJ79" i="1"/>
  <c r="AU76" i="1"/>
  <c r="AJ76" i="1"/>
  <c r="AU78" i="1"/>
  <c r="AJ78" i="1"/>
  <c r="AU80" i="1"/>
  <c r="AJ80" i="1"/>
  <c r="AU73" i="1"/>
  <c r="AJ73" i="1"/>
  <c r="AU75" i="1"/>
  <c r="AJ75" i="1"/>
  <c r="AU72" i="1"/>
  <c r="AJ72" i="1"/>
  <c r="AU74" i="1"/>
  <c r="AJ74" i="1"/>
  <c r="AU69" i="1"/>
  <c r="AJ69" i="1"/>
  <c r="AU71" i="1"/>
  <c r="AJ71" i="1"/>
  <c r="AU68" i="1"/>
  <c r="AJ68" i="1"/>
  <c r="AU70" i="1"/>
  <c r="AJ70" i="1"/>
  <c r="AU47" i="1"/>
  <c r="AJ47" i="1"/>
  <c r="AU49" i="1"/>
  <c r="AJ49" i="1"/>
  <c r="AU46" i="1"/>
  <c r="AJ46" i="1"/>
  <c r="AU48" i="1"/>
  <c r="AJ48" i="1"/>
  <c r="AU50" i="1"/>
  <c r="AJ50" i="1"/>
  <c r="AU43" i="1"/>
  <c r="AJ43" i="1"/>
  <c r="AU44" i="1"/>
  <c r="AJ44" i="1"/>
  <c r="AU32" i="1"/>
  <c r="AJ32" i="1"/>
  <c r="AU33" i="1"/>
  <c r="AJ33" i="1"/>
  <c r="AU94" i="1"/>
  <c r="AJ94" i="1"/>
  <c r="AU54" i="1"/>
  <c r="AJ54" i="1"/>
  <c r="AU45" i="1"/>
  <c r="AJ45" i="1"/>
  <c r="AU106" i="1"/>
  <c r="AJ106" i="1"/>
  <c r="AU105" i="1"/>
  <c r="AJ105" i="1"/>
  <c r="AU104" i="1"/>
  <c r="AJ104" i="1"/>
  <c r="AU103" i="1"/>
  <c r="AJ103" i="1"/>
  <c r="AU101" i="1"/>
  <c r="AJ101" i="1"/>
  <c r="AU102" i="1"/>
  <c r="AJ102" i="1"/>
  <c r="AU84" i="1"/>
  <c r="AJ84" i="1"/>
  <c r="AU35" i="1"/>
  <c r="AJ35" i="1"/>
  <c r="AU34" i="1"/>
  <c r="AJ34" i="1"/>
  <c r="AU31" i="1"/>
  <c r="AJ31" i="1"/>
  <c r="AU36" i="1"/>
  <c r="AJ36" i="1"/>
  <c r="AU29" i="1"/>
  <c r="AJ29" i="1"/>
  <c r="AU28" i="1"/>
  <c r="AJ28" i="1"/>
  <c r="AU27" i="1"/>
  <c r="AJ27" i="1"/>
  <c r="AU61" i="1"/>
  <c r="AJ61" i="1"/>
  <c r="AU21" i="1"/>
  <c r="AJ21" i="1"/>
  <c r="AU85" i="1"/>
  <c r="AJ85" i="1"/>
  <c r="AU93" i="1"/>
  <c r="AU92" i="1"/>
  <c r="AU91" i="1"/>
  <c r="AU90" i="1"/>
  <c r="AU89" i="1"/>
  <c r="AU9" i="1"/>
  <c r="AU6" i="1"/>
  <c r="AU8" i="1"/>
  <c r="AU7" i="1"/>
  <c r="AH38" i="1" l="1"/>
  <c r="AI38" i="1" s="1"/>
  <c r="AU38" i="1" l="1"/>
  <c r="AJ38"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29" i="1"/>
  <c r="P60" i="1"/>
  <c r="P59" i="1"/>
  <c r="P58" i="1"/>
  <c r="P57" i="1"/>
  <c r="P56" i="1"/>
  <c r="P55" i="1"/>
  <c r="P54" i="1"/>
  <c r="P53" i="1"/>
  <c r="P52" i="1"/>
  <c r="P51" i="1"/>
  <c r="P50" i="1"/>
  <c r="P49" i="1"/>
  <c r="P48" i="1"/>
  <c r="P47" i="1"/>
  <c r="P46" i="1"/>
  <c r="P45" i="1"/>
  <c r="P44" i="1"/>
  <c r="P43" i="1"/>
  <c r="P40" i="1"/>
  <c r="P39" i="1"/>
  <c r="P38" i="1"/>
  <c r="P37" i="1"/>
  <c r="P36" i="1"/>
  <c r="P35" i="1"/>
  <c r="P34" i="1"/>
  <c r="P33" i="1"/>
  <c r="P32" i="1"/>
  <c r="P31" i="1"/>
  <c r="P30" i="1"/>
  <c r="P61" i="1"/>
  <c r="P28" i="1"/>
  <c r="P27" i="1"/>
  <c r="P26" i="1"/>
  <c r="P25" i="1"/>
  <c r="P24" i="1"/>
  <c r="P23" i="1"/>
  <c r="P22" i="1"/>
  <c r="P21" i="1"/>
  <c r="P20" i="1"/>
  <c r="P19" i="1"/>
  <c r="P18" i="1"/>
  <c r="P17" i="1"/>
  <c r="P16" i="1"/>
  <c r="P15" i="1"/>
  <c r="P14" i="1"/>
  <c r="P13" i="1"/>
  <c r="P12" i="1"/>
  <c r="P11" i="1"/>
  <c r="P10" i="1"/>
  <c r="P9" i="1"/>
  <c r="P8" i="1"/>
  <c r="P7" i="1"/>
  <c r="P6" i="1"/>
  <c r="AA5" i="1" l="1"/>
  <c r="AB5" i="1" s="1"/>
  <c r="AH63" i="1" l="1"/>
  <c r="AH62" i="1"/>
  <c r="AH56" i="1"/>
  <c r="AH40" i="1"/>
  <c r="AH39" i="1"/>
  <c r="AH23" i="1"/>
  <c r="AH17" i="1"/>
  <c r="AH15" i="1"/>
  <c r="AH14" i="1"/>
  <c r="AH13" i="1"/>
  <c r="AI5" i="1"/>
  <c r="AB100" i="1"/>
  <c r="AB97" i="1"/>
  <c r="AB95" i="1"/>
  <c r="AB93" i="1"/>
  <c r="AB91" i="1"/>
  <c r="AB89" i="1"/>
  <c r="AB87" i="1"/>
  <c r="AB85" i="1"/>
  <c r="AB83" i="1"/>
  <c r="AB81" i="1"/>
  <c r="AB79" i="1"/>
  <c r="AB77" i="1"/>
  <c r="AB75" i="1"/>
  <c r="AB71" i="1"/>
  <c r="AB67" i="1"/>
  <c r="AB57" i="1"/>
  <c r="AB56" i="1"/>
  <c r="AB55" i="1"/>
  <c r="AB47" i="1"/>
  <c r="AB43" i="1"/>
  <c r="AB35" i="1"/>
  <c r="AB34" i="1"/>
  <c r="AB33" i="1"/>
  <c r="AB32" i="1"/>
  <c r="AB31" i="1"/>
  <c r="AB30" i="1"/>
  <c r="AB61" i="1"/>
  <c r="AB28" i="1"/>
  <c r="AB27" i="1"/>
  <c r="AB26" i="1"/>
  <c r="AB25" i="1"/>
  <c r="AB24" i="1"/>
  <c r="AB23" i="1"/>
  <c r="AB22" i="1"/>
  <c r="AB21" i="1"/>
  <c r="AB20" i="1"/>
  <c r="AB19" i="1"/>
  <c r="AB18" i="1"/>
  <c r="AB17" i="1"/>
  <c r="AB16" i="1"/>
  <c r="AB15" i="1"/>
  <c r="AB14" i="1"/>
  <c r="AB13" i="1"/>
  <c r="AU5" i="1" l="1"/>
  <c r="AJ5" i="1"/>
  <c r="AI13" i="1"/>
  <c r="AI15" i="1"/>
  <c r="AI17" i="1"/>
  <c r="AI40" i="1"/>
  <c r="AI63" i="1"/>
  <c r="AI14" i="1"/>
  <c r="AI23" i="1"/>
  <c r="AI39" i="1"/>
  <c r="AI56" i="1"/>
  <c r="AI62" i="1"/>
  <c r="AB51" i="1"/>
  <c r="AB49" i="1"/>
  <c r="AB7" i="1"/>
  <c r="AB8" i="1"/>
  <c r="AB10" i="1"/>
  <c r="AB12" i="1"/>
  <c r="AB53" i="1"/>
  <c r="AB64" i="1"/>
  <c r="AB69" i="1"/>
  <c r="AB72" i="1"/>
  <c r="AB80" i="1"/>
  <c r="AB96" i="1"/>
  <c r="AB101" i="1"/>
  <c r="AB6" i="1"/>
  <c r="AB9" i="1"/>
  <c r="AB11" i="1"/>
  <c r="AB40" i="1"/>
  <c r="AB44" i="1"/>
  <c r="AB54" i="1"/>
  <c r="AB62" i="1"/>
  <c r="AB70" i="1"/>
  <c r="AB78" i="1"/>
  <c r="AB86" i="1"/>
  <c r="AB94" i="1"/>
  <c r="AB99" i="1"/>
  <c r="AB102" i="1"/>
  <c r="AB46" i="1"/>
  <c r="AB58" i="1"/>
  <c r="AB88" i="1"/>
  <c r="AB37" i="1"/>
  <c r="AB48" i="1"/>
  <c r="AB50" i="1"/>
  <c r="AB52" i="1"/>
  <c r="AB59" i="1"/>
  <c r="AB60" i="1"/>
  <c r="AB65" i="1"/>
  <c r="AB68" i="1"/>
  <c r="AB73" i="1"/>
  <c r="AB76" i="1"/>
  <c r="AB84" i="1"/>
  <c r="AB92" i="1"/>
  <c r="AB39" i="1"/>
  <c r="AB29" i="1"/>
  <c r="AB36" i="1"/>
  <c r="AB38" i="1"/>
  <c r="AB45" i="1"/>
  <c r="AB66" i="1"/>
  <c r="AB74" i="1"/>
  <c r="AB82" i="1"/>
  <c r="AB90" i="1"/>
  <c r="AB98" i="1"/>
  <c r="AU56" i="1" l="1"/>
  <c r="AJ56" i="1"/>
  <c r="AU40" i="1"/>
  <c r="AJ40" i="1"/>
  <c r="AU23" i="1"/>
  <c r="AJ23" i="1"/>
  <c r="AU17" i="1"/>
  <c r="AJ17" i="1"/>
  <c r="AU15" i="1"/>
  <c r="AJ15" i="1"/>
  <c r="AU13" i="1"/>
  <c r="AJ13" i="1"/>
  <c r="AU14" i="1"/>
  <c r="AJ14" i="1"/>
  <c r="AU62" i="1"/>
  <c r="AJ62" i="1"/>
  <c r="AU63" i="1"/>
  <c r="AJ63" i="1"/>
  <c r="AU39" i="1"/>
  <c r="AJ39" i="1"/>
  <c r="P99" i="1"/>
  <c r="P100" i="1"/>
  <c r="P101" i="1"/>
  <c r="P102" i="1"/>
  <c r="P103" i="1"/>
  <c r="P104" i="1"/>
  <c r="P105" i="1"/>
  <c r="P106" i="1"/>
  <c r="P5" i="1"/>
  <c r="N5" i="1"/>
</calcChain>
</file>

<file path=xl/comments1.xml><?xml version="1.0" encoding="utf-8"?>
<comments xmlns="http://schemas.openxmlformats.org/spreadsheetml/2006/main">
  <authors>
    <author>william Javier Cabrejo Garcia</author>
    <author>Heidy Bibiana Barreiro Garcia</author>
    <author>Ruben Antonio Mora Garces</author>
  </authors>
  <commentList>
    <comment ref="V145" authorId="0" shapeId="0">
      <text>
        <r>
          <rPr>
            <b/>
            <sz val="9"/>
            <color indexed="81"/>
            <rFont val="Tahoma"/>
            <family val="2"/>
          </rPr>
          <t>william Javier Cabrejo Garcia:</t>
        </r>
        <r>
          <rPr>
            <sz val="9"/>
            <color indexed="81"/>
            <rFont val="Tahoma"/>
            <family val="2"/>
          </rPr>
          <t xml:space="preserve">
Se solicita reconsiderar la modificación de fecha propuesta en la medida que todo los 1.2.1 están asociados a la formulación del plan de capacitación. Por tanto, se debe hacer primero su formulación para que luego sea aprobado por el COPASST.</t>
        </r>
      </text>
    </comment>
    <comment ref="K153" authorId="1" shapeId="0">
      <text>
        <r>
          <rPr>
            <b/>
            <sz val="9"/>
            <color indexed="81"/>
            <rFont val="Tahoma"/>
            <family val="2"/>
          </rPr>
          <t>Heidy Bibiana Barreiro Garcia:</t>
        </r>
        <r>
          <rPr>
            <sz val="9"/>
            <color indexed="81"/>
            <rFont val="Tahoma"/>
            <family val="2"/>
          </rPr>
          <t xml:space="preserve">
La recomendación de acción seria: dentro del plan de trabajo anual se programara la revisión y la evaluación de los objetivos dejando como evidencia dicha revision y el resultado sera divulgado al copasst, de exisitir alguna desviación sera llevado al plan de mejoramiento</t>
        </r>
      </text>
    </comment>
    <comment ref="K156" authorId="1" shapeId="0">
      <text>
        <r>
          <rPr>
            <b/>
            <sz val="9"/>
            <color indexed="81"/>
            <rFont val="Tahoma"/>
            <family val="2"/>
          </rPr>
          <t>Heidy Bibiana Barreiro Garcia:</t>
        </r>
        <r>
          <rPr>
            <sz val="9"/>
            <color indexed="81"/>
            <rFont val="Tahoma"/>
            <family val="2"/>
          </rPr>
          <t xml:space="preserve">
la recomendación para la acción seria contemplando la auditoria interna por la OCI en donde se abarco todo lo de la resolución 1111 de SST, se formulo el plan de mejoramiento con el fin de establecer las acciones necesarias para su cumplimiento, asi mismo de cualquier desviación del sistema sera llevado a este mismo.</t>
        </r>
      </text>
    </comment>
    <comment ref="K180" authorId="1" shapeId="0">
      <text>
        <r>
          <rPr>
            <b/>
            <sz val="9"/>
            <color indexed="81"/>
            <rFont val="Tahoma"/>
            <family val="2"/>
          </rPr>
          <t>Heidy Bibiana Barreiro Garcia:</t>
        </r>
        <r>
          <rPr>
            <sz val="9"/>
            <color indexed="81"/>
            <rFont val="Tahoma"/>
            <family val="2"/>
          </rPr>
          <t xml:space="preserve">
el hallazgo en su totalidad no se puede eliminar teniendo en cuenta que no estan cumpliendo con los tiempos establecidos para el reporte.</t>
        </r>
      </text>
    </comment>
    <comment ref="K198" authorId="1" shapeId="0">
      <text>
        <r>
          <rPr>
            <b/>
            <sz val="9"/>
            <color indexed="81"/>
            <rFont val="Tahoma"/>
            <family val="2"/>
          </rPr>
          <t>Heidy Bibiana Barreiro Garcia:</t>
        </r>
        <r>
          <rPr>
            <sz val="9"/>
            <color indexed="81"/>
            <rFont val="Tahoma"/>
            <family val="2"/>
          </rPr>
          <t xml:space="preserve">
no se puede eliminar este hallazgo ya que la resolución 1111 es clara en decir cuales son todos los aspectos que se deben de revisar los cuales no fueron tenidos en cuenta, por lo tanto se debe formular el plan de accion el cual se recomienda como acción: realizar anualmente la revisión por la dirección teniendo en cuenta todos los aspectos de la resolución 1111. 2. Generarl el plan de mejoramiento de las desviaciones que se puedan presentar de la revisión.3. realizar la divulgación del resultado de la revisión por la dirección.</t>
        </r>
      </text>
    </comment>
    <comment ref="K200" authorId="1" shapeId="0">
      <text>
        <r>
          <rPr>
            <b/>
            <sz val="9"/>
            <color indexed="81"/>
            <rFont val="Tahoma"/>
            <family val="2"/>
          </rPr>
          <t>Heidy Bibiana Barreiro Garcia:</t>
        </r>
        <r>
          <rPr>
            <sz val="9"/>
            <color indexed="81"/>
            <rFont val="Tahoma"/>
            <family val="2"/>
          </rPr>
          <t xml:space="preserve">
este hallazgo no habla de los accidentes de trabajo por lo tanto la accion no es coherente. La recomendación seria: llevar a plan de mejoramiento toda desviación que se presente del SG-SST</t>
        </r>
      </text>
    </comment>
    <comment ref="U251" authorId="2" shapeId="0">
      <text>
        <r>
          <rPr>
            <b/>
            <sz val="9"/>
            <color indexed="81"/>
            <rFont val="Tahoma"/>
            <family val="2"/>
          </rPr>
          <t>Ruben Antonio Mora Garces:</t>
        </r>
        <r>
          <rPr>
            <sz val="9"/>
            <color indexed="81"/>
            <rFont val="Tahoma"/>
            <family val="2"/>
          </rPr>
          <t xml:space="preserve">
Porque desde abril???</t>
        </r>
      </text>
    </comment>
    <comment ref="S254" authorId="2" shapeId="0">
      <text>
        <r>
          <rPr>
            <b/>
            <sz val="9"/>
            <color indexed="81"/>
            <rFont val="Tahoma"/>
            <family val="2"/>
          </rPr>
          <t>Ruben Antonio Mora Garces:</t>
        </r>
        <r>
          <rPr>
            <sz val="9"/>
            <color indexed="81"/>
            <rFont val="Tahoma"/>
            <family val="2"/>
          </rPr>
          <t xml:space="preserve">
Porque 80%? No seria mejor tener el 100 de las hojas de vida actualizadas??</t>
        </r>
      </text>
    </comment>
    <comment ref="S255" authorId="2" shapeId="0">
      <text>
        <r>
          <rPr>
            <b/>
            <sz val="9"/>
            <color indexed="81"/>
            <rFont val="Tahoma"/>
            <family val="2"/>
          </rPr>
          <t>Ruben Antonio Mora Garces:</t>
        </r>
        <r>
          <rPr>
            <sz val="9"/>
            <color indexed="81"/>
            <rFont val="Tahoma"/>
            <family val="2"/>
          </rPr>
          <t xml:space="preserve">
Porque 80%? No seria mejor tener el 100 de las hojas de vida actualizadas??</t>
        </r>
      </text>
    </comment>
    <comment ref="S256" authorId="2" shapeId="0">
      <text>
        <r>
          <rPr>
            <b/>
            <sz val="9"/>
            <color indexed="81"/>
            <rFont val="Tahoma"/>
            <family val="2"/>
          </rPr>
          <t>Ruben Antonio Mora Garces:</t>
        </r>
        <r>
          <rPr>
            <sz val="9"/>
            <color indexed="81"/>
            <rFont val="Tahoma"/>
            <family val="2"/>
          </rPr>
          <t xml:space="preserve">
Porque 80%? No seria mejor tener el 100 de las hojas de vida actualizadas??</t>
        </r>
      </text>
    </comment>
    <comment ref="S259" authorId="2" shapeId="0">
      <text>
        <r>
          <rPr>
            <b/>
            <sz val="9"/>
            <color indexed="81"/>
            <rFont val="Tahoma"/>
            <family val="2"/>
          </rPr>
          <t>Ruben Antonio Mora Garces:</t>
        </r>
        <r>
          <rPr>
            <sz val="9"/>
            <color indexed="81"/>
            <rFont val="Tahoma"/>
            <family val="2"/>
          </rPr>
          <t xml:space="preserve">
Solo el 90% de las solicitudes de mantenimiento contarán con la trazabilidad??</t>
        </r>
      </text>
    </comment>
  </commentList>
</comments>
</file>

<file path=xl/sharedStrings.xml><?xml version="1.0" encoding="utf-8"?>
<sst xmlns="http://schemas.openxmlformats.org/spreadsheetml/2006/main" count="5335" uniqueCount="1915">
  <si>
    <t>IDENTIFICACIÓN DEL HALLAZGO</t>
  </si>
  <si>
    <t>No. solicitud</t>
  </si>
  <si>
    <t>fecha de solicitud</t>
  </si>
  <si>
    <t>Fuente de hallazgo</t>
  </si>
  <si>
    <t>Detalle de la fuente</t>
  </si>
  <si>
    <t>Fecha del hallazgo</t>
  </si>
  <si>
    <t>Código o capítulo</t>
  </si>
  <si>
    <t>Proceso afectado</t>
  </si>
  <si>
    <t>Hallazgo y/o situación</t>
  </si>
  <si>
    <t>Causa(s) del hallazgo</t>
  </si>
  <si>
    <t>(DD-MM-AA)</t>
  </si>
  <si>
    <t>(Seleccione de la lista desplegable)</t>
  </si>
  <si>
    <t>(Nombre completo del informe origen del hallazgo)</t>
  </si>
  <si>
    <t>(Identificación del  hallazgo, en el informe)</t>
  </si>
  <si>
    <t>(Utilice cualquier técnica: 5 ¿por qué?, espina pescado, lluvia de ideas etc.)</t>
  </si>
  <si>
    <t>ESTABLECIMIENTO ACCIONES DE MEJORA</t>
  </si>
  <si>
    <t>Detalle de actividades para ejecutar la acción</t>
  </si>
  <si>
    <t>ACCIÓN</t>
  </si>
  <si>
    <t>(Detalle todas las actividades que ejecutarán para eliminar la(s) causa(s) del hallazgo)</t>
  </si>
  <si>
    <t>Tipo de acción Propuesta</t>
  </si>
  <si>
    <t>Líder proceso</t>
  </si>
  <si>
    <t>Área responsable de ejecución</t>
  </si>
  <si>
    <t>Líder área responsable de ejecución</t>
  </si>
  <si>
    <t>Recursos</t>
  </si>
  <si>
    <t>Meta de la acción</t>
  </si>
  <si>
    <t>Fórmula del indicador</t>
  </si>
  <si>
    <t>(Información automática)</t>
  </si>
  <si>
    <t>(Financieros - Logísticos - Humanos - Tecnológicos )</t>
  </si>
  <si>
    <t>PROCESO</t>
  </si>
  <si>
    <t>LIDER PROCESO</t>
  </si>
  <si>
    <t>FUENTE</t>
  </si>
  <si>
    <t>HALLAZGO</t>
  </si>
  <si>
    <t>AUDITOR</t>
  </si>
  <si>
    <t>Administración de recursos físicos</t>
  </si>
  <si>
    <t>Origen Externo</t>
  </si>
  <si>
    <t>Abierto</t>
  </si>
  <si>
    <t>Ente externo</t>
  </si>
  <si>
    <t>Atención de incendios</t>
  </si>
  <si>
    <t>Origen Interno</t>
  </si>
  <si>
    <t>Cerrado</t>
  </si>
  <si>
    <t>BRAE</t>
  </si>
  <si>
    <t>Búsqueda y rescate</t>
  </si>
  <si>
    <t>Comunicaciones de emergencias</t>
  </si>
  <si>
    <t>Conocimiento del riesgo</t>
  </si>
  <si>
    <t>María del Carmen Bonilla</t>
  </si>
  <si>
    <t>Contratación</t>
  </si>
  <si>
    <t>Control disciplinario</t>
  </si>
  <si>
    <t>Equipo menor</t>
  </si>
  <si>
    <t>TIPO ACCION</t>
  </si>
  <si>
    <t>Evaluación independiente</t>
  </si>
  <si>
    <t>Corrección</t>
  </si>
  <si>
    <t>Abierta</t>
  </si>
  <si>
    <t>Gestión ambiental</t>
  </si>
  <si>
    <t>Correctiva</t>
  </si>
  <si>
    <t>Cerrada</t>
  </si>
  <si>
    <t>Gestión de las comunicaciones</t>
  </si>
  <si>
    <t>Preventiva</t>
  </si>
  <si>
    <t>Gestión de recursos tecnológicos</t>
  </si>
  <si>
    <t>Gestión del talento humano</t>
  </si>
  <si>
    <t>Gestión documental</t>
  </si>
  <si>
    <t>Gestión financiera</t>
  </si>
  <si>
    <t>Gestión jurídica</t>
  </si>
  <si>
    <t>Investigación de servicios de emergencia</t>
  </si>
  <si>
    <t>Logística para emergencias y suministros</t>
  </si>
  <si>
    <t>% DE META</t>
  </si>
  <si>
    <t>Riesgo</t>
  </si>
  <si>
    <t>Mejora continua</t>
  </si>
  <si>
    <t>Corporativa</t>
  </si>
  <si>
    <t>Operativos generales</t>
  </si>
  <si>
    <t>Operativa</t>
  </si>
  <si>
    <t>Parque automotor</t>
  </si>
  <si>
    <t>Logistica</t>
  </si>
  <si>
    <t>Planeación y gestión estratégica</t>
  </si>
  <si>
    <t>Reducción del riesgo</t>
  </si>
  <si>
    <t>Planeacion</t>
  </si>
  <si>
    <t>Respuesta MATPEL</t>
  </si>
  <si>
    <t>Comunicaciones</t>
  </si>
  <si>
    <t>Servicio al ciudadano</t>
  </si>
  <si>
    <t>Juridica</t>
  </si>
  <si>
    <t>USAR</t>
  </si>
  <si>
    <t>Logista</t>
  </si>
  <si>
    <t>DEPENDENCIA / ÁREA</t>
  </si>
  <si>
    <t>LÍDER DEPENDENCIA / ÁREA</t>
  </si>
  <si>
    <t>Acuático</t>
  </si>
  <si>
    <t>Administrativa</t>
  </si>
  <si>
    <t>Almacén</t>
  </si>
  <si>
    <t>Johanni Alexánder Espitia</t>
  </si>
  <si>
    <t>Apoyo administrativo</t>
  </si>
  <si>
    <t>Asesoria en comunicaciones y prensa</t>
  </si>
  <si>
    <t>Asesoría jurídica</t>
  </si>
  <si>
    <t>Mónica Herrera Ceballos</t>
  </si>
  <si>
    <t>B1 - Chapinero</t>
  </si>
  <si>
    <t>Tte. Myriam Malpica Malpica</t>
  </si>
  <si>
    <t>B10 - Marichuela</t>
  </si>
  <si>
    <t>B11 - La Candelaria</t>
  </si>
  <si>
    <t>B12 - Suba</t>
  </si>
  <si>
    <t>Tte. Nelson Hernando Bermúdez</t>
  </si>
  <si>
    <t>B13 - Caobos Salazar</t>
  </si>
  <si>
    <t>B14 - Bicentenario</t>
  </si>
  <si>
    <t>B15 - Garcés Navas</t>
  </si>
  <si>
    <t>Tte. Luis Fernando Caicedo Neira</t>
  </si>
  <si>
    <t>B16 - Venecia</t>
  </si>
  <si>
    <t>B17 - Centro Histórico - Forestales</t>
  </si>
  <si>
    <t>B2 - Central - Rescate</t>
  </si>
  <si>
    <t>Tte. Omar Armando Castañeda Rodríguez</t>
  </si>
  <si>
    <t>B3 - Restrepo (Sur)</t>
  </si>
  <si>
    <t>Tte. Asdrúbal Lozano Ballesteros</t>
  </si>
  <si>
    <t>B4 - Puente Aranda - Matpel</t>
  </si>
  <si>
    <t>Tte. Ciprian Bohórquez Fracica</t>
  </si>
  <si>
    <t>B5 - Kennedy</t>
  </si>
  <si>
    <t>B6 - Fontibón</t>
  </si>
  <si>
    <t>Tte. Rodolfo Barrera Soto</t>
  </si>
  <si>
    <t>B7 - Ferias</t>
  </si>
  <si>
    <t>B8 - Bosa</t>
  </si>
  <si>
    <t>B9 - Bellavista</t>
  </si>
  <si>
    <t>Bienestar</t>
  </si>
  <si>
    <t>Fabiola Cruz Bernal</t>
  </si>
  <si>
    <t>Capacitación y entrenamiento</t>
  </si>
  <si>
    <t>Compañía I</t>
  </si>
  <si>
    <t>Compañía II</t>
  </si>
  <si>
    <t>Compañía III</t>
  </si>
  <si>
    <t>Compañía IV</t>
  </si>
  <si>
    <t>Compañía V</t>
  </si>
  <si>
    <t>Compras, inventarios y seguros</t>
  </si>
  <si>
    <t>Comunicaciones en emergencias</t>
  </si>
  <si>
    <t>Desarrollo organizacional</t>
  </si>
  <si>
    <t>Dirección</t>
  </si>
  <si>
    <t>Equipo Menor</t>
  </si>
  <si>
    <t>Alfonso Herney Salazar Moncaleano</t>
  </si>
  <si>
    <t>Financiera</t>
  </si>
  <si>
    <t>Hernando Ibagué Rodríguez</t>
  </si>
  <si>
    <t>Infraestructura</t>
  </si>
  <si>
    <t>Investigación de incendios</t>
  </si>
  <si>
    <t>Logística en emergencias</t>
  </si>
  <si>
    <t>Tte. Luis Alirio Cáceres Pérez</t>
  </si>
  <si>
    <t>Nómina</t>
  </si>
  <si>
    <t>Blanca Nubia García Velandia</t>
  </si>
  <si>
    <t>Oficina asesora de planeación</t>
  </si>
  <si>
    <t>Oficina asesora jurídica</t>
  </si>
  <si>
    <t>Oficina de control interno</t>
  </si>
  <si>
    <t>Operaciones Especiales</t>
  </si>
  <si>
    <t>Planeación estratégica y seguimiento a la inversión</t>
  </si>
  <si>
    <t>Preparativos para la respuesta</t>
  </si>
  <si>
    <t>Prevención</t>
  </si>
  <si>
    <t>Carlos Alberto Espitia Virgüez</t>
  </si>
  <si>
    <t>Programa canino</t>
  </si>
  <si>
    <t>Rescate técnico</t>
  </si>
  <si>
    <t>Sistema integrado de gestión</t>
  </si>
  <si>
    <t>Subdirección de gestión corporativa</t>
  </si>
  <si>
    <t>Subdirección de gestión del riesgo</t>
  </si>
  <si>
    <t>Subdirección de gestión humana</t>
  </si>
  <si>
    <t>Subdirección logística</t>
  </si>
  <si>
    <t>Subdirección operativa</t>
  </si>
  <si>
    <t>Tecnología informática</t>
  </si>
  <si>
    <t>% que se espera alcanzar de la meta</t>
  </si>
  <si>
    <t>Fecha terminación</t>
  </si>
  <si>
    <t>Fecha de inicio</t>
  </si>
  <si>
    <t>(Asignado por la Oficina de Control Interno)</t>
  </si>
  <si>
    <t>Fuente hallazgo 2</t>
  </si>
  <si>
    <t>(Indicar relación con otro  hallazgo / a acción)</t>
  </si>
  <si>
    <t>Comunicación digital</t>
  </si>
  <si>
    <t>Universo</t>
  </si>
  <si>
    <t>(No. total de actividades, recursos, personas etc, de la acción - Columna K).</t>
  </si>
  <si>
    <t>(Formule acorde con cantidad de actividades de la Columna L)</t>
  </si>
  <si>
    <t>(Describa el resultado que espera obtener al ejecutar la acción)</t>
  </si>
  <si>
    <t>Atención de Incendios</t>
  </si>
  <si>
    <t>Comandante Compañía 2</t>
  </si>
  <si>
    <t>Tte. Gladys Janneth Velásquez</t>
  </si>
  <si>
    <t>Cdte. Arnulfo  León Triana</t>
  </si>
  <si>
    <t>Operativos Generales</t>
  </si>
  <si>
    <t>Sgto. Fabio Sastoque</t>
  </si>
  <si>
    <t>Pedro Andres Manosalva</t>
  </si>
  <si>
    <t>Diana Sirley Medrano Otavo</t>
  </si>
  <si>
    <t>Giohana Catarine Gonzalez Turizo</t>
  </si>
  <si>
    <t>Carlos Augusto Torres Mejia</t>
  </si>
  <si>
    <t>Gonzalo Carlos Sierra Vergara</t>
  </si>
  <si>
    <t>SIG</t>
  </si>
  <si>
    <t>Participación Ciudadana</t>
  </si>
  <si>
    <t>Rubén Antonio Mora Garcés</t>
  </si>
  <si>
    <t>Bibiana Barreiro Garcia</t>
  </si>
  <si>
    <t>Ana Sofia Estupiñana Balaguera</t>
  </si>
  <si>
    <t>Juan Carlos Gómez Melgarejo</t>
  </si>
  <si>
    <t xml:space="preserve">Auditoria  interna al proceso Contratación </t>
  </si>
  <si>
    <t>10.2.25; 10.2.30</t>
  </si>
  <si>
    <t xml:space="preserve">Expediente único contractual: Se observa que los procesos contractuales en las diferentes modalidades, para la vigencia del año 2013, aun no han sido escaneados o microfilmados en su totalidad en el software INFODOG existiendo un retraso considerable respecto a la meta del día a día,  en virtud a la  seguridad de la información de la norma  NTD-SIG-001-2011 numeral 4,1 literal h)  6),  en armonía con el numeral 5.2 literal e).                                                                                                                                                                                                                                                                                                                                                                                                                                          En algunos proyectos de pliego de condiciones, se hace referencia  a las ofertas y sus documentos anexos,  a que  : 
 “ ….no se permitirá el retiro total o parcial de los documentos que las componen mientras no se haya legalizado el respectivo contrato”.  
Al respecto se advierte,  que si se va a entregar o a devolver algún documento a los proponentes, que la misma ley permite,  se recomienda  dejar copia de lo relevante en el expediente contractual en físico y/o en forma magnética, con el fin de tener el historial  del proceso contractual, facilitando los controles por los diferentes entes de control y de la ciudadanía en general, en razón a que  genera el riesgo de no contar con los soportes  de las evaluaciones realizadas por el área administrativa de selección, disminuyendo  la capacidad de ejercer  el control posterior  a todo el procedimiento contractual. 
</t>
  </si>
  <si>
    <t xml:space="preserve">Porque no se esta haciendo el correcto uso y funcionamiento de esta herramienta  </t>
  </si>
  <si>
    <t>Oficar  al proceso de Gestión de recursos ténologicos para que apoye con la puesta en producción del INFODOC</t>
  </si>
  <si>
    <t>N.A</t>
  </si>
  <si>
    <t>una (1) mesa de trabajo</t>
  </si>
  <si>
    <t>INFORME VISITA DE CONTROL FISCAL DPC 862
Cod -566-2014</t>
  </si>
  <si>
    <t>N/A</t>
  </si>
  <si>
    <t>3.10</t>
  </si>
  <si>
    <t>Contratos de Prestación de Servicios que requiere su continuidad en el tiempo. En los contratos de prestación de servicios revisados en la presente visita, se pudo verificar que el contratista culmina el contrato de acuerdo al plazo pactado y posteriormente la entidad suscribe otro contrato para dar continuidad de una u otra manera a las actividades que venía ejecutando, lo que permite establecer que se está desnaturalizando la figura del contrato de prestación de servicios por parte de la UAECOB, por no realizar de una manera eficiente y eficaz una planeación adecuada para el normal desarrollo del proceso contractual.</t>
  </si>
  <si>
    <t xml:space="preserve">No esta establecido el tiempo real que  durara la ejecución de la actividad requerida. </t>
  </si>
  <si>
    <t>Incluir en lo posible en los estudios previos, un análisis que sustente  el tiempo que se requerirá para desarrollar la actividad a contratar.</t>
  </si>
  <si>
    <t>Todos los contratos de prestación de servicios contarán con un análisis que sustente la necesidad y el tiempo necesario para su ejecución</t>
  </si>
  <si>
    <t>Número de contratos celebrados/estudios previos con la determinación del tiempo que demandará el contrato</t>
  </si>
  <si>
    <t>3.11</t>
  </si>
  <si>
    <t>Carencia de estudio de cargas laborales. En los contratos de Prestación de Servicios objeto de valoración, se evidencia debilidad en los estudios previos, ya que carecen de un análisis que identifique el fundamento real y la suscripción de estos contratos, la UAECOB suscribe el documento correspondiente, en el que informa, que la entidad no cuenta con el personal respectivo para dichas actividades, pero en el mismo no está plasmado el estudio técnico que sustente la necesidad como es el del análisis delas cargas laborales. Conforme lo ha señalado la Sentencia C-614 de 2009. De igual manera, sobre el tema el tratadista Jaime Orlando Santofimio Gamboa, ha señalado “(…) la conveniencia o inconveniencia no puede confundirse con la arbitrariedad: lo conveniente o inconveniente, en materia contractual, debe estar sustentado en razones ciertas y verificables; al fin y al cabo, lo que está de por medio en la contratación estatal es el interés general y no la voluntad personal del servidor público: de ahí que la subjetividad de la decisión correspondiente no dependa de las pasiones del jefe de la entidad pública, sino de motivos institucionales reales. (…) obviamente, estas razones deben estar sustentadas en precisos juicios de carácter técnico y con sujeción a los planes y programas desarrollados por las entidades correspondientes. Igual sucede con el contrato de simple prestación de servicios a que se refiere el numeral 3 del artículo 32 de la ley de contratación estatal, en la medida en que corresponde al jefe de la entidad fundarse en razones ciertas de que, ante la carencia de personal de planta o de suficiente personal especializado, está en la imposibilidad de asumir determinadas responsabilidades indispensables para cumplir con las finalidades del ente público.” El tema que fue abordado, en la Circular Externa No. 005 del 14 de marzo de 2011 del Servicio Civil.</t>
  </si>
  <si>
    <t>El artículo 92 de la Ley 617 de 2000, prohibe para las entidades territoriales el crecimiento de las Plantas de Personal. La Planta actual de la UAECOB, fue aprobada mediante el Decreto 559 de 2011, el que aprobo una planta de personal de 763 cargos. Posteriormente se determinó, acorde con el estudio de cargas efectuado en junio de 2011, que era necesaria una planta de personal, en la que se aprobarán  noventa y nueve (99) servidores más con destino al área administrativa. La Secretaría de Hacienda no ha destinado los recursos correspondientes.</t>
  </si>
  <si>
    <t>Iniciar las acciones tanto ante el DASCD, como ante la Secretaría de Hacienda, sobre la base de que el Gobierno Nacional presente al Congreso el proyecto de ley modificatorio del artículo 92 de la Ley 617 de 2000 y como consecuencia con posterioridad plantear un proceso de restructuración de la Entidad. Iniciando en ambos casos la modificación del Manual de Funciones</t>
  </si>
  <si>
    <t>Aprobación del Proyecto de Manual de Funciones</t>
  </si>
  <si>
    <t>Proyecto de Manual de Funciones/ presentación del proyecto ante el DASC</t>
  </si>
  <si>
    <t>INFORME VISITA DE CONTROL FISCAL DPC 956
Cod- 570-2014</t>
  </si>
  <si>
    <t>3.2.1</t>
  </si>
  <si>
    <t>Incumplimiento de las obligaciones contractuales en donde se definia el procedimiento para la entrega de los elementos suministrados, adicionalmente falta de herramientas de seguimiento al consumo de los bienes adquiridos.</t>
  </si>
  <si>
    <t xml:space="preserve">_Realizar mesas de trabajo con  los servidores publicos de las dependencias encargadas de elaborar los estudios previos para socializar la elaboración de los mismos y la supervisión.
_Realizar una auditoria especial al proceso logistica para emergencias y suministros con el fin de verificar la debida ejecución del contrato de suministros caninos de la presente vigencia.
</t>
  </si>
  <si>
    <t>100% actividades ejecutadas</t>
  </si>
  <si>
    <t>No de actividades realizadas/No. de actividades programadas</t>
  </si>
  <si>
    <t>3.3.1</t>
  </si>
  <si>
    <t>INFORME FINAL DE LA AUDITORIA DE DESEMPEÑO CONTRATOS DE PRESTACIÓN DE SERVICIOS, MUESTRA DE VIGENCIAS 2012 Y 2013.
Cod- 60-2015</t>
  </si>
  <si>
    <t>3.1.3</t>
  </si>
  <si>
    <t>Por la falta de liquidacion de los contratos en su debido tiempo</t>
  </si>
  <si>
    <t>Construir e implementar una matriz que permita generar alertas mensuales sobre la importancia de la liquidación de los contratos vigencia 2015 que están sin liquidar y que requieren ampliación y/o modificación de sus pólizas</t>
  </si>
  <si>
    <t>100% de contratos no liquidados con garantias ampliadas</t>
  </si>
  <si>
    <t>No. de contratos sin liquidar/total contratos que requieren ampliación de poliza</t>
  </si>
  <si>
    <t>3.2.3</t>
  </si>
  <si>
    <t>3.3.2</t>
  </si>
  <si>
    <t xml:space="preserve">INFORME FINAL DE AUDITORIA DE DESEMPEÑO
CÓDIGO: 284
Período Auditado 2014-2015
</t>
  </si>
  <si>
    <t>Capacitación realizada</t>
  </si>
  <si>
    <t>Hallazgo administrativo con presunta incidencia disciplinaria por falencias en la planeación del contrato No. 189 de 2015.
Evaluados los documentos que conforman el expediente, se evidenció que la UAECOB no realizó estudios de las condiciones y precios de mercado, para estimar de manera objetiva y confiable el valor del contrato y la justificación del mismo, hecho que no permitió que la entidad supiera si existía una mejor opción para contratar. No se conoce cómo se realizó el cálculo, al no existir soportes para estimación del presupuesto, por tanto se presume que el valor del contrato se determinó con base en la hoja de vida del contratista, como en la certificación de la idoneidad del mismo, (documento que reposa en el expediente contractual, sin la legalización por parte del Director de la UAECOB), donde se establece que la firma contratista cuenta con el perfil requerido para adelantar las actividades que permiten cumplir con el objeto contractual y suplir así la necesidad planteada; situación que contraviene lo establecido en el numeral 4.1.1.2 “Estudios y Documentos Previos”, numeral 4 “El análisis que soporta el valor estimado del contrato”, del Manual de Contratación vigente para la época de los hechos “… todo procedimiento de contratación de la UAECOB requiere que con la debida antelación a la apertura de procedimiento de selección o de la firma del contrato estatal según el caso, la entidad elabore los estudios, diseños y proyectos requeridos para determinar la necesidad, el beneficio, la factibilidad, las condiciones de mercado, los tramites, los costos, y los riesgos de aquello que se busca suplir con la negociación. El objeto de estos estudios es que la entidad obtenga resultados confiables acerca de la viabilidad de un proyecto como objeto contractual o por lo menos el conocimiento de las condiciones de ejecución del mismo”.  VER HALLAZGO COMPLETO EN EL INFORME</t>
  </si>
  <si>
    <t>enviar a una capacitación sobre contratacion administrativa al Subdirector de Gestion Humana, con el fin de que aplique adecuadamente las disposiciones contractuales dentro de los procesos de contratación que adelante la SGH.</t>
  </si>
  <si>
    <t>Tener 100% de procesos de contratación con el lleno de todos los requisitos establecidos en la norma</t>
  </si>
  <si>
    <t>capacitación programada/capacitación impartida</t>
  </si>
  <si>
    <t>Hallazgo administrativo por la no presentación de informes mensuales por parte del contratista, contrato No. 189 de 2015.
En el numeral 10.7 de la cláusula 10 “Obligaciones generales del contratista”, se establece: “Presentar a el/la supervisor/a del contrato, un informe mensual sobre las actividades realizadas durante la ejecución del mismo”, de acuerdo con lo anterior, se observó que esta obligación no se cumplió en los términos señalados en el contrato, pues los informes correspondientes a los meses de mayo y junio de 2015, no fueron suministrados por la entidad, pese a la solicitud realizada por este Organismo de Control.
Lo anterior contraviene lo establecido en el numeral 10.7 de la cláusula 10 del contrato y los literales b) y d) del artículo 2, de la Ley 87 de 1993, originado por deficiencias de la supervisión, al no exigir en forma oportuna el cumplimiento de las obligaciones a cargo del contratista, lo que ocasiona que obtenga un conocimiento claro y detallado del avance del contrato.</t>
  </si>
  <si>
    <t>Se considero  que cumplía el contratista con la formulación del cronograma y los ulteriores informes presentados</t>
  </si>
  <si>
    <t>Programar, a través de una instutición universitaria de reconocida calidad, una capacitación para el Subdirector de Gestión Humana con el fin de que se perfeccione en el conocimiento de las obligaciones del supervisor dentro de los procesos contractuales  y la normatividad que los rige.</t>
  </si>
  <si>
    <t>Dar estricto cumplimiento a lo pactado en los contratos</t>
  </si>
  <si>
    <t>Bureu Veritas</t>
  </si>
  <si>
    <t>Humanos y tecnológicos</t>
  </si>
  <si>
    <t>No. De actividades realizadas/No. De actividades programadas</t>
  </si>
  <si>
    <t>Actividades realizadas</t>
  </si>
  <si>
    <t>En Estación Central B-2, se evidenció aceite y gasolina en recipientes sin identificación y no se ubicaron las hojas de seguridad de las pinturas empleadas en las adecuaciones de la estación ni del hipoclorito de sodio. Igualmente, no se tiene las hojas de seguridad del aceite y gasolina que almacena la máquina.  Por otra parte, en Estación Puente Aranda, para la sustancia peróxido de hidrógeno, que se encuentra en el almacén de esta estación,no se cuenta con la hoja de seguridad. Según el rombo, indica que es sustancia tipo 8 (corrosiva). Tampoco se observa la hoja de seguridad para pintura ultra cover Rust-Oleum, que es gas comprimido inflamable.Por otra parte, en la estación Puente Aranda se observa un área cerrada para la ubicación de la UPS, identificada con señal de riesgo eléctrico. No obstante, esta área se utiliza como zona de almacenamiento, en este caso para material absorbente para derrames, exponiendo al riesgo eléctrico al personal que ingrese a esta zona para retirar o almacenar estos materiales.En la bodega logística de estación de bomberos Restrepo, se observa sustancia líquida en un envase que no indica su contenido. El envase tiene etiqueta correspondiente a agua cristal. Por otra parte, observa condición insegura en la entrada del laboratorio Posichek, pues el piso tiene una rotura y la superficie no es regular, lo que genera el riesgo de caídas.En la Estación Fontibón, al verificar la máquina ME-15 con placa OBF 432, se evidenció aceite y gasolina en recipientes sin identificación y no se ubicaron las hojas de seguridad de estos productos.</t>
  </si>
  <si>
    <t>Dentro del procedimiento PROD-GC-05 "manteniemiento locativas" no obstante contemplar aspectos ambientales y peligros Seguridad y Salud en el Trabajo, no contempla aspectos de señalización de la presencia de materiales peligrosos así como el aislamiento de la(s) zona(s) donde se adelantan erl manteniemiento locativo</t>
  </si>
  <si>
    <t xml:space="preserve">1. Revisión y ajuste del procedimiento de manteniemiento locativas.
2. Revisar y ajustar en el procedimiento los aspectos ambientales y de peligro en seguridad y salud en el trabajo.
</t>
  </si>
  <si>
    <t xml:space="preserve">Auditoria de Regularidad Período Auditado 2016
PAD 2017 COD 30
</t>
  </si>
  <si>
    <t>2.1.3.14</t>
  </si>
  <si>
    <t xml:space="preserve">Una vez verificados los contratos que formaron parte de la muestra de contratación,
este equipo auditor observó inconsistencias reiteradas en el archivo de la
documentación que hace parte de los contratos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259, 291 y 443 de 2014, 281, 292 y 340 de 2015, en los cuales se
evidenció entre otras cosas, ausencia de informes de supervisión, así como el
soporte de los mismos, entradas y salidas del almacén, entre otros.
</t>
  </si>
  <si>
    <t xml:space="preserve">Indebida conformación del expediente contractual 
reformulación Hallazgos (2.1.1.3 y 2.1.3.12 ) </t>
  </si>
  <si>
    <t xml:space="preserve">1. Diseñar e implementar el procedimiento de gestión documental Institucional, que facilite la consulta integral de los expedientes contractuales y su debida conformación.
</t>
  </si>
  <si>
    <t xml:space="preserve">70% Elaboración e implementación del proceso de gestión documental institucional.  
</t>
  </si>
  <si>
    <t># actividades rezalizadas/No actividades programadas</t>
  </si>
  <si>
    <t xml:space="preserve">Revisado el contrato de compraventa No. 340 de 2015, la UAECOB no dio
cumplimiento a lo dispuesto en el Estatuto Contractual 4, dado que no publicó en el
SECOP las modificaciones Nos. 01 y 2 (Con las cuales se prorrogó el tiempo de
ejecución) efectuadas el 29 de marzo y 26 de abril de 2016, tal y como se registra
en el SECOP donde se evidencia que la última publicación que realizó la entidad
fue el 4 de diciembre de 2015, situación que afecta la publicidad y transparencia de
las diferentes novedades que se dan en el proceso contractual y que debe ser de
público conocimiento para todos aquellos que tengan interés en proceso
contractual.
</t>
  </si>
  <si>
    <t xml:space="preserve">Publicación extemporánea de documentos contractuales en el SECOP. 
Reformulación (Hallazgo 2.1.3.3) </t>
  </si>
  <si>
    <t xml:space="preserve">1. Vincular a la supervisión del contrato en el seguimiento al cumplimiento de los términos establecidos legalmente para efectos de las publicaciones. 
</t>
  </si>
  <si>
    <t xml:space="preserve">90 % Verificación de publicaciones en término.
</t>
  </si>
  <si>
    <t xml:space="preserve">Requerimientos contractuales  que requieran publicación efectuados a través de supervisión / publicaciones efectivamente realizadas en el término de ley. 
</t>
  </si>
  <si>
    <t xml:space="preserve">2. Efectuar muestreos bimensuales con el fin de verificar que las publicaciones de los documentos contractuales que requieren publicación, fueron efectuadas en los términos exigidos para el efecto. </t>
  </si>
  <si>
    <t xml:space="preserve">90 %Verificación de publicaciones en término.
</t>
  </si>
  <si>
    <t xml:space="preserve">2. Verificación del cumplimiento de los términos de ley en las publicaciones objeto del muestreo. </t>
  </si>
  <si>
    <t>En los documentos contractuales del proceso 08 y en el contrato No. 292 de 2015,
se detectaron incoherencias tales como: En los estudios previos - descripción de la
necesidad se menciona la Estación de Bomberos de Fontibón en varias ocasiones,
así como en la obligación específica 10 y obligación general 20, de la cláusula
sexta, entre otros. Igualmente, varias obligaciones específicas se repiten en las
obligaciones generales, estas incoherencias generan confusión y baja credibilidad
en estos documentos y se originan en deficiencias de control en la elaboración de
los documentos contractuales.
Lo señalado contraviene el literal e) del artículo 2 de la Ley 87 de 1993</t>
  </si>
  <si>
    <t xml:space="preserve">Indebida estructuración del documento de estudios 
reformulación hallazgos (Hallazgo 2.1.3.4 y 2.1.3.6) </t>
  </si>
  <si>
    <t xml:space="preserve">Efectuar muestreos bimensuales con el fin de verificar que las mesas de trabajo conjuntas con el Area Solicitante, se esten cumpliendo conforme lo establecido en los  procedimientos contractuales, publicados en la Ruta de la Calidad. </t>
  </si>
  <si>
    <t xml:space="preserve">100% Verificación aleatoria de publicaciones en término. </t>
  </si>
  <si>
    <t># Estudios Previos emitidos desde el área solicitante/# Estudios previos aprobados por la OAJ</t>
  </si>
  <si>
    <t>Revisados los documentos del expediente del contrato 164 de 2015 suscrito con
PRODESEG1, se observa que el contratista, el día 6 de abril de 2015, allegó a la
oficina jurídica de la UAECOB la póliza No. 18-44-101037535, labor que debió
efectuarse el día 2 del mismo mes de abril. Con lo anterior se incumplió lo
establecido el parágrafo No 1 de la cláusula DECIMA PRIMERA del contrato 164 de
2015 y literal e) del artículo 2 de la ley 87 de 1993.
Por otro lado, de conformidad a lo establecido en la cláusula DECIMA PRIMERA
del contrato en mención, que consagra “el contratista deberá constituir a favor de DISTRITO
CAPITAL- UNIDAD ADMINISTRATIVA ESPECIAL CUERPO OFICIAL DE BOMEROS póliza que
ampare el cumplimiento de las obligaciones del contrato cuya vigencia es por plazo de ejecución del
contrato y seis (6) meses más”, teniendo en cuenta que el acta de inicio tiene fecha del
17 de abril de 2015, ésta será la fecha de inicio de la vigencia de la póliza hasta 16
de octubre de 2016.</t>
  </si>
  <si>
    <t xml:space="preserve">Entrega tardía de garantias exigidas contractualmente, por parte del contratista 
reformulación de hallazgo (2.1.3.5) </t>
  </si>
  <si>
    <t xml:space="preserve">Efectuar muestreos bimensuales  aleatorios, de los contratos suscritos dentro del bimestre, con el fin de verificar que las garantias hayan sido constituidas en los términos pactados, o en su defecto, que se haya requerido en término al contratista. </t>
  </si>
  <si>
    <t xml:space="preserve">Seguimiento a términos de constitución de garantías </t>
  </si>
  <si>
    <t xml:space="preserve"># garantias entregadas para aprobación/# garantias entregadas dentro del término exigido contractualmente para aprobación. </t>
  </si>
  <si>
    <t xml:space="preserve"> 1) ​Realizar una sensibilización trimestral a los supervisores y apoyo a los supervisores sobre su obligación de vigilar, controlar y hacer seguimiento a la ejecución de los contratos en los términos, condiciones y especificaciones pactadas con las circunstancias de tiempo, modo y lugar, condiciones técnicas y económicas señaladas en el pliego de condiciones, la oferta y evaluación de la misma.
</t>
  </si>
  <si>
    <t>Contratos con cumplimiento</t>
  </si>
  <si>
    <t xml:space="preserve">Contratos con cumplimiento de formalidades/contratos realizados </t>
  </si>
  <si>
    <t>2)  Diligenciar por cada dependencia, una matriz de los contratos en ejecución con un sistema de alertas en cuanto avance en la ejecución y entrega de productos. La matriz se debe actualizar los cinco primeros días de cada mes.</t>
  </si>
  <si>
    <t xml:space="preserve">3) Utilización de herramientas tecnológicas para la adecuada planeación de las actividades del área de capacitación y entrenamiento, entre las cuales está la utilización de un calendario compartido en gmail conocido por todo el equipo del área de capacitación. El calendario debe incluir las actividades  por incorporación de nuevos bomberos, las prioridades de contratación, los compromisos con la DNBC y UNGR; así como para el cumplimiento del PIC.Publicar la modificación y el nuevo manual </t>
  </si>
  <si>
    <t xml:space="preserve">El contrato No. 462 de 2014 prevé en su Cláusula Primera – Objeto: El presente
contrato de prestación de servicios que comprende el suministro e instalación del
“Subsistema de Seguridad Electrónica del Edificio Comando de acuerdo con las especificaciones y
características señaladas en el pliego de condiciones del proceso de LP No. 013 de 2014 UAECOB
y la propuesta presentada por el Contratista, los cuales hacen parte integral del presente contrato
junto con todos sus anexos y catálogos.”...(continuación del hallazgo en el informe)
</t>
  </si>
  <si>
    <t xml:space="preserve">corresponde al hallazgo 2.1.3.8
Inefectiva la acción de mejora se reformuló
</t>
  </si>
  <si>
    <t>Se realizá accion conjunta con el area juridica con el fin de solicitar inclusion como politica de operación dentro de los procedimientos , donde se evidencien importaciones, se estime un mayor plazo de los contratos.</t>
  </si>
  <si>
    <t xml:space="preserve">Politica de Operación procesos contractuales </t>
  </si>
  <si>
    <t xml:space="preserve">inclusion de Politica de Operación procesos contractuales </t>
  </si>
  <si>
    <t>En el contrato de prestación de servicios No 291 de 2014, se evidenció que el total por concepto de suministros fue de $53.956.927, esto equivale al 67.44% de $80.000.000, que corresponde al valor del contrato y el 32.55% restante se ejecutó en servicios de mantenimiento y cambio de repuestos por parte del contratista, toda vez que en un alto porcentaje de este contrato se adquirieron suministros, los mismos debieron ser ingresados al almacén, y no ser ubicados en el taller de mantenimiento de la Entidad, como sucedió. Cabe destacar que entre los suministros adquiridos mediante el contrato, se encuentran varios elementos que superan el 0.5% del SMLMV, para la época en que se ejecutó el contrato, situación que de acuerdo con la política de la entidad deben ser ingresados almacén.</t>
  </si>
  <si>
    <t>1. Tres (3) jornadas de socialización del procedimiento  ingreso de bienes PROD-GC-04  por parte del profesional de Almacén</t>
  </si>
  <si>
    <t>Jornadas de Socializaciòn</t>
  </si>
  <si>
    <t>Jornadas realizadas/3*100</t>
  </si>
  <si>
    <t>Como resultado de la evaluación y seguimiento al Plan de Mejoramiento, se evidenció falta de efectividad en las acciones de mejora formulada por la UAECOB, correspondiente a los hallazgos Nos. 2.1.1 de la Auditoría Especial 2013, por tanto se formula como un nuevo hallazgo así: De conformidad con la Resolución 69 de 2016 de la Contraloría de Bogotá, D.C se formula este hallazgo para que la entidad tome nuevas acciones de mejora tendientes a corregir la situación presentada en el hallazgo 2.1.1 formulado en la Auditoría Gubernamental con Enfoque Integral Modalidad Especial Vigencia 2013 cuyas acciones tuvieron un resultado inefectivo que se corrobora en el seguimiento realizado al plan de mejoramiento donde se evidencia que pese a los seguimientos realizados por la OCI la situación persiste.</t>
  </si>
  <si>
    <t xml:space="preserve">2. Suscribir convenio y/o contrato interadministrativo con el Archivo Distrital de Bogotá o el Servicio Nacional de Aprendizaje SENA, para el fortalecimiento documental en la conformación de expedientes contractuales de la Entidad.  </t>
  </si>
  <si>
    <t xml:space="preserve">2. Suscripción de convenio y/contrato interadminsitrativo. </t>
  </si>
  <si>
    <t xml:space="preserve">2. No. de expedientes contractuales/ No. de expediente contractuales conformados durante la ejecución del convenio y/o contrato interadministrativo. </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</si>
  <si>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</si>
  <si>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</si>
  <si>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 xml:space="preserve">1.Continuar con el proceso de envio del inventario y correo electrónico de pasivos a depurar a las áreas involucradas.
</t>
  </si>
  <si>
    <t>100% Depuración de los saldos</t>
  </si>
  <si>
    <t>Pasivos depurados/Total de pasivos * 100</t>
  </si>
  <si>
    <t>2. Adelantar el proceso de depuración de los saldos resolviendo la situación de cada uno de los contratos que no hayan completado su proceso de terminación.</t>
  </si>
  <si>
    <t xml:space="preserve">
Depuración de los saldos</t>
  </si>
  <si>
    <t xml:space="preserve">3.Informar a la oficina de asuntos disciplinarios por la falta de seguimiento por parte de los supervisores de los contratos que generan este tipo de situaciones. </t>
  </si>
  <si>
    <t>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así: De conformidad con la Resolución 69 de 2016 de la Contraloría de Bogotá, D.C se formula este hallazgo para que la entidad tome nuevas acciones de mejora tendientes a corregir la situación presentada en el hallazgo 2.1.1.10 formulado en la Auditoría Gubernamental con Enfoque Integral Modalidad Regular Vigencia 2013, cuyas acciones tuvieron un resultado inefectivo que se corrobora en el seguimiento realizado al plan de mejoramiento donde se evidencia que con memorando No. 2015IE13027 del 27-oct-2015, la Subdirección de Gestión Corporativa, solicita a la jefe OAJ la solicitud expedición resolución de archivo y cierre contrato interadministrativo 223-2011 fase 1 Anexo 1, suscrito entre ETB y UAECOB y se ordena las acciones disciplinarias a que haya lugar, teniendo en cuenta que la acción contractual dirigida a la liquidación del convenio interadministrativo se encuentra caducada y el contrato interadministrativo no ha sido liquidado.</t>
  </si>
  <si>
    <t>corresponde al hallazgo 2.1.3.22
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
Debilidad en la Supervisión del contrato</t>
  </si>
  <si>
    <t xml:space="preserve">1- Tramite correspondiente disciplinario a que tenga lugar. </t>
  </si>
  <si>
    <t>Acción disciplinaria</t>
  </si>
  <si>
    <t xml:space="preserve">un informe del estado del contrato </t>
  </si>
  <si>
    <t>corresponde al hallazgo 2.1.3.22
Como resultado de la evaluación y seguimiento al Plan de Mejoramiento, se evidenció falta de efectividad en las acciones de mejora formulada por la UAECOB, correspondiente a los hallazgos Nos. 2.1.1.10 de la Auditoría de Regularidad 2013
Debilidad en la Supervisión del contrato</t>
  </si>
  <si>
    <t xml:space="preserve">2- Tramite Administrativo por parte de la Supervision del contrato elaborando un informe del estado del contrato. </t>
  </si>
  <si>
    <t xml:space="preserve">informe estado del Contrato </t>
  </si>
  <si>
    <t>contratacion de personal idoneo</t>
  </si>
  <si>
    <t>El día 2 de mayo de 2016, se realizó visita administrativa fiscal a la Subdirección Operativa de la UAECOB, a fin de establecer entre otros la ubicación de las 65 Tablet Motorola ET1 con 3G y WLAN, Memoria 32Gb, adquiridas en virtud del Contrato de compraventa No. 443 del 17 de octubre de 2014, suscrito entre la Unidad Administrativa Especial Cuerpo Oficial de Bomberos y la sociedad MOTOROLA SOLUTIONS INC, cuyo objeto era la “Adquisición de equipos de radio comunicación y dispositivos móviles acordes a la plataforma tecnológica digital existente y la actualización tecnológica (De conformidad con el anexo técnico de los estudios previos que forman parte integral del presente contrato)”, en donde se pudo establecer según lo manifestado por el Subdirector Operativo de la UAECOB que si bien estos elementos fueron recibidos por esta dependencia y están bajo su custodia, no es tan siendo utilizados, en razón a que no cuentan con los módulos o aplicativos en ambiente gráfico que permita la utilización en temas como captura de información en los incidentes, revisión de hidratantes o inspecciones técnicas a establecimientos de comercio, pues no cuenta con un software que contemple el desarrollo de la aplicación móvil a implementar en los dispositivos en mención Tablet Motorola ET1, como quiera que al contratista - SERCINFORMACION del acto jurídico 508 de 2014, que tenía como objeto: “Contratar los servicios de desarrollo se software para la UAE Cuerpo Oficial de Bomberos de Bogotá D.C., incluyendo funcionalidad para la utilización del sistema de información misional a través de dispositivos móviles” le fue declarado el incumplimiento parcial mediante la Resolución No. 1116 del 31 de diciembre de 2016 y le fue impuesta una multa por valor de $183.474.oo M/Cte, es decir, que esta actividad no se cumplió y por ende la utilización del sistema de información misional a través de los dispositivos móviles tampoco se logró.</t>
  </si>
  <si>
    <t xml:space="preserve">se realizaria la contratación del personal idoneo para el cumplimiento del desarrollo del sofware a la medidad y colocar las 65 tablet a funcionar. </t>
  </si>
  <si>
    <t>#Actividades realizadas/#actividades programadas</t>
  </si>
  <si>
    <t>La Unidad Administrativa Especial Cuerpo Oficial de Bomberos de Bogotá, adjudicó el Contrato de Compraventa No. 291 del 01 de septiembre 2015, el cual tiene por objeto la adquisición de uniformes (519 dotaciones) por valor de $425.073.437 celebrado con Martha Cecilia Álvarez Vélez, representante legal de Inversiones Sara De Colombia SAS., en el proceso contractual que antecedió el contrato en mención, en los pliegos de condiciones definitivos en el numeral 1.5 titulado La Modalidad de Selección del Contratista y su Justificación, en el párrafo 10 se estableció:</t>
  </si>
  <si>
    <t xml:space="preserve">1. Solicitud  de tres (3) jornadas de socialización del Procedimiento Selección Abreviada por subasta inversa  PROD- DE-51  a la Oficina Asesora Jurídica.
</t>
  </si>
  <si>
    <t>Solicitud a OAJ</t>
  </si>
  <si>
    <t>Solicitud radicada a la Oficina Asesora Jurídica</t>
  </si>
  <si>
    <t>3.3.5</t>
  </si>
  <si>
    <t>Hallazgo administrativo con presunta incidencia disciplinaria por no presentarse los informes de supervisón correspondientes a los contratos de compraventa No. 350 y de suministro No. 296 de 2015</t>
  </si>
  <si>
    <t>Reformulación 3,3,6 No se contaba en el año 2015 con el personal administrativo profesional idóneo</t>
  </si>
  <si>
    <t xml:space="preserve">Verificación de informes de supervisión </t>
  </si>
  <si>
    <t>N° deverificaciones de informes  de supervisión /N°de contratos a cargo de la subdirección.</t>
  </si>
  <si>
    <t>Hallazgo administrativo por deficiencias en la supervisión del contrato 334 de 2015 al evidenciarse incumplimiento del numeral 6) de la cláusula sexta – Obligaciones del contratista</t>
  </si>
  <si>
    <t xml:space="preserve">El hallazgo 3.4.2.(Deficiencias en la Supervision 334 de 2015 (Fallas al seguimiento de obligaciones contractuales y por no establecer la totalidad de personal que debia recibir y asistir a la capacitacion propuesta) </t>
  </si>
  <si>
    <t xml:space="preserve">1. Realizar seguimiento a la entrega de los informes  de ejecucion  y disposición de los mismos en el expediente contractual. 
</t>
  </si>
  <si>
    <t>Control de Supervision</t>
  </si>
  <si>
    <t>No. actividades realizadas/ No. de actividades programadas</t>
  </si>
  <si>
    <t xml:space="preserve">2.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</si>
  <si>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Hallazgo administrativo con presunta incidencia disciplinaria con presunta incidencia disciplinaria por inconsistencias en la justificación de las adiciones a los contratos No. 299 y 301 de 2015, dadas por el contratista, el supervisor y la contenida en los actos administrativos</t>
  </si>
  <si>
    <t xml:space="preserve"> Reformulación 3,1,5 No se contaba en el año 2015 con el personal administrativo profesional idóneo</t>
  </si>
  <si>
    <t xml:space="preserve">Realizar los reportes a la oficina de disciplinarios sobre las actividades  de supervisión que no sean cumplidas por parte de los supervisores para que se lleven las sanciones disciplinarias que hayan lugar.                                                                               </t>
  </si>
  <si>
    <t>Hallazgo administrativo con presunta incidencia disciplinaria por deficiencias en la supervisión de los contratos No. 299, 300 y 301 de 2015, relacionadas con: no existencia de soportes del cumplimiento de la obligación de capacitación, no modificación de los amparos de la póliza teniendo en cuenta la demora en la suscripción del acta de inicio y no existencia de informes periódicos por parte del supervisor.</t>
  </si>
  <si>
    <t xml:space="preserve"> Reformulación 3,1,7 No se contaba en el año 2015 con el personal administrativo profesional idóneo. </t>
  </si>
  <si>
    <t xml:space="preserve"> Realizar los reportes a la oficina de disciplinarios sobre los informes  de supervisión para que se lleven las sanciones disciplinarias que haya  para los contratos de compraventa.</t>
  </si>
  <si>
    <t>Auditoria al DATA Center de la Unidad  y aplicabilidad y de los procedimientos.  "Administración y gestión de inventarios tecnológicos", "Creación de usuario de Red y correos electrónicos"," Gestión de configuraciones" y "Soporte tecnológico".</t>
  </si>
  <si>
    <t># actividades realizadas / #actividades programadas</t>
  </si>
  <si>
    <t>2.2</t>
  </si>
  <si>
    <t>Al verificar la aplicación del procedimiento “administración y gestión del inventario tecnológico”  se evidencio que efectivamente la dependencia ejercer el control sobre el ingreso, asignación y redistribución de los recursos tecnológicos, con el fin de brindar las herramientas necesarias para que los usuarios logren el correcto desarrollo de sus actividades, pero en ningún momento este inventario es cotejado con los registros de control de inventarios (PCT); está observación ya se había realizado el pasado mes de febrero de 2016 en memorando enviado a la oficina de Asesora de Planeación en donde respetuosamente la Oficina de Control interno solicitó ordenar a quien correspondiera coordinar con el área de inventarios para adelantar las conciliaciones, verificaciones e identificaciones a que hubiese lugar pues se evidenció lo siguiente: (ver caudro en el informe) ...A la fecha de la auditoria estas diferencias persisten, lo que pone evidencia que la información que se reporta en los diferentes sistemas de información no es confiable poniendo en riesgo la credibilidad de la Entidad. Incumple lo establecido en la Ley 87 artículo 2º literal e. Asegurar la oportunidad y confiabilidad de la información y de sus registros.</t>
  </si>
  <si>
    <t>1. No se está cotejando los registros del control de inventario PCT contra el inventario físico</t>
  </si>
  <si>
    <t xml:space="preserve">1. Asignar los recursos humanos para adelantar, junto con el area de inventarios, las conciliaciones, verificaciones e identificaciones necesarias para su actualizacion en PCT-
2. Cronograma de concilaciones
</t>
  </si>
  <si>
    <t>Concialiacion del inventario de activos de tecnología</t>
  </si>
  <si>
    <t>NA</t>
  </si>
  <si>
    <t>INVESTIGACION SUMARIA  A LA UAECOBB RADICADO No.20162200086502; Expedientse No. 201650008709900028E</t>
  </si>
  <si>
    <t>Humanos,financieros y tecnologicos</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</si>
  <si>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</si>
  <si>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</si>
  <si>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</si>
  <si>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1.Traslado de la Estación de Bomberos las Ferias
2. Gestiones realizadas (3) para la obtención del predio.</t>
  </si>
  <si>
    <t>1, Traslado de la Estación.
2, gestiones realizadas*100/gestiones programadas</t>
  </si>
  <si>
    <t>10.2.5</t>
  </si>
  <si>
    <t>Humanos</t>
  </si>
  <si>
    <t>Auditoría Interna SIG 2016</t>
  </si>
  <si>
    <t>Actividades realizadas al 100%</t>
  </si>
  <si>
    <t>5.6/9001:2008</t>
  </si>
  <si>
    <t xml:space="preserve">Revisión por la dirección. La Alta Dirección debe proporcionar evidencia de su compromiso con el desarrollo de la implementación del sistema de gestión de la calidad, así como con la mejora continua de su eficacia: d) llevando a cabo las revisiones por la Dirección. Lo anterior se menciona en la norma ISO 9001:2008 numeral 5.6 literal d, evidenciando un incumplimiento en la misma dado que no se encuentra registros de ello. Es indispensable realizar las revisiones por la dirección del Sistema Integrado de Gestion, la cual debe realizarse mínimo dos (2) veces al año con el objetivo de medir la sostenibilidad, las acciones de mejora correctivas y preventivas. </t>
  </si>
  <si>
    <t xml:space="preserve">Falta de auditores internos calificados en la Entidad.
Ausencia de una supervisión efectiva sobre los informes de empalme que garantice la continuidad de los ejercicios adelantados.
 </t>
  </si>
  <si>
    <t xml:space="preserve">1. Seleccionar personal calificado con formación y experiencia certificada para conformar el equipo interno auditor que apoyará el proceso de auditoría del SIG.
2.Solicitud dos (2) veces al año de insumos de entrada para las dos (2) Revisiones por la Dirección.   </t>
  </si>
  <si>
    <t>Dos (2) revisiones por la Dirección realizadas anualmente</t>
  </si>
  <si>
    <t>Dos (2) Revisiones por la Dirección por vigencia</t>
  </si>
  <si>
    <t>4.5.2.1 /18001:2007</t>
  </si>
  <si>
    <t xml:space="preserve">De acuerdo a la norma ISO 14001:2004 numeral 4.5.2.1, que hace referencia a la Evaluación del cumplimiento legal, se hace necesario que en coherencia con su compromiso de cumplimiento, la organización deba establecer, implementar y mantener uno o varios procedimientos para evaluar periódicamente el cumplimiento de los requisitos legales aplicables, se evidencia en el ejercicio realizado para el proceso de Direccionamiento Estratégico - El procedimiento PROD-GA-04 Gestión Integral de Residuos, hace mención a la Ley 430 de 1998, la cual se encuentra actualmente derogada, de tal manera que se está utilizando un documento obsoleto que podría obstaculizar la operación del proceso. </t>
  </si>
  <si>
    <t>Procedimientos desactualizados</t>
  </si>
  <si>
    <t>1. Actualizar el procedimiento PROD-GA-04 Gestión Integral de Residuos.
2. Actualizar el normograma en temática ambiental.</t>
  </si>
  <si>
    <t>Procedimiento revisado, actualizado, publicado y socializado.
Normograma actualizado en temática ambiental.</t>
  </si>
  <si>
    <t>100% acciones realizadas</t>
  </si>
  <si>
    <t>(Acciones realizadas/acciones propuestas)*100</t>
  </si>
  <si>
    <t>4.3.1/18001:2007</t>
  </si>
  <si>
    <t xml:space="preserve">En el depósito de la Estación Centro Histórico B-17, se ubicó la nueva UPS, junto a líquidos inflamables, lo cual representa una clara condición insegura. Así las cosas se incumple la norma OHSAS 18001:2007 numeral 4.3.1, Identificación de peligros, valoración de riesgos y determinación de los controles, que establece: La Organización debe establecer, implementar y mantener un(os) procedimiento(s) para la contnua identificación de peligros, valoración de riesgos y determinación de los controles necesarios
</t>
  </si>
  <si>
    <t>1. No fue reportada la ubicación de la nueva UPS al área de Seguridad y Salud en el Trabajo</t>
  </si>
  <si>
    <t>Actualizar el procedimiento de IDENTIFICACION DE PELIGROS Y VALORACION DEL RIESGO, incluyendo LA GESTION DEL CAMBIO.</t>
  </si>
  <si>
    <t xml:space="preserve">Informe auditoría desempeño COD-215 2017
</t>
  </si>
  <si>
    <t xml:space="preserve">No. De actividades propuestas / No. De actividades desarrolladas </t>
  </si>
  <si>
    <t>Hallazgo Administrativo con presunta incidencia Disciplinaria y Fiscal, por el estado de total abandono en que está el vehículo HUMMER de placas OBE-891, el cual a la fecha no cuenta con ningún tipo de documento soporte y se encuentra fuera de servicio con fecha desconocida, por valor de $ 405.164.082
De acuerdo a la información suministrada por la entidad y en la visita fiscal realizada el día 29 de agosto del año en curso, se pudo evidenciar el estado de total abandono en que se encuentra el vehículo HUMMER identificado con placa OBE -891, toda vez que al solicitar la documentación del vehículo se nos informa que los documentos de éste se encuentran extraviados, y que a la fecha no reposa ningún documento del vehículo en la entidad ni la hoja de vida del mismo.
Igualmente se desconoce la fecha exacta en que el vehículo dejó de prestar su servicio, no obstante se informa que llegó aproximadamente hace un año del taller fabricante, tiempo que lleva parqueado en las instalaciones de la  UAECOB, como se observa en el siguiente registro fotográfico: VER TODO EL HALLAZGO EN EL INFORME</t>
  </si>
  <si>
    <t>Falta de control, organización  y debilidad en la supervision 
Estar en abandono y fuera de servicio el  vehículo HUMMER de placas OBE-891 y no contar con  documentación soporte del vehiculo ya que se encuentran extraviados y tampoco existe cotizacion de arreglo del vehiculo</t>
  </si>
  <si>
    <t xml:space="preserve">1. Denuncia de  perdida de la carpeta ante la Fiscalía, Reconstrucción de la carpeta mediante la recopilación  en copias de los documentos  soporte del vehículo, Solicitar cotización para el arreglo y mantenimiento de la Hummer  y someter a consieración del comité de vehículos, Solicitar  a SGC espacio adecuado custodia del archivo correspondiente a las Hojas de vida de los Vehículos. Designar a profesional de planta controlar el inventario del parque automotor
</t>
  </si>
  <si>
    <t xml:space="preserve">1. Informe técnico </t>
  </si>
  <si>
    <t xml:space="preserve">Un informe técnico sustentado
Oficio de designación de un funcionario de carrera de la Subdirección Logística encargado de la custodia y manejo del archivo de Hojas de Vida del parque Automotor.
</t>
  </si>
  <si>
    <t>3.1.4</t>
  </si>
  <si>
    <t xml:space="preserve">Hallazgo Administrativo con presunta incidencia Disciplinaria por deficiencias en el control, seguimiento y archivo de las hojas de vida del parque automotor de la UAECOB
Mediante oficio con radicado 2017ER4992 del 12 de julio del 2017, se solicitaron las copias de las hojas de vida y los registros de mantenimiento de todos los vehículos asignados al parque automotor de la UAECOB. Información que el sujeto de control puso a disposición con oficio 2017EE4940 de fecha 14 de julio del 2017, en 40 cajas.
De manera aleatoria se procedió a escoger y revisar cinco (5) cajas, evidenciando que ninguna contenía los ítems previstos por la entidad para el control documental de las hojas de vida de los vehículos en el procedimiento N° PROD-EMC-06 “LAS TABLAS DE RETENCIÓN DOCUMENTAL” y en el código 600-30 “HOJAS DE EQUIPO AUTOMOTOR” que se señalan a continuación: VER TODO EL HALLAZGO EN EL INFORME
</t>
  </si>
  <si>
    <t xml:space="preserve">Deficiencias en el control, seguimiento y archivo de las hojas de vida del parque automotor de la UAECOB.  Falta de conocimiento de las normas archivísticas de Gestión Documental  </t>
  </si>
  <si>
    <t xml:space="preserve">1. Solicitar capacitación frente al manejo y archivo de la documentación según las TRD. Disponer de personal  para organizar la documentación de las HV del Parque Automotor de acuerdo TRD vigentes. Revisión de expedientes de los vehículos para identificar que documentos están pendientes según TRD y establecer la viabilidad de la consecución de los mismos.
</t>
  </si>
  <si>
    <t xml:space="preserve">Hojas de vida del parque automotor organizadas </t>
  </si>
  <si>
    <t>No. Hojas de vida del Parque Automotor organizadas / total de vehículos que constituyen el inventario del Parque Automor de la Entidad</t>
  </si>
  <si>
    <t xml:space="preserve">Hallazgo Administrativo por la falta de procedimiento para la elaboración de los expedientes contractuales que se realizan a través de Colombia Compra Eficiente, lo que genera confusión en el análisis de la información.
Teniendo en cuenta que este contrato se realizó mediante una orden de compra a través de Colombia Compra Eficiente, en la Tienda Virtual del Estado Colombia, solo reposa copia de la orden de compra; por lo anterior se procedió a solicitar a la entidad la carpeta con todas las acciones que se realizaron durante la ejecución del contrato en sus etapas de ejecución, planeación y liquidación, para su respectivo análisis.
Encontrándose, que en el formato “Verificación de documentos” de los requisitos contractuales, aparece en el numeral 4. “Etapa Contractual” diligenciados los siguientes ítems:  VER EL RESTO DEL HALLAZGO EN EL INFORME
</t>
  </si>
  <si>
    <t>Utilizar los formatos existentes para procesos selectivos, para las adquisiciones realizadas por Colombia Compra (Lista de Chequeo)</t>
  </si>
  <si>
    <t>1. Crear procedimiento para las adquisiciones realizadas a traves de Colombia Compra, Crear formatos y Crear lista de chequeo</t>
  </si>
  <si>
    <t xml:space="preserve"> Generación de procedimiento.
 Análisis de la información</t>
  </si>
  <si>
    <t># de registros implementados/# de registros generados
# de Compras en CCE sin Errores/ # total de Compras realizadas</t>
  </si>
  <si>
    <t>Debilidad en la supervisión ( apoyo a la supervisión), falta control adecuado y seguimiento de los mantenimientos efectuados al Parque Automotor – Sobre costo en facturación por pasar varias ordenes de trabajo con el mismo mantenimiento realizado y no exigir garantía al contratista.</t>
  </si>
  <si>
    <t>1. Realizar la verificación, control y seguimiento de las ordenes de trabajo objeto de facturación a través del apoyo a la supervisión del contrato, revisar NC  (cuando aplique).  Descontar al contratista los  mayores valores girados en la  liq. del contrato,reuniones trimestrales con el equipo de supervisores y apoyos a la supervisión de seguimiento y socialización de situaciones relevantes</t>
  </si>
  <si>
    <t xml:space="preserve">1. Control de mantenimientos y ordenes de trabajo </t>
  </si>
  <si>
    <t xml:space="preserve">1. No. de controles realizados/ No. Facturas radicadas para pago
</t>
  </si>
  <si>
    <t xml:space="preserve">Hallazgo Administrativo con presunta incidencia Disciplinaria, porque la UAECOB canceló QUINIENTOS CINCUENTA Y DOS MIL OCHOCIENTOS SESENTA Y TRES PESOS M/CTE $ 552.863, en la factura No.  12477 del 31 de marzo de 2016, por un servicio que ya había sido reconocido y pagado en las facturas: No. 12449 de febrero de 2016 sobre el vehículo OCK 389 y 12341 del 30 de octubre de 2015 respecto al vehículo de placa: TL3407.
Verificada la información suministrada por la entidad se evidencia el reconocimiento de dos (2) pagos correspondientes al mismo “caso” y “orden” de trabajo sobre el mismo vehículo e identificación: “CAMIONETA FORD 150,  MODELO 212, PLACA: OCK 389, CODIGO INTERNO: R13 NUMERO DE CASO: 632 ORDEN DE TRABAJO: 401”, situación registrada en las facturas: 12449 del 29 de febrero de 2016 y 12477 del 31 de marzo de 2016; tal como se muestra a continuación: VER EL RESTO DEL HALLAZGO EN EL INFORME
</t>
  </si>
  <si>
    <t>Debilidad en la supervisión ( apoyo a la supervisión), falta control adecuado y seguimiento de los mantenimientos efectuados al Parque Automotor.  Se realizo pago varias veces con facturas diferentes por el mismo trabajo de mantenimiento del parque automotor, Generando sobre costo en facturación.</t>
  </si>
  <si>
    <t xml:space="preserve">No. de controles realizados/ No. Facturas radicadas para pago
</t>
  </si>
  <si>
    <t>3.3.3</t>
  </si>
  <si>
    <t xml:space="preserve">Hallazgo Administrativo con presunta incidencia Disciplinaria y Fiscal, por valor de CUARENTA MILLONES CUATROCIENTOS SESENTA Y UN MIL OCHOCIENTOS CUATRO PESOS M/CTE ($40.461.804), correspondientes al sobrecosto cancelado por la UAECOB, entre los precios facturados por parte de  REIMPODIESEL S.A. con los incluidos en su propuesta económica.
Verificada la información suministrada por la entidad, se evidencia que algunos trabajos realizados por parte de REIMPODIESEL S.A. en el cumplimiento del contrato 281 de 2015, según el Anexo 4-Ficha Técnica-Grupo 1-Grupo 2, presentan sobrecosto entre los precios facturados, con los incluidos en la propuesta económica presentada por el proveedor - que hace parte integrante del contrato -.Se tomaron como base las facturas de cobro y se compararon con las Órdenes de Trabajo; como se evidencia en el siguiente cuadro: VER HALLAZGO COMPLETO EN EL INFORME
</t>
  </si>
  <si>
    <t>Debilidad en la supervisión ( apoyo a la supervisión), falta control adecuado y seguimiento de los mantenimientos efectuados al Parque Automotor.  Sobrecosto cancelado por la UAECOB, entre los precios facturados por parte de REIMPODIESEL S.A. con los incluidos en su propuesta económica. Falta de incluir y estar pendientes de los Item no previstos dentro del contrato.</t>
  </si>
  <si>
    <t xml:space="preserve">1. Control de mantenimientos y ordenes de trabajo Versus facturación.
</t>
  </si>
  <si>
    <t xml:space="preserve">1. No. de controles realizados/ No. Facturas radicadas para pago
2. Descuento de mayor valor girado en la liquidación del contrato. 
3. No. De reuniones propuestas / No. De reuniones desarrolladas </t>
  </si>
  <si>
    <t>3.3.4</t>
  </si>
  <si>
    <t xml:space="preserve">Hallazgo Administrativo con presunta incidencia Disciplinaria, por la falta de planeación en la etapa precontractual, al no incluir la totalidad de los vehículos que hacen parte del parque automotor en el estudio de mercado presentado en el  pliego de condiciones.
La comparación que se realizó entre los precios facturados por parte de  REIMPODIESEL S.A. con los incluidos en su propuesta económica, solo fue posible efectuarla a 481 ítems correspondientes al 10.29%, de los 4.617 que son el total de los servicios que se efectuaron durante la ejecución del contrato; como se muestra en la siguiente gráfica:  VER HALLAZGO COMPLETO EN EL INFORME
</t>
  </si>
  <si>
    <t>Debilidad en la supervisión ( apoyo a la supervisión), falta control adecuado y seguimiento a los estudios previos del mantenimiento del Parque Automotor.  Diferentes enfoques al realizar estudios previos y estudios de mercado. Falta de comunicación interna en el momento de la elaboracion de los estudios de mercado.</t>
  </si>
  <si>
    <t>1. Incluir en los futuros  estudios de mercado para el mantenimiento del parque automotor, la totalidad de tipología y motor de los vehículos de la UAECOB.</t>
  </si>
  <si>
    <t>Estudio de mercado contemplando todos los tipos de vehículo de la UAECOB</t>
  </si>
  <si>
    <t xml:space="preserve">3.3.5. Hallazgo Administrativo con presunta incidencia Disciplinaria, por el incumplimiento del anexo 3: “REQUERIMIENTOS DE INFORMACIÓN PARA FORMATOS DE EJECUCIÓN DEL CONTRATO”, que hace parte integral del contrato.Durante la revisión realizada a los documentos contractuales que reposan en las carpetas del contrato, se pudo evidenciar que se cumple de manera parcial lo establecido en el anexo  3: “REQUERIMIENTOS DE INFORMACIÓN PARA FORMATOS DE EJECUCIÓN DEL CONTRATO”.En este anexo se establecen los parámetros y formatos del procedimiento que se debe llevar a cabo para la entrada y salida de los vehículos al taller de mantenimiento, que para el caso es “REIMPODIESEL”; respecto al ingreso, está el formato de entrada que debe contener la siguiente información: VER HALLAZGO COMPLETO EN EL INFORME
</t>
  </si>
  <si>
    <t xml:space="preserve">Debilidad en la supervision ( apoyo a la supervision), falta control adecuado y seguimiento a los documentos que se deben anexar de los mantenimientos efectuados al Parque Automotor.
Incumplimiento del anexo 3: “REQUERIMIENTOS DE INFORMACIÓN PARA FORMATOS DE EJECUCIÓN DEL CONTRATO”, que hace parte integral del contrato. </t>
  </si>
  <si>
    <t xml:space="preserve">1.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</si>
  <si>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Reuniones de seguimiento y socialización con los supervisores y apoyos</t>
  </si>
  <si>
    <t>3.4.1</t>
  </si>
  <si>
    <t xml:space="preserve">Hallazgo Administrativo con presunta incidencia Disciplinaria, por inconsistencias en la información reportada por la UAECOB, respecto a su contenido, calidad y veracidad en el “Informe de Gestión” reportado en el Sistema de Vigilancia y Control Fiscal “SIVICOF” del año 2016 y la relación de siniestralidad del año 2016 según oficio radicado 2017EE4942  del 14 de julio de 2017.Verificado el Informe de Gestión , se solicita mediante oficio 230000-06 del 1º de julio de 2017 la relación del estado de la siniestralidad del parque automotor de la  UAECOB ,  para determinar los siniestros y su estado durante la vigencia 2016. El 14 de julio de 2017 con radicado 2017EE4942 el sujeto de control suministra la información solicitada en forma incompleta, repetida en su contenido, con inconsistencias en la identificación de las placas -entre otros aspectos -; de conformidad con el siguiente cuadro: VER TODO EL HALLAZGO EN EL INFORME
</t>
  </si>
  <si>
    <t>Inconsistencias en la información reportada por la UAECOB, respecto a su contenido, calidad y veracidad en el "Informe de Gestión" reportado en el Sistema de Vigilancia y Control Fiscal "SIVICOF" del años 2016 y la siniestralidad del año 2016</t>
  </si>
  <si>
    <t>Realizar un comité mensual de siniestros, con la compañía de seguros y del corredor, y realizar seguimiento a cada una de las reclamaciones presentadas y registradas en el informe de la aseguradora y control de los términos de tiempos de los avisos de siniestros (no superen los 365 días) , información conciliada con la base de datos de siniestros del corredor y la de Subdirección logistica.</t>
  </si>
  <si>
    <t xml:space="preserve">1. COMITÉ MENSUAL DE SINIESTROS
</t>
  </si>
  <si>
    <t xml:space="preserve">1. CANTIDAD DE COMITÉS DE SINIESTROS / CANTIDAD DE MESES TRANSCURRIDOS EN LA EJECUCIÓN DEL CONTRATO
</t>
  </si>
  <si>
    <t>3.4.2</t>
  </si>
  <si>
    <t xml:space="preserve">Hallazgo Administrativo con presunta incidencia Disciplinaria por deficiencias en el control y seguimiento por la supervisión de la UAECOB, sobre el cumplimiento en la entrega dentro de los primeros cinco (5) días hábiles de cada mes, de los reportes de estadística y siniestralidad. Igualmente, sobre la calidad y contenido de los informes de actividades sobre reportes de estadística y siniestralidad que debe presentar el intermediario de seguros “JARGU S.A. CORREDORES DE SEGUROS” en coordinación con la “PREVISORA S.A Compañía de Seguros”.
Los informes de actividades  que debe remitir el intermediario de seguros “JARGU S.A. CORREDORES DE SEGUROS” no cumplen con el término previsto en el literal (f) de la cláusula Quinta dentro del contrato 285 del 2015, esto es, dentro de los cinco (5) días hábiles siguientes de cada mes; tal como se evidencia en el siguiente cuadro: VER CUADRO COMPLETO EN EL INFORME
</t>
  </si>
  <si>
    <t>Deficiencias en el control y seguimiento por la supervisión de la UAECOB, sobre el cumplimiento en la entrega dentro de los primeros cinco (5) días hábiles de cada mes, de los reportes de estadística y siniestralidad. Igualmente, sobre la calidad y contenido de los informes de actividades sobre reportes de estadística y siniestralidad que debe presentar el intermediario de seguros “JARGU S.A. CORREDORES DE SEGUROS” en coordinación con la “PREVISORA S.A Compañía de Seguros”</t>
  </si>
  <si>
    <t xml:space="preserve">1. Verificar y analizar mensualmente por parte del profesional asignado para el manejo de seguros en la Subdirección de Gestión Corporativa, la entrega de los reportes de estadística y siniestralidad de la compañía de seguros y del informe de actividades del corredor de seguros    
</t>
  </si>
  <si>
    <t xml:space="preserve">1. CUMPLIMIENTO EN LA FECHA DE ENTREGA DE INFORMES COMPLETOS DE LA ASEGURADORA 
</t>
  </si>
  <si>
    <t xml:space="preserve">1. CANTIDAD DE INFORMES ENTREGADOS CON LA TOTALIDAD DE LA INFORMACIÓN DENTRO DE LOS CINCO PRIMEROS DÍAS DEL MES / CANTIDAD TOTAL DE INFORMES ENTREGADOS
</t>
  </si>
  <si>
    <t>3.4.4</t>
  </si>
  <si>
    <t xml:space="preserve">Hallazgo Administrativo con presunta incidencia Disciplinaria por la presentación de avisos de ocurrencia de siniestros de la flota de la UAECOB ante la “PREVISORA S.A Compañía de Seguros”, superando el término máximo de 365 días, contados a partir de la fecha de ocurrencia o en que se debieron dar a  conocer.Revisada la información reportada el 24 de agosto del 2017, mediante radicado No 2017EE5884, en el cual se precisan las fechas de aviso por parte de JARGU S.A. - Corredores de Seguros a la “PREVISORA S.A Compañía de Seguros”, y las fechas de atención de la indemnización y de recibido a satisfacción de la UAECOB, se estableció que ocho siniestros superaron los términos de 365 días desde su ocurrencia y/o su conocimiento, de conformidad con lo señalado en el siguiente cuadro: VER HALLAZGO COMPLETO EN EL INFORME
</t>
  </si>
  <si>
    <t>Presentación de avisos de ocurrencia de siniestros de la flota de la UAECOB ante la “PREVISORA S.A Compañía de Seguros”, superando el término máximo de 365 días, contados a partir de la fecha de ocurrencia o en que se debieron dar a conocer</t>
  </si>
  <si>
    <t>1. Realizar muestras aleatorias trimestrales con el fin de verificar el cumplimiento de las obligaciones asignadas al supervisor, y en el evento de omisiones, remitir a la Oficina de Asuntos disciplinarios</t>
  </si>
  <si>
    <t>1. SEGUIMIENTO ACTIVIDADES DE SUPERVISIÓN CONTRATO DE SEGUROS</t>
  </si>
  <si>
    <t>1.  NÚMERO DE REVISIONES EFECTUADAS AL CONTRATO DE SEGUROS/4</t>
  </si>
  <si>
    <t>3.5.1</t>
  </si>
  <si>
    <t xml:space="preserve">Hallazgo Administrativo por inconsistencias en la información reportada por la UAECOB, en el “Sistema de Vigilancia y Control Fiscal “SIVICOF” respecto a la cuantía del contrato 272 de 2015.Revisada la información suministrada por la UAECOB en el Sistema de Vigilancia y Control Fiscal SIVICOF, se evidencia inconsistencia en la cuantía reportada del contrato N° 272 de 2015  por valor de $900.081.357, mientras en el “Sistema Electrónico para la Contratación Pública SECOP” se incluye la información real de adjudicación por valor de $9.400.000.La inconsistencia expuesta denota falta de control y seguimiento al momento de incluir la información en el SIVICOF, lo que afecta su calidad y veracidad en el sistema consultado, siendo de responsabilidad directa del sujeto de vigilancia y control fiscal. VER HALLAZGO COMPLETO EN EL INFORME
</t>
  </si>
  <si>
    <t>Cumulo de trabajo</t>
  </si>
  <si>
    <t>1. Inlcuir un revisor del reporte de la OAJ a SIVICOF, elaborar estudio previo que contemple esa obligacion, Elaborar minuta y  Actas de verificación</t>
  </si>
  <si>
    <t>1, Inclusión de revisor  de informacion SIVICOF, Analisis de verificacion</t>
  </si>
  <si>
    <t># de estudios predios contemplados/# actas de verificación</t>
  </si>
  <si>
    <t xml:space="preserve">Auditoria evaluación a los procesos de atención al ciudadano, y participación ciudadana y control social </t>
  </si>
  <si>
    <t>10.29</t>
  </si>
  <si>
    <t xml:space="preserve">En lo concerniente a la capacitación que sobre aspectos institucionales deba recibir el personal vinculado mediante contrato prestación de servicios, esta no se evidencia en relación con el grupo de servidores del área, en especial destacamos la capacitación relacionada con: Seguridad y salud en el trabajo, gestión ambiental, continuidad del negocio y en especial lo concerniente al PIRE, que forma parte de las obligaciones contractuales. </t>
  </si>
  <si>
    <t>Continua rotación del personal contratista</t>
  </si>
  <si>
    <t>Cuatro (4) jormadas de sensibilizaciones por año, sobre el SIG, sus componentes y plataforma estratégica.</t>
  </si>
  <si>
    <t>4 Jornadas de sensibilizaciones realizadas</t>
  </si>
  <si>
    <t>(Jornadas realizadas/4)*100</t>
  </si>
  <si>
    <t>10.33</t>
  </si>
  <si>
    <t>OBSERVACION: El hecho de que la vinculación del personal del área, sea el contrato de prestación de servicios, ha limitado la posibilidad de desarrollar programas de capacitación, teniendo únicamente derecho a recibir inducción y entrenamiento sobre el puesto de trabajo. No obstante aspectos como los contemplados en la Resolución 366 Políticas de Seguridad, uso y Administración de Recursos Tecnológicos, Artículo 5. Numeral 5.1. “Aceptar y distribuir una copia de estas políticas a los servidores públicos y contratistas bajo su supervisión”, al igual que lo dispuesto en el procedimiento INDUCCIÓN Y REINDUCCIÓN Vigente desde: 20/06/2014, Código: PROD-GTH-02 Versión: 04</t>
  </si>
  <si>
    <t>Porque el procedimiento  de induccion, hace enfasis en los empleados públicos y solo tangencialmente involucra a los contratistas como producto  o servicio capacitado</t>
  </si>
  <si>
    <t xml:space="preserve">  Formular un (1) programa de capacitacion interna, con las diferentes áreas, liderado por el Sistema Integrado de Gestión especifico para personal vinculado por contratos de eprestación de servicios.</t>
  </si>
  <si>
    <t>Humanos - Tecnolígicos</t>
  </si>
  <si>
    <t>Que los contratisitas de la UAECOB, sean parte importante de procesos de capacitacion interna diferentes al proceso  de induccion y entrenamiento sobre el puesto de trabajo</t>
  </si>
  <si>
    <t>Programa de capacitación interna</t>
  </si>
  <si>
    <t>Auditoria procedimiento Estados Financieros y Análisis del Aplicativo PROD-GC-21 V4</t>
  </si>
  <si>
    <t>Humanos y Tecnologicos</t>
  </si>
  <si>
    <t>2.1.5</t>
  </si>
  <si>
    <t xml:space="preserve">Dentro del mapa de riesgos de la Subdirección de Gestión Corporativa existe identificado el riesgo: “Que los estados financieros de la Entidad no estén actualizados y/o cuenten con información errada o inconsistente.”
Al respecto la OCI emitió los memorandos 2017EI10806 del 2 de agosto de 2017 y 2017IE11472 del 15 de agosto de 2017 y  correo electrónico del 22 de agosto de 2017, producto de revisión que hizo ésta oficina a los estados financieros publicados en la web institucional con el fin de verificar del cumplimiento del procedimiento auditado, en donde se informa de la materialización de éste riesgo, es de anotar que con ocasión de la actualización de la nueva página Web de la UAECOB, por error se publicó el balance a 30 de junio de 2016 con la inconsistencia que ya había sido subsanada.  Lo mencionado debido a la debilidad del principio de autocontrol que referencia el MECI, generando el riesgo de publicar información errada a las partes interesadas y posibles sanciones por los entes de control.
Lo antes mencionado evidencia incumplimiento con el procedimiento auditado, así como con el Manual de Políticas Contables de la Unidad MAN-APY-GF-3-01, V01, vigente desde el 28 de diciembre de 2012 de la Unidad, y demás normas que rigen el ejercicio de la profesión de contador público en especial  lo citado en la ley 43 de 1990 artículo 10. “De la fe pública. La atestación o firma de un Contador Público en los actos propios de su profesión hará presumir, salvo prueba en contrario, que el acto respectivo se ajusta a los requisitos legales, lo mismo que a los estatutarios en casos de personas jurídicas. Tratándose de balances, se presumirá además que los saldos se han tomado fielmente de los libros, que éstos se ajustan a las normas legales y que las cifras registradas en ellos reflejan en forma fidedigna la correspondiente situación financiera en la fecha del balance.” (Negrilla fuera de texto)
De igual forma, tener en cuenta lo dispuesto en la ley 87 de 1993 relacionado con los objetivos  del sistema de control interno, específicamente en el artículo 2 literal e) “Asegurar la oportunidad y confiabilidad de la información y de sus registros”; complementado con el principio de la calidad de la información de la ley 1712 de 2014 artículo 3: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
</t>
  </si>
  <si>
    <t>Esta situación se presentó dentro de una actualización de la pagina WEB, ya que esta se encontraba publicada de manera correcta.</t>
  </si>
  <si>
    <t xml:space="preserve">Reportes de los estados financieros actualizados en la Pagina WEB </t>
  </si>
  <si>
    <t>Número de solicitudes a la OAP/4*100</t>
  </si>
  <si>
    <t>2.1.6</t>
  </si>
  <si>
    <t xml:space="preserve">La Unidad no cuenta con herramientas de control de tipo gerencial que permitan efectuar seguimiento al nivel de cumplimiento de la gestión institucional, tal como lo referencia el numeral “9.3.4.2 Informe cuadro de mandos o tablero de control 390” del Plan General de Contabilidad Pública, que dice: ”Es un informe que comprende un conjunto de indicadores generados con base en información proveniente de los Estados Contables Básicos, que permite analizar el grado de avance de los objetivos y metas trazadas por la entidad contable pública, así como el nivel de cumplimiento de las funciones de cometido estatal.”; situación que ha sido reiterada en evaluaciones anteriores por ésta Oficina y de las cuales las recomendaciones no han sido atendidas. Lo mencionado debido a la presunta debilidad de análisis de la información contable y adecuado uso dentro de la planeación estratégica en la Unidad.
Es de anotar que el área financiera prepara informes gerenciales con alguna periodicidad, los cuales podrían fortalecerse con la implementación de estos indicadores.
</t>
  </si>
  <si>
    <t>Falta un mecanismo de divulgacion de los estados financieros que contenga los indicadores generales para una entidad publica.</t>
  </si>
  <si>
    <t>Reportes financieros trimestrales que apliquen para una entidad de esta naturaleza, con un indicador base.</t>
  </si>
  <si>
    <t>Indicador formulado y de acuerdo a la naturaleza de la Entidad, con su respectiva hoja de vida.</t>
  </si>
  <si>
    <t>Indicador de gestión financiero</t>
  </si>
  <si>
    <t>2.1.16</t>
  </si>
  <si>
    <t xml:space="preserve">Se evidenció la conciliación del reporte de PCT del módulo de almacén e inventarios con las correspondientes cuentas contables al 30 de junio de 2017, sin embargo la OCI solicitó a las áreas de contabilidad, almacén y planeación un reporte que incluyera el costo de adquisición, fecha de adquisición, vida útil, depreciación acumulada, para efectuar algunos re-cálculos para establecer la razonabilidad de la cuentas tanto del gasto como  de  depreciación acumulada, y efectuar un seguimiento a los correctivos efectuados al PCT de las situaciones informadas en memorandos expedidos por la Oficina de Control Interno Nos. 2016IE18891 del 27 de diciembre de 2016, 2017IE2757 del 23 de febrero de 2017.
En respuesta a los comunicado de la OCI antes mencionados, la Subdirección de Gestión Corporativa con radicado No. 2017IE704 del 23 de enero de 2017,  manifiesta que se efectuarían las correspondientes consultas al PCT, principalmente y a nivel general sobre:
• Elementos cuya depreciación acumulada era mayor al costo de adquisición.
• Claridad en el contenido de algunos campos que contenía el reporte generado en ese momento.
• Elementos marcados como totalmente depreciados y aun presentan saldo neto en libros
• Elementos totalmente depreciados pero presentan inconsistencias en el número de días depreciados y la vida útil.
En la respuesta recibida (2017IE704 del 23 de enero de 2017), se adjuntan los reportes del PCT para tres elementos y que con base a ellos la Subdirección de Gestión Corporativa concluye que la depreciación del PCT al 30 de noviembre de 2016, es correcta, sin embargo al efectura el recalculo por la OCI con los mismos datos extractados de los reportes enviados en su momento por la Subdirección de Gestión Corporativa, presentan diferencias (VER detalle en el informe). 
Dado que el reporte actualizado con corte a 30 de junio de 2017 y solicitado por la OCI,  no fue suministrado para esta auditoría, no fue posible verificar si las inconsistencias anotadas anteriormente sobre la integridad y razonabilidad de los campos presentados por el PCT, así como las diferencias en la depreciación situaciones fueron subsanadas. 
</t>
  </si>
  <si>
    <t xml:space="preserve">Falta de seguimiento y control sobre los datos Ingresados al  aplicativo </t>
  </si>
  <si>
    <t xml:space="preserve">Inventarios, Almacén  y contabilidad harán diez (10) pruebas trimestrales aleatorias al aplicativo de inventarios para validar el calculo de las depreciaciones </t>
  </si>
  <si>
    <t>Cuarenta (40) pruebas  realizadas</t>
  </si>
  <si>
    <t>Número de elementos revisados/40*100</t>
  </si>
  <si>
    <t>2.1.20</t>
  </si>
  <si>
    <t xml:space="preserve">A nivel del sistema de control interno, se desconoce la herramienta de Autoevaluación trimestral de proceso FOR-MC-02-04, la cual fue comunicada para su aplicación al interior de la UAECOB mediante memorando de la OAP del tres (3) de febrero de 2016, evidenciando debilidad en el cumplimiento de los componentes del MECI de autoevaluación institucional al no cumplir con actividades de sensibilización sobre la cultura de la autoevaluación. </t>
  </si>
  <si>
    <t>La actualización del mapa de procesos, con este los procedimientos y documentos asociados, entre ellos el formato FOR-MC-02-04 de fecha 19/12/2014</t>
  </si>
  <si>
    <t xml:space="preserve">Actualización, Publicación y socialización del procedimiento PROD-MC-02 Acciones Correctivas, Preventivas y de Mejora V9 y formato FOR-MC-02-4 Herramienta de Auto Evaluación de la Gestión  V1.
</t>
  </si>
  <si>
    <t>Procedimiento y formato actualizados, publicados y socializados.</t>
  </si>
  <si>
    <t>2.1.3.1</t>
  </si>
  <si>
    <t>hallazgo No. 2.1.3.24 formulados en la Auditoría de Regularidad No. 43 – vigencia 2015, por la no utilización de las 65 Tablet Motorola ET1 con 3G y WLAN, Memoria 32Gb, adquiridas en virtud del contrato 443 del 17 octubre 2014. En consecuencia, se formula como un nuevo hallazgo</t>
  </si>
  <si>
    <t xml:space="preserve">Se configura el hallazgo por  la no utilización de las 65 Tablet Motorola ET1 con 3G y WLAN, Memoria 32Gb, adquiridas en virtud del contrato 443 del 17 octubre 2014.
</t>
  </si>
  <si>
    <t>Contratacion de personal idoneo</t>
  </si>
  <si>
    <t>2.1.3.2</t>
  </si>
  <si>
    <t>Hallazgo Administrativo por la falta de cumplimiento en las acciones correctivas del hallazgo 2.1.3.22 Como resultado de la evaluación y seguimiento al Plan de Mejoramiento, se evidenció falta de efectividad en las acciones de mejoras presentadas por la UAECOB, correspondientes al hallazgo No.2.1.3.22 formulados en la Auditoría de Regularidad No. 43 – vigencia 2016; por lo tanto se formula como un nuevo hallazgo</t>
  </si>
  <si>
    <t>La acción correctiva presentada por la entidad, si bien corrige a futuro los
procedimientos, para el hallazgo formulado, no logró eliminar la causa del hallazgo.</t>
  </si>
  <si>
    <t>2.1.3.3</t>
  </si>
  <si>
    <t>La anterior situación origina la falta de seguimiento y control de las áreas
correspondientes para depurar la información que genera el área financiera en
cuanto a pasivos exigibles, máxime cuando se desconoce la situación de aquellos
contratos suscritos desde vigencias anteriores, y al cierre de la vigencia 2016, la
UAECOB, no haya adelantado el proceso de depuración de los mismos, hecho que
trasgrede el artículo 60 de Ley 80 de 1993, literales b), d) y g) de la Ley 87 del 1993.</t>
  </si>
  <si>
    <t>Falta de depuración de los pasivos exigibles.</t>
  </si>
  <si>
    <t>1. Generar un informe mensual de seguimiento y control por dependencias, para la depuración de los pasivos exigibles por parte del àrea financiera</t>
  </si>
  <si>
    <t>Informes Pasivos exigibles</t>
  </si>
  <si>
    <t>No informes enviados /No informes Programados*100</t>
  </si>
  <si>
    <t>2.1.3.4</t>
  </si>
  <si>
    <t>La UAECOB celebró el Contrato de Suministro No. 571 de 2016 con la firma FERRETERIA FORERO SOLUCIONES S.A., suscrito el 22 de diciembre de 2016 en desarrollo del Proceso de Licitación Pública LP-006-2016 con el objeto de: “Suministro de materiales, equipos y herramientas para el Mejoramiento Integral de las instalaciones de la UAE Cuerpo Oficial de Bomberos, por valor de $519.805.693 con un plazo de 6 meses, con fecha de inicio, 13 de enero de 2017.” “Una Contraloría aliada con Bogotá” www.ContraloríaBogotá.gov.co Código Postal 111321 Cra. 32A No. 26A-10 PBX 3358888 26 Mediante la Resolución 776 del 9 de noviembre de 2016 se ordena la apertura del proceso de Licitación Pública UAECOB-LIC-006-2016 y según Acta de Cierre y Apertura de las propuestas del proceso del 28 de noviembre de 2016, se declara cerrado el proceso con una sola propuesta a cargo de Ferretería Forero S.A</t>
  </si>
  <si>
    <t xml:space="preserve">Falta de revision en la parte técnica de los estudios previos en los diferentes procesos </t>
  </si>
  <si>
    <t xml:space="preserve">1. Mesas de trabajo para la revisión de los estudios previos exceptuando los contratos de prestación de servicios  antes de la radicación en la Oficina Asesora Jurídica.
</t>
  </si>
  <si>
    <t xml:space="preserve">Mesas de Trabajo
</t>
  </si>
  <si>
    <t xml:space="preserve">Mesas de trabajo realizadas/Numero de estudios previos exceptuando los contratos de prestación de servicios  radicados en Jurídica*100
</t>
  </si>
  <si>
    <t xml:space="preserve">2.  tres (3) jornadas de capacitación a los supervisores de contratos y los responsables de archivo del expediente unico contractual de los contratos en Gestión Documental </t>
  </si>
  <si>
    <t>Capacitaciones</t>
  </si>
  <si>
    <t>Capacitaciones realizadas/3*100</t>
  </si>
  <si>
    <t>2.1.3.5</t>
  </si>
  <si>
    <t>Hallazgo Administrativo con presunta incidencia Disciplinaria, por cuanto los soportes no se encuentran completos dentro de las carpetas del Contrato de Suministro No. 279 de 2015</t>
  </si>
  <si>
    <t>A partir del año 2015 en el plan de acción del Área Financiera se implementó la carpeta única; este piloto inició con los contratos de prestación de servicios y en el 2016 aplicó igualmente para los contratos de proveedores.
Por lo anterior, la carpeta financiera del contrato 279/15 por tratarse de un proveedor está bajo custodia del Área Financiera y no de la Oficina Asesora Jurídica</t>
  </si>
  <si>
    <t>1. Solicitar al área financiera la carpeta con los soportes originales cuando los entes de control hagan referencia a Proveedores previos al 2015 y Contratistas previos al 2014.</t>
  </si>
  <si>
    <t>Solicitudes soportes originales financieros</t>
  </si>
  <si>
    <t xml:space="preserve">Solicitudes realizadas al àrea financiera/solicitudes realizadas por entes de control </t>
  </si>
  <si>
    <t>2.1.3.6</t>
  </si>
  <si>
    <t>Hallazgo Administrativo con presunta incidencia Disciplinaria, en
ejecución del Contrato de Prestación de Servicios No.133 de 2016, por cuanto el
contratista cobro un mayor valor, y por fallas en la gestión documental.</t>
  </si>
  <si>
    <t xml:space="preserve">Falta de control, seguimiento, organización, error en la digitacion  y Deficiencias en la supervision
Hallazgo Administrativo con presunta incidencia Disciplinaria, en ejecución del Contrato de Prestación de Servicios No.133 de 2016, por cuanto el contratista cobro un mayor valor, y por fallas en la gestión documental.   
</t>
  </si>
  <si>
    <t xml:space="preserve">1. Designar el  personal  de apoyo a la ejecución contractual, en el area para que  realice  las tareas de verificacion, control y seguimiento a la facturacion de los contratos 
</t>
  </si>
  <si>
    <t>2. Realizar  la verificación, control y seguimiento adecuado de la facturación a través del apoyo a la supervisión del contrato con las herramientas definidas por la Subdireccion.</t>
  </si>
  <si>
    <t xml:space="preserve">3. Realizar seguimiento a la entrega de los informes  de ejecucion  y disposición de los mismos en el expediente contractual. </t>
  </si>
  <si>
    <t xml:space="preserve">4.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</si>
  <si>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2.1.3.7</t>
  </si>
  <si>
    <t>Una vez realizada por parte del auditor, la revisión al expediente contractual relacionado con el Contrato de Mantenimiento No. 296 de 2016, se evidencia que las facturas canceladas no se encuentran archivadas adecuadamente en orden cronológico (fecha) dentro de la documentación del contrato, igualmente se evidencian soportes de facturas anexos a las que no corresponden lo que dificulta su verificación.</t>
  </si>
  <si>
    <t xml:space="preserve">Falta de control, seguimiento, organización, y Deficiencias en la supervision
</t>
  </si>
  <si>
    <t xml:space="preserve">1. Designar el  personal  de apoyo a la ejecución contractual, en el area para que  realice  las tareas de verificacion, control y seguimiento a la facturacion de los contratos 
</t>
  </si>
  <si>
    <t>2.1.3.8</t>
  </si>
  <si>
    <t>Hallazgo Administrativo con incidencia Disciplinaria por fallas en la supervisión de la orden de Compra 8688 de 2016 en el ejercicio de su control. Efectuada la revisión, lectura y análisis a la unidad documental de esta orden de compra se establece lo siguiente: “Una Contraloría aliada con Bogotá” www.ContraloríaBogotá.gov.co Código Postal 111321 Cra. 32A No. 26A-10 PBX 3358888 50 a) el registro de consumo, reportado por el contratista, sólo relaciona el mayor consumo y no remite el detalle del consumo por vehículo,</t>
  </si>
  <si>
    <t xml:space="preserve">Falta de control, seguimiento, organización, y Debilidad en la supervision
Hallazgo Administrativo con incidencia Disciplinaria por fallas en la supervisión de la orden de Compra 8688 de 2016 en el ejercicio de su control
</t>
  </si>
  <si>
    <t>2. Realizar  la verificación, control y seguimiento adecuado de la de las ordenes de trabajo  objeto de facturación a través del apoyo a la supervisión del contrato con las herramientas definidas por la Subdireccion.</t>
  </si>
  <si>
    <t>4. Disponer de personal para organizar la documentacion del Parque Automor de acuerdo a la TRD</t>
  </si>
  <si>
    <t xml:space="preserve">5.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</si>
  <si>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2.1.3.9</t>
  </si>
  <si>
    <t>Hallazgo Administrativo con incidencia Disciplinaria por que el comprobante de entrada de devolutivos 122 de 2017 del Almacén General de la UAECOB, no refleja el costo real de los bienes recibidos en virtud de la ejecución del contrato 575 de 2016.</t>
  </si>
  <si>
    <t xml:space="preserve"> La Supervisión del contrato no reportó la totalidad de los gastos al almacén para su respectiva entrada</t>
  </si>
  <si>
    <t>1. Capacitación a los supervisores de contratos que deben reportar a almacén la totalidad del valor de los elementos para tramitar la entrada.</t>
  </si>
  <si>
    <t>2.1.3.11</t>
  </si>
  <si>
    <t>Una vez revisado el Contrato de Prestación de Servicios No.280 de 2016, se encuentra que a folios 849 al 852 obra el Informe de Gestión Dirección de Operaciones del 1º al 30 de junio de 2016, firma Director Nacional de Operaciones JAVIER ORLANDO JAIMES GARCÍA de SEPECOL LTDA, Vo.Bo. ADRIANA BENAVIDES RIVERA, Supervisora, sin firma</t>
  </si>
  <si>
    <t>Deficiencias en la organizaciòn manejo y control en la documentación contenida en lo0s expedientes contractuales.</t>
  </si>
  <si>
    <t xml:space="preserve">1. Diseñar e implementar el procedimiento de gestión documental Institucional, que facilite la consulta integral de los expedientes contractuales y su debida conformación.
</t>
  </si>
  <si>
    <t xml:space="preserve">1.Elaboración e implementación del proceso de gestión documental institucional.  
</t>
  </si>
  <si>
    <t xml:space="preserve">1. Caracterizacíon del proceso/ implementación 
</t>
  </si>
  <si>
    <t xml:space="preserve">2.Suscribir convenio y/o contrato interadministrativo con el Archivo Distrital de Bogotá o el Servicio Nacional de Aprendizaje SENA, para el fortalecimiento documental en la conformación de expedientes contractuales de la Entidad. </t>
  </si>
  <si>
    <t>2. Suscripción de convenio y/contrato interadminsitrativo.</t>
  </si>
  <si>
    <t>2. No. de expedientes contractuales/ No. de expediente contractuales conformados durante la ejecución del convenio y/o contrato interadministrativo</t>
  </si>
  <si>
    <t>2.1.3.12</t>
  </si>
  <si>
    <t>Evaluados los estudios de oportunidad y conveniencia de los procesos contractuales señalados, se observa que este no permite determinar la estructura de costos a partir de los precios internacionales de los bienes a adquirir tanto a precio FOB como CIF, ni incorporar los impuestos y sus excepciones dada la naturaleza de ente contratante; así como los imprevistos, amparos nacionales y costos de la intermediación, lo que conlleva a que el monto a contratar sea concebido a partir de cotizaciones realizadas con oferentes en Colombia potenciando así el riesgo de adquirir dichos bienes con un elevado margen de intermediación al contratista y encarecimiento del producto, no obstante se utilice la modalidad de contratación por subasta inversa.</t>
  </si>
  <si>
    <t xml:space="preserve">Falta consultar la guía para la elaboración de estudio de sector de Colombia compra eficiente </t>
  </si>
  <si>
    <t>2.1.3.15</t>
  </si>
  <si>
    <t>5 Hallazgo Administrativo con presunta incidencia Disciplinaria por inconsistencias en la información suministrada y registrada en el aplicativo SIVICOF por la UAECOB</t>
  </si>
  <si>
    <t xml:space="preserve">Inconsistencias en la información reportada a entes de control externo </t>
  </si>
  <si>
    <t xml:space="preserve">Efectuar revisión previa a  la información a reportar al SIVICOF, a traves de un revisor que para el efecto designe el Jefe de la OAJ. </t>
  </si>
  <si>
    <t>Reportes a SIVICOF con revisión previa</t>
  </si>
  <si>
    <t>Número de reportes a SIVICOF / Número de reportes revisados previamente por la OAJ</t>
  </si>
  <si>
    <t>2.1.3.16</t>
  </si>
  <si>
    <t>Hallazgo Administrativo con presunta incidencia Disciplinaria y Fiscal, en cuantía de SEISCIENTOS SETENTA MIL CIENTO CUARENTA Y NUEVE PESOS M/CTE ($670.149), por el mayor valor facturado y pagado con ocasión del encuentro de familias realizado los días 10 y 11 de junio de 2012 por COMPENSAR dentro de la ejecución del Contrato de Prestación de Servicios No. 396 de 2016</t>
  </si>
  <si>
    <t>Falta de conocimiento del Decreto 514 del 2006 " por el cual se establece que toda entidad publica a nivel Distrital debe tener un sistema interno de gestion documental y archivo (SIGA) como parte del sistema de informacion administrativa del sector publivco</t>
  </si>
  <si>
    <t xml:space="preserve">1. Realizar seguimientos periodicos con el contratista con el fin de verificar los listados de asistencia y/o registro a los eventos y actividades programados y ejecutados desde el Plan de Bienestar. 
</t>
  </si>
  <si>
    <t>expedientes organizados</t>
  </si>
  <si>
    <t xml:space="preserve">1. Expediente contractual organizado mediabte lista de chequeo.                                                </t>
  </si>
  <si>
    <t xml:space="preserve">2. Consolidar  a traves de informe de los listados generados en cada una de las actividades del Plan de Bienestar con lo ejecutado vs lo programado. </t>
  </si>
  <si>
    <t xml:space="preserve"> 2.(N° de sensibilizaciones realizadas/ 4) *100                     </t>
  </si>
  <si>
    <t>3. Revisar que lo facturado por el contratista corresponda a lo entregado en los listados o registros de control en cada una de las actividades de Bienestar</t>
  </si>
  <si>
    <t xml:space="preserve">3. (N° de sensibilizaciones realizadas/ 4) *100           </t>
  </si>
  <si>
    <t>2.1.4.1</t>
  </si>
  <si>
    <t>En razón a la tendencia creciente en la constitución de altos montos de las Reservas Presupuestales respecto del presupuesto ejecutado, ya que en la vigencia fiscal de 2015 fueron del orden de los $16.547.6 millones, mientras que para el año 2016 ascendieron a la suma de $27.158.2 millones. Situación que indica falta de gestión efectiva durante la vigencia por parte del Ordenador del Gasto para invertir los recursos presupuestales de tal forma que los beneficios o las metas del Plan de Desarrollo se cumplan efectivamente en la vigencia en la cual fueron aplicados, más aún cuando la Entidad cuenta con todos los instrumentos que le permiten una óptima ejecución presupuestal,</t>
  </si>
  <si>
    <t xml:space="preserve">Mediante Circular N° 005 de 2016 expedida conjuntamente por las Secretarías Distritales de Planeación y Hacienda,  se adelantó la Armonización Presupuestal de los planes de gobierno “Bogotá Humana” con el nuevo Plan “Bogotá Mejor para Todos”, la cual se llevó a cabo en el mes de junio de 2016.   
</t>
  </si>
  <si>
    <t>Revisar,  Actualizar y Ajustar  el procedimiento denominado  " PROD-GF-08 Ejecución Presupuestal V4.pdf",  a cargo del área financiera, con el fin de  incluir un punto de control, que genere alertas  de manera mensualizada a todas las Subdirecciones  y Oficinas Asesoras sobre el estado de  las Reservas Presupuestales en la ejecución y demas acciones quesean pertinentes.</t>
  </si>
  <si>
    <t>Optimizacion del procedimiento asociados a las  reservas presupuestales.</t>
  </si>
  <si>
    <t>No. De procedimientos actualizados/No. De procedimientos programados</t>
  </si>
  <si>
    <t>2.2.1.1</t>
  </si>
  <si>
    <t>Hallazgo Administrativo, por baja ejecución de metas del Plan de Desarrollo “Bogotá Humana”, vigencia 2016
La situación anteriormente planteada, denota que la entidad concibe que, con la simple suscripción de los contratos, da cumplimiento de las metas de los proyectos de inversión, desconociendo la importancia de la entrega de los productos, obras e informes establecidos en los compromisos, afectando en forma negativa en la eficiencia, eficacia y efectividad con que la UAECOB invierte los recursos públicos para el logro de los objetivos institucionales y el bienestar de la ciudadanía.</t>
  </si>
  <si>
    <t xml:space="preserve">Durante el año 2016, la Entidad sufrió el cambio de tres administraciones siendo el último a partir del 30 agosto el cual preside hasta la fecha; durante los cuatro meses finales del año 2016 logramos superar el 90.97% de ejecución en inversión, la cual venía rezagada en un 22.85% con corte al mes de agosto.
</t>
  </si>
  <si>
    <t>Realizar una reunión con las Subdirecciones y Oficinas Asesoras, para evaluar el informe elaborado por la Oficina Asesora de Planeación denominado "Estado de ejecución plan anual de adquisiciones de los proyectos de inversión de la vigencia” y de ser el caso tomar las  acciones frente a las observaciones que se hagan en el mismo.</t>
  </si>
  <si>
    <t xml:space="preserve">Nivel de efectividad en la elaboracion de informes asociados a los proyectos de inversión </t>
  </si>
  <si>
    <t>N° de reuniones realizadas  con las subdirecciones y oficinas asesoras/N° de reuniones  programadas por la direccion</t>
  </si>
  <si>
    <t>2.2.1.2</t>
  </si>
  <si>
    <t>Hallazgo Administrativo, por baja ejecución de metas del Plan de Desarrollo “Bogotá Mejor Para Todos”, vigencia 2016
Situación ocasionada por la falta de planeación, al igual que se crean riesgos que afectan la eficiencia, eficacia y efectividad con que la UAECOB invierte los recursos, así como el incumplimiento de los objetivos misionales y por tanto menor grado de satisfacción de las necesidades de la ciudadanía, que son la razón de ser del gasto público. Igualmente, dificulta el seguimiento de las metas y objetivos del proyecto y la presentación de informes que conlleven a procesos de consolidación errados, los cuales pueden incidir en forma negativa en la toma de decisiones</t>
  </si>
  <si>
    <t>El Director actual de la UAECOB fue posesionado en el mes de agosto de 2016, fecha en la que la ejecución presupuestal de los gastos de Inversión solo alcanzaba el 22.85%, razón por la cual durante el último trimestre de la vigencia 2016 se adjudicó un 68.12% de la inversión asignada, lo que impactó el nivel de giros en la mencionada vigencia</t>
  </si>
  <si>
    <t xml:space="preserve">Realizar una reunión con las Subdirecciones y Oficinas Asesoras, para evaluar el informe elaborado por la Oficina de Control Interno denominado  “seguimiento y recomendaciones orientadas al cumplimiento de las metas del Plan de Desarrollo a cargo de la entidad” y de ser el caso tomar las  acciones frente a las observaciones que se hagan en el mismo.
</t>
  </si>
  <si>
    <t>Nivel de efectividad en el desarrollo del informe de Seguimiento</t>
  </si>
  <si>
    <t xml:space="preserve">Realizar una reunión trimestral con las Subdirecciones y Oficinas Asesoras, para evaluar informe elaborado por la Oficina Asesora de Planeación denominado "Estado de ejecución plan anual de adquisiciones de los proyectos de inversión de la vigencia” y de ser el caso tomar las  acciones frente a las observaciones que se hagan en el mismo.
</t>
  </si>
  <si>
    <t xml:space="preserve">Solicitar  trimestralmente a la Secretaria Técnica del Comité de Contratación Ordinario,  incluir dentro del orden del día la presentacion de :
• Informe de la Ejecución Presupuestal realizado por el area Financiera.
• Informe del Estado del Plan Anual de Adquisiciones  y Seguimiento a los proyectos de Inversión a la fecha,  realizado por la Oficina Asesora de Planeación.
</t>
  </si>
  <si>
    <t>Efectividad en la ejecuccion presupuestal y plan anual de adquisiciones.</t>
  </si>
  <si>
    <t>2.2.1.5</t>
  </si>
  <si>
    <t>Hallazgo Administrativo, por diferencias en la información registrada y/o reportada por la UAECOB en el sistema SIVICOF
Lo anterior se origina por falta de autocontrol en el reporte de la información consignada en el documento SEGPLAN, situación que afecta la credibilidad de la información reportada y genera errores porque se toma como referencia para la elaboración de otros informes.</t>
  </si>
  <si>
    <t>2.3.1.1</t>
  </si>
  <si>
    <t>Hallazgo Administrativo por sobreestimación en el saldo de la cuenta Otros Deudores por permanencia de saldos de contratos de vigencias anteriores.
El saldo de la cuenta 147090 Otros Deudores se encuentra constituida por la suma de $59.2 millones correspondiente al contrato 366 de 2008 suscrito con la firma Alloker’s que de acuerdo a las Notas a los Estados Contables se encuentra en reclamación</t>
  </si>
  <si>
    <t>Falta de gestiòn en el trámite de  liquidación de contratos de vigencias anteriores por parte de los supervisores de los mismos</t>
  </si>
  <si>
    <t>1. Tramitar los procesos de liquidación de los contratos según los términos establecidos por Ley.</t>
  </si>
  <si>
    <t>Trámite de liquidación</t>
  </si>
  <si>
    <t>Número de contratos Tramitados/Número de contratos por tramitar*100</t>
  </si>
  <si>
    <t>2.3.1.2</t>
  </si>
  <si>
    <t>Hallazgo Administrativo con presunta incidencia Disciplinaria por falta de gestión en la liquidación de contratos de vigencias anteriores.
El saldo de la cuenta 1615 Construcciones en Curso por $32.721.5 millones, se encuentra conformado por el valor de las obras realizadas a través de los siguientes contratos celebrados en vigencias anteriores, donde se evidencia que algunos contratos se encuentran liquidados y en otros casos, las obras se encuentran terminadas pero los contratos no se han liquidado,..</t>
  </si>
  <si>
    <t>2.3.1.3</t>
  </si>
  <si>
    <t>Hallazgo Administrativo por sobreestimación en la cuenta 1635 Bienes Muebles en Bodega por la falta de depuración de saldos que vienen de anteriores
Del análisis a la cuenta 1635 Bienes Muebles en Bodega, se evidenció que se encuentra constituida por el registro de elementos que vienen de vigencias anteriores sin que al cierre de la vigencia 2016, se haya subsanado la situación, por un valor de $923.0 millones.</t>
  </si>
  <si>
    <t>La no realizaciòn de los Comités de baja de bienes</t>
  </si>
  <si>
    <t>Realización de Comités de baja de bienes de acuerdo a las necesidades de la Entidad y/o cuando lo recomienden los responsables</t>
  </si>
  <si>
    <t>Comité de baja de bienes</t>
  </si>
  <si>
    <t>Numero de comités realizados/número de solicitudes de realización de comités*100</t>
  </si>
  <si>
    <t>2.3.1.4</t>
  </si>
  <si>
    <t>Hallazgo Administrativo por sobreestimación en la cuenta 1637 Propiedades, Planta y Equipo No Explotados por elementos ingresados al almacén de vigencias anteriores, pendientes por dar de baja.
De acuerdo a lo anterior, se evidencia la falta de control y seguimiento de aquellos elementos que no están prestando ningún servicio a la entidad, sin embargo, continúan figurando en los estados contables, aspecto que trasgrede lo consagrado en los numerales 3.19.1, 3.1.3 de la Resolución 357 de 2008, el numeral 1.2.2 del Instructivo de cierre 002 del 21 de diciembre de 2016.</t>
  </si>
  <si>
    <t>2.3.1.8</t>
  </si>
  <si>
    <t>Hallazgo Administrativo por sobreestimación en la cuenta 2710-Provisión para Contingencias
Las anteriores circunstancias demuestran la falta de control, seguimiento, conciliación y análisis de los hechos y transacciones de las áreas generadoras de la información que no reportan a Contabilidad en forma oportuna para que la información sea confiable.</t>
  </si>
  <si>
    <t>Se presentó debido a que el auditor no contempló la totalidad de los fallos desfavorables en contra de la entidad, tanto en primera instancia como en segunda instancia los cuales deben ser provisionados.</t>
  </si>
  <si>
    <t xml:space="preserve">1. Se realizaran conciliciones trimestrales de la cuenta 2710-provision para contingencias con el reporte generado por el Aplicativo SIPROJ, para provisionar los fallos desfavorables en primera y segunda instancia en contra de la Entidad como lo establece el procedimiento Res No. SHD-000397 de 2008 </t>
  </si>
  <si>
    <t>Reporte de fallos desfavorables generado del aplicativo SIPROJ</t>
  </si>
  <si>
    <t>Número de conciliaciones realizadas/2*100</t>
  </si>
  <si>
    <t>3.1.1.1</t>
  </si>
  <si>
    <t>Hallazgo administrativo por cuanto el sistema de gestión de la UAECOB es ineficiente e inefectivo en el despliegue del ciclo PHVA de los procesos de direccionamiento estratégico, gestión corporativa, gestión logística y gestión humana y la articulación de los mismos.
La formulación de los planes institucionales de: a) mantenimiento preventivo y correctivo del parque automotor, equipos menores e infraestructura b) renovación del parque automotor, de equipos menores y de infraestructura no son eficientes ni efectivos para satisfacer las necesidades institucionales que se prevé atender, consecuencia de corresponder tan solo a una decisión para cuatro años pero no corresponder a una planeación y planificación de un horizonte con la naturaleza de cada bien materia de intervención, su vida útil, ficha técnica de mantenimiento, etc.</t>
  </si>
  <si>
    <t xml:space="preserve">PLAN DE MATENIMIENTO DE INFRAESTRUCTURA que por primera vez se hace en la entidad, denominado Proyecto de Renovación de la Infraestructura en Operación – RINO  que fue socializado a los comandantes y jefes de estación el 01 de Septiembre del presente año en donde se cubre la ejecución  y plan del acción del año 2017 y 2018.
</t>
  </si>
  <si>
    <t>Oportunidad</t>
  </si>
  <si>
    <t>N° de actividades realizadas en cumpliento del cronograma del plan de infraestructura/ N° de actividades programadas en el cronograma del plan de infraestructura.</t>
  </si>
  <si>
    <t>3.1.1.2</t>
  </si>
  <si>
    <t>Hallazgo Administrativo con presunta incidencia Disciplinaria y Fiscal en cuantía de MIL DOSCIENTOS OCHENTA MILLONES DE PESOS M/CTE ($1.280.000.000), por la gestión ineficiente e ineficaz adelantada por la UAECOB en la ejecución del contrato de compra venta 286 de 2015, dada la compra de equipos de contenido que no pueden ser utilizados por presentar problemas en su uso.
Efectuada visita fiscal a las estaciones de bomberos B1, B2, B3 (almacén), B4, B5 se establece que los 50 equipos de auto contenido marca Draguer entregados a las estaciones de bomberos en virtud de la ejecución del contrato 286 de 2015, no pueden ser utilizados por presentar fallas en su operación.</t>
  </si>
  <si>
    <t xml:space="preserve">La asignación de los EPP no tuvo en cuenta la necesidad de recarga de los cilindros y la cantidad de quipos por estación. </t>
  </si>
  <si>
    <t>Reasignación de equipos de autocontenido marca Drager.</t>
  </si>
  <si>
    <t>3.1.1.4</t>
  </si>
  <si>
    <t>Hallazgo administrativo por el no aprovechamiento de la integración del sistema de intercomunicación de los equipos de auto contenido interspiro y de radio comunicación adquiridos con los contratos de compra venta 583 y 575 de 2016, respectivamente.
Efectuada la visita a 8 estaciones de bomberos (B1, B2, B3, B4, B5, B6, B8, B13 y B14) en el período comprendido entre el 1 y 20 de noviembre de 2017 de la UAECOB se establece que no está siendo utilizada la intercomunicación de los equipos interspiro con que cuenta sus máscaras (Contrato de compra venta 583 de 2016) con los radios de comunicación Motorola (Contrato de compra venta 575 de 2016), generando la potenciación del riesgo de daño económico por este concepto.</t>
  </si>
  <si>
    <t>configuración de los radios y autocontenidos para establecer la intercomunicación entre los mismo.</t>
  </si>
  <si>
    <t>Se realizara la configuración correspondiente, buscando los respectivos mecanismo de operatividad y adecuada tecnología para que los equipos interspiro estableciendo comunicación con los radios Motorola.</t>
  </si>
  <si>
    <t>intercomunicación entre las mascaras y radios de comunicación motorola.</t>
  </si>
  <si>
    <t>N° de mascaras que se adquieren mediante el contrato 583 de 2016, que establece comunicación bidireccional con los radios marca Motorola./ Total de mascaras adquiridas en el Cto 583 de 2016.</t>
  </si>
  <si>
    <t>Informe de auditoria de desempeño COD 227 PAD 2017</t>
  </si>
  <si>
    <t>4.1.1.1</t>
  </si>
  <si>
    <t>Hallazgo Administrativo con presunta incidencia Disciplinaria y Fiscal, en cuantía de TREINTA Y TRES MILLONES NOVECIENTOS VIENTISIETE MIL QUINIENTOS CINCUENTA Y OCHO PESOS CON 40 CENTAVOS ($33.927.558,40), por la gestión ineficiente e ineficaz adelantada en la etapa precontractual y contractual, respecto a la adquisición de 23 botas de” línea de fuego” objeto del grupo 3; y 11 botas tácticas del grupo 2, adquiridas mediante el contrato de Venta No 309 del 2015; que no se pueden utilizar en razón a que el tallaje no corresponde a las reales necesidades del cuerpo de Bomberos de la UAECOB.</t>
  </si>
  <si>
    <t>El personal de almacen no tenia claridad del inventario existente.                 Deficiencias en la planeación.</t>
  </si>
  <si>
    <t xml:space="preserve">1. Identificar en las estaciones que personal operativo necesita reposición por daño de las botas de línea de fuego y botas tácticas.                                                                   
</t>
  </si>
  <si>
    <t>Entrega de botas en reposición .</t>
  </si>
  <si>
    <t>Número de botas entregadas/ Número de botas en reposición.</t>
  </si>
  <si>
    <t>2. Realizar la rotación de inventario existente de las botas de línea de fuego y botas tácticas del contrato 309 de 2015, de conformidad con las necesidades actuales de las diferentes estaciones para su reposición por daño.</t>
  </si>
  <si>
    <t>3. Realizar la solicitud a la Subdirección Corporativa para establecer el punto de control en los procedimientos que sean necesarios, para obtener el certificado de almacén con el Vo Bo, según el stock de inventarios que se requiera para la compra de suministros o adquisición de equipos.</t>
  </si>
  <si>
    <t>Solicitudes realizadas y certificaciones recibidas.</t>
  </si>
  <si>
    <t xml:space="preserve">solictud realizada /solicitud programada.      </t>
  </si>
  <si>
    <t xml:space="preserve">4. Solicitar en la etapa precontractual por medio de correo electrónico la existencia del stock de inventarios que se encuentre en el almacén, según la compra de suministros o adquisición de equipos que se requiera.
</t>
  </si>
  <si>
    <t>Seguridad y salud en  el trabajo</t>
  </si>
  <si>
    <t>William Javier Cabrejo García</t>
  </si>
  <si>
    <t>Daniel Armando Vera Ruíz</t>
  </si>
  <si>
    <t>(Relacione los documentos  que soportan y evidencian avances de ejecución)</t>
  </si>
  <si>
    <t>(No. actividades realizadas de las indicadas en la columna K).</t>
  </si>
  <si>
    <t>(Cálculo automático)</t>
  </si>
  <si>
    <t>(Información del análisis adelantado por el auditor que realizó el seguimiento)</t>
  </si>
  <si>
    <t>incumplida</t>
  </si>
  <si>
    <t>El ente de control en informe de auditoria regular PAD 2017 cod. 30 establecio que esta acción de mejora no elimino la causa raiz del hallazgo y ordeno la reformular una nueva acción.</t>
  </si>
  <si>
    <t>CIERRES ACCION / HALLAZGO</t>
  </si>
  <si>
    <t>Estado de la acción</t>
  </si>
  <si>
    <t>Auditor que da cumplimiento a la acción</t>
  </si>
  <si>
    <t>Cierre Hallazgo</t>
  </si>
  <si>
    <t>Auditor que cierra el hallazgo</t>
  </si>
  <si>
    <t>Soporte que evidencia que el ente externo cerró el hallazgo</t>
  </si>
  <si>
    <t>(Resultado automático)</t>
  </si>
  <si>
    <t>Subdirección de Gestión Humana</t>
  </si>
  <si>
    <t>Seguridad y Salud en el Trabajo</t>
  </si>
  <si>
    <t>Seguridad y salud en el trabajo</t>
  </si>
  <si>
    <t>Sgto. Roger Andrés Peña Guzmán</t>
  </si>
  <si>
    <t>N° de equipos reasignados/ cantidad de equipos de autocontenidos Drager.</t>
  </si>
  <si>
    <t>Evidencias</t>
  </si>
  <si>
    <t>Heidy Bibiana Barreiro Garcia</t>
  </si>
  <si>
    <t>Camilo Andres Caicedo Estrada</t>
  </si>
  <si>
    <t xml:space="preserve">1. Designar el  personal  de apoyo a la ejecución contractual, en el area para que  realice  las tareas de verificacion, control y seguimiento a la facturacion de los contratos 
</t>
  </si>
  <si>
    <t>El ente de control en informe de auditoria regular PAD 2018 cod. 168 establecio que esta acción de mejora fue incumplida y ordeno dar observancia a  lo establecido en la resolución 069/2015 parágrafo 1</t>
  </si>
  <si>
    <r>
      <rPr>
        <b/>
        <u/>
        <sz val="8"/>
        <color indexed="8"/>
        <rFont val="Calibri"/>
        <family val="2"/>
        <scheme val="minor"/>
      </rPr>
      <t xml:space="preserve">2,1,3,7 : </t>
    </r>
    <r>
      <rPr>
        <sz val="8"/>
        <color indexed="8"/>
        <rFont val="Calibri"/>
        <family val="2"/>
        <scheme val="minor"/>
      </rPr>
      <t xml:space="preserve"> 1.  cruce de actividades del contrato con las actividades programadas para el curso de bombero I y II.
2.  No se ejecutó el contrato en la vigencia 2015
3.  No contar con escenarios para realizar capacitación misional</t>
    </r>
    <r>
      <rPr>
        <b/>
        <u/>
        <sz val="8"/>
        <color indexed="8"/>
        <rFont val="Calibri"/>
        <family val="2"/>
        <scheme val="minor"/>
      </rPr>
      <t xml:space="preserve">
</t>
    </r>
  </si>
  <si>
    <r>
      <rPr>
        <b/>
        <sz val="8"/>
        <color indexed="8"/>
        <rFont val="Calibri"/>
        <family val="2"/>
        <scheme val="minor"/>
      </rPr>
      <t xml:space="preserve">2,1,3,9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</si>
  <si>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r>
      <rPr>
        <b/>
        <sz val="8"/>
        <color indexed="8"/>
        <rFont val="Calibri"/>
        <family val="2"/>
        <scheme val="minor"/>
      </rPr>
      <t xml:space="preserve">2,1,3,21 </t>
    </r>
    <r>
      <rPr>
        <sz val="8"/>
        <color indexed="8"/>
        <rFont val="Calibri"/>
        <family val="2"/>
        <scheme val="minor"/>
      </rPr>
      <t xml:space="preserve">Aún cuando se realizò la actualización del procedimiento y los ajustes necesarios al mismo, es indispensable reforzar al interior de la Unidad las acciones encaminadas a depurar los saldos de pasivos exigibles. </t>
    </r>
  </si>
  <si>
    <r>
      <rPr>
        <b/>
        <sz val="8"/>
        <color indexed="8"/>
        <rFont val="Calibri"/>
        <family val="2"/>
        <scheme val="minor"/>
      </rPr>
      <t xml:space="preserve">2,1,3,30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</si>
  <si>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r>
      <t xml:space="preserve">Realizar los reportes a la oficina de disciplinarios sobre las actividades  de supervisión que no sean cumplidas por parte de los supervisores para que se lleven las sanciones disciplinarias que hayan lugar.        </t>
    </r>
    <r>
      <rPr>
        <sz val="8"/>
        <color rgb="FFFF0000"/>
        <rFont val="Calibri"/>
        <family val="2"/>
        <scheme val="minor"/>
      </rPr>
      <t xml:space="preserve">                                                                                                           </t>
    </r>
  </si>
  <si>
    <r>
      <t xml:space="preserve">Nº de </t>
    </r>
    <r>
      <rPr>
        <b/>
        <sz val="8"/>
        <color indexed="8"/>
        <rFont val="Calibri"/>
        <family val="2"/>
        <scheme val="minor"/>
      </rPr>
      <t>comites</t>
    </r>
    <r>
      <rPr>
        <sz val="8"/>
        <color indexed="8"/>
        <rFont val="Calibri"/>
        <family val="2"/>
        <scheme val="minor"/>
      </rPr>
      <t xml:space="preserve"> de contratacion ordinarios realizados /Nº de</t>
    </r>
    <r>
      <rPr>
        <b/>
        <sz val="8"/>
        <color indexed="8"/>
        <rFont val="Calibri"/>
        <family val="2"/>
        <scheme val="minor"/>
      </rPr>
      <t xml:space="preserve"> comites </t>
    </r>
    <r>
      <rPr>
        <sz val="8"/>
        <color indexed="8"/>
        <rFont val="Calibri"/>
        <family val="2"/>
        <scheme val="minor"/>
      </rPr>
      <t>de contratacion ordinarios programados.</t>
    </r>
  </si>
  <si>
    <r>
      <t xml:space="preserve">                           Número de Certifiación solicitadas </t>
    </r>
    <r>
      <rPr>
        <b/>
        <sz val="8"/>
        <color indexed="8"/>
        <rFont val="Calibri"/>
        <family val="2"/>
        <scheme val="minor"/>
      </rPr>
      <t>/</t>
    </r>
    <r>
      <rPr>
        <sz val="8"/>
        <color indexed="8"/>
        <rFont val="Calibri"/>
        <family val="2"/>
        <scheme val="minor"/>
      </rPr>
      <t>Número totales de certificaciones    recibidas.</t>
    </r>
  </si>
  <si>
    <t>Informe Auditoría de Regularidad PAD 2018 Cod. 168</t>
  </si>
  <si>
    <t>3.1.2.1</t>
  </si>
  <si>
    <t>Hallazgo administrativo por la inefectividad de las acciones propuestas para mitigar el hallazgo 3.3.2. de la Auditoría Código 51, del PAD 2016 por no suscribirse la prórroga solicitada por el contratista al contrato de compraventa no. 350 de 2015.</t>
  </si>
  <si>
    <t>3.1.2.2</t>
  </si>
  <si>
    <t>Hallazgo administrativo por la inefectividad de las acciones propuestas para mitigar el hallazgo 3.3.1. de la Auditoría Código 51, del PAD 2016, que consistía en no establecer riesgos previsibles y la forma de mitigarlos para el contrato de compraventa 350 de 2015.</t>
  </si>
  <si>
    <t>3.1.3.1</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</si>
  <si>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</si>
  <si>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</si>
  <si>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3.1.3.4</t>
  </si>
  <si>
    <t>3.1.3.5</t>
  </si>
  <si>
    <t>3.1.3.6</t>
  </si>
  <si>
    <t>3.1.4.1</t>
  </si>
  <si>
    <t>3.1.4.2</t>
  </si>
  <si>
    <t>3.2.1.1</t>
  </si>
  <si>
    <t>3.3.1.2</t>
  </si>
  <si>
    <t>3.3.1.3</t>
  </si>
  <si>
    <t>Hallazgo Administrativo con Presunta Incidencia Disciplinaria, por debilidad en la supervisión de los contratos. Se evidenció que la supervisión en la ejecución contractual realizada por la UAECOB en algunos contratos suscritos durante las vigencias 2016 y 2017, presenta fallas e inconsistencias que impiden el verdadero control y seguimiento de los recursos públicos entregados a los contratistas a fin de dar cumplimiento al objeto contractual, lo cual se ve materializado en los informes de supervisión en razón a que los mismos son entregados en forma esporádica y sin soportes documentales que garanticen la entrega de los productos establecidos dentro del contrato,  LEER EL RESTO DEL HALLAZGO EN EL INFORME</t>
  </si>
  <si>
    <t>3.3.1.4</t>
  </si>
  <si>
    <t>3.3.1.5</t>
  </si>
  <si>
    <t>3.3.1.6</t>
  </si>
  <si>
    <t>3.3.1.1</t>
  </si>
  <si>
    <t xml:space="preserve">Hallazgo Administrativo con presunta incidencia Disciplinaria, relacionada  con la no ampliación de los amparos de las garantías solicitadas del contrato 512 de 2013.
Para el contrato No. 512 de 2013, se evidenció que en virtud de la adición al contrato por valor de $5.000.000, el contratista realizó la ampliación del valor y vigencias de los amparos, de acuerdo con lo establecido en la cláusula tercera de la respectiva modificación; sin embargo se observa, que a la fecha, dichos amparos no se encuentran ampliados, teniendo en cuenta que el contrato a septiembre 23 de 2015, no ha terminado su ejecución, no obstante haber estado programada para mayo 18 de 2014 y por ende la liquidación tampoco se ha surtido, situación que puede generar riesgos para la entidad relacionados con pérdida de confiabilidad en sus actuaciones.
La anterior situación obedece a la falta de una adecuada supervisión del contrato, como lo establece los numerales 1, de la cláusula 8 de los contratos: -Supervisión que a la letra señala: “Verificar el pleno cumplimiento por parte del contratista del objeto y a las obligaciones contenidas en el contrato”, lo que trasgrede el Manual de Contratación, parte pertinente, vigente para la época. De la misma forma, lo establecido en los Artículos 83 “Supervisión e interventoría contractual” y 84.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</si>
  <si>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oncluir deficiencias en la planeación del contrato al no atender las fechas de las diferentes capacitaciones contempladas en el Plan de Capacitación de la entidad, consulta indispensable al momento de elaborar los estudios previos, lo que permitiría la no afectación del desarrollo de otras capacitaciones.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</si>
  <si>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 capacitaciones. </t>
  </si>
  <si>
    <t>Hallazgo administrativo con presunta incidencia disciplinaria por deficiencias en la elaboración de los estudios previos y por ende en el contrato de Aceptación de oferta en cuanto al recibo y lugar de entrega de los alimentos para los caninos. VER HALLAZGO COMPLETO EN INFORME.
Del análisis al Contrato 148 suscrito el 11 de febrero y con fecha de inicio el 13 de febrero de 2014 con la firma Concentrados el Rancho Ltda., se estableció en el numeral 6 obligaciones del contratista: “Entregar las cantidades de alimentos solicitadas por el supervisor en la presentación, acordada en el lugar establecido por el supervisor, significa que la entidad, le dio la potestad al Supervisor del Contrato para que el decidiera el lugar de entrega de los alimentos, pero no se especificó claramente en el contrato ni se contempló en los estudios previos, el sitio en que deberían ser entregados los alimentos por parte del contratista, situación que genera un alto riesgo de que los productos entregados por el contratista no correspondieran a los bienes realmente contratados, pues la recepción de bienes debe ser realizada por el funcionario responsable del manejo del Almacén y Bodega y en el sitio en donde se haya pactado la entrega según el contrato o la orden de compra.
Dado lo anterior, se evidencia que los procedimientos utilizados por la entidad para el ingreso de elementos respecto de este contrato, no fueron adecuados, desconociendo lo que señala la Resolución 001 de 2001 por la cual se expide el Manual de Procedimientos Administrativos y Contables para el Manejo y Control de los Bienes en los Entes Públicos del Distrito Capital de la Secretaría de Hacienda-CONTADOR GENERAL DE BOGOTÁ D.C., al señalar en el numeral 3, que: “Los elementos adquiridos deben ser entregados en su totalidad por parte del proveedor en el Almacén o en el lugar que estipule la orden de adquisición, situación que no se dio en el presente contrato.</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</si>
  <si>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otrascapacitaciones. </t>
  </si>
  <si>
    <t>Hallazgo administrativo con presunta incidencia disciplinara por no suscribirse la prórroga solicitada por el contratista al contrato de compraventa No. 350 de 2015</t>
  </si>
  <si>
    <t>No se contaba en el año 2015 con el personal administrativo profesional idóneo. 3,3,1</t>
  </si>
  <si>
    <t>Reportes realizados s se presentan en la vigencia</t>
  </si>
  <si>
    <t>inefectiva</t>
  </si>
  <si>
    <t>El Ente de Control en el informe de auditoria regular PAD 2018 CDO. 168  establecio que esta acción de mejora no elimino la causa raiz del hallazgo y ordeno  reformular una nueva acción, para lo cual la asoció con el nuevo hallazgo 3,1,2,1</t>
  </si>
  <si>
    <t>Hallazgo administrativo por no establecer riesgos previsibles y la forma de mitigarlos, contrato de compraventa No.350 de 2015</t>
  </si>
  <si>
    <t>No se contaba en el año 2015 con el personal administrativo profesional idóneo. 3,3,2</t>
  </si>
  <si>
    <t xml:space="preserve">Establecer la matriz de riesgos conforme la guía de Colombia compra Eficiente.                                                                              </t>
  </si>
  <si>
    <t>Subsanación de riesgos previsibles y buscar la forma de mitigarlos.</t>
  </si>
  <si>
    <t>N° de contratos con matriz de riesgos/ N° de contratos celebrados en el área.</t>
  </si>
  <si>
    <t xml:space="preserve"> Realizar los reportes a la oficina de disciplinarios de las inconsitencias de la elaboración de las prorrogas y tramites administrativos contractuales para que se lleven las sanciones disciplinarias que hayan lugar.                                                                              </t>
  </si>
  <si>
    <t>El ente de control en informe de auditoria regular PAD 2017 cod. 30 establecio que esta acción de mejora no elimino la causa raiz del hallazgo y ordenó reformular una nueva acción.</t>
  </si>
  <si>
    <t>El ente de control en informe de auditoria regular PAD 2017 cod. 30 establecio que esta acción de mejora no elimino la causa raiz del hallazgo y ordenó  reformular una nueva acción.</t>
  </si>
  <si>
    <t>El Ente de Control en el informe de auditoria regular PAD 2018 CDO. 168  establecio que esta acción de mejora no elimino la causa raiz del hallazgo y ordenó  reformular una nueva acción, para lo cual la asoció con el nuevo hallazgo 3,1,2,2</t>
  </si>
  <si>
    <t>Este hallazgo viene de la auditoria cod. 51-2016 (2,3,2), se reformuló en la auditoria cod. 30-2017 (3,3,2) pero el Ente de Control no cargó estas acciones en el SIVICOF no obstante  la Unidad si lo reformuló bajo el # 2,1,3,14. Nuevamente en la auditoria cod. 168-2018 el ente de control establece que esta acción es inefectiva y ordena nuevamente reformularla y queda bajo el # 3,1,2,2. Por este motivo se encuentran dos acciones de mejora con diferente # de hallazgo pero versan sobre el mismo tema</t>
  </si>
  <si>
    <t>Este hallazgo viene de la auditoria cod. 51-2016 (2,3,1), se reformuló en la auditoria cod. 30-2017 (3,3,1) pero el Ente de Control no cargó estas acciones en el SIVICOF no obstante  la Unidad si lo reformuló bajo el # 2,1,3,14. Nuevamente en la auditoria cod. 168-2018 el ente de control establece que esta acción es inefectiva y ordena nuevamente reformularla y queda bajo el # 3,1,2,1. Por este motivo se encuentran dos acciones de mejora con diferente # de hallazgo pero versan sobre el mismo tema</t>
  </si>
  <si>
    <t>Auditoria Contratación Estatal vigencia 2017 – Procesos    Públicos.</t>
  </si>
  <si>
    <t xml:space="preserve">10.2.2  </t>
  </si>
  <si>
    <t xml:space="preserve">No cumplimiento de las fechas de inico de los procesos del Plan Anual de adquisiciones </t>
  </si>
  <si>
    <t>1. En Comité de Contratación ordinario, la Oficina Asesora de Planeación presentara un informe de cumplimiento del plan de contratación por proyecto de inversión.</t>
  </si>
  <si>
    <t>Proyectar un plan de choque de los procesos que se encuentran con las fechas vencidas, con el fin de agilizar la radicación al area encargada.</t>
  </si>
  <si>
    <t>Humano</t>
  </si>
  <si>
    <t>Numero de informes presentados / Numero de informes programados.</t>
  </si>
  <si>
    <t>Cumplimiento del plan de Choque</t>
  </si>
  <si>
    <t xml:space="preserve">10.2.1 </t>
  </si>
  <si>
    <t>10.2.4</t>
  </si>
  <si>
    <t>Número de contratos celebrados en todas la modalidades/formatos actualizados de lista de chequeo y memorando de cumplimiento de requisitos de ejecución.</t>
  </si>
  <si>
    <t>Oficina Asesora jurídica</t>
  </si>
  <si>
    <t>la fecha de aprobación de la póliza emitida por jurídica y la fecha de firma del acta de inicio son diferentes</t>
  </si>
  <si>
    <t xml:space="preserve">1.No existen mecanismos de validación para la elaboración y revisión de los documentos contractuales por parte de la Subdirección antes de ser enviados a la Oficina Jurídica.  
</t>
  </si>
  <si>
    <t>correctiva</t>
  </si>
  <si>
    <t>Subdirección Operativa</t>
  </si>
  <si>
    <t>Suscrita acta de inicio, enviar correo electronico solicitando la ampliación de la poliza.</t>
  </si>
  <si>
    <t xml:space="preserve">Números de correos electronicos / actas de inicio </t>
  </si>
  <si>
    <t xml:space="preserve">Se adoptará el uso del aplicativo de la herramienta Google; Seguimiento y control de contratos UAECOB,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</si>
  <si>
    <t>Seguimiento y autocontrol del supervisor y apoyo a la supervisión  de los contratos de compraventa de la Subdirección.</t>
  </si>
  <si>
    <t>Número de contratos de compraventa a cargo de la Subdirección/Número de contratos gestionados en el aplicativo</t>
  </si>
  <si>
    <t>Deficiencia de la supervisión y apoyos a la supervisión de los contratos de compraventa.</t>
  </si>
  <si>
    <t>Debilidad en la supervisón de los cotratos</t>
  </si>
  <si>
    <t xml:space="preserve">Debilidad en el archivo de documental </t>
  </si>
  <si>
    <t>Hallazgo Administrativo - por inconsistencias en los certificados de supervisión Contrato 269 de 2017</t>
  </si>
  <si>
    <t>Deficiencia en el control y supervisión de los contratos</t>
  </si>
  <si>
    <t>Fallas en el control por parte de la  supervisión</t>
  </si>
  <si>
    <t>Baja ejecución de Metas proyectos de inversión</t>
  </si>
  <si>
    <t xml:space="preserve">montos altos de reservas </t>
  </si>
  <si>
    <t>Falta de autoregulación y autocontrol</t>
  </si>
  <si>
    <t xml:space="preserve"> mayores valores de obra cobrados</t>
  </si>
  <si>
    <t>la actual administración ha perdido la potestad para liquidar contrato 338</t>
  </si>
  <si>
    <t>Error en los lineamientos del Proveedor PCT</t>
  </si>
  <si>
    <t>El responsable del Almacen incluyo elementos catalogados como gasto desde su ingreso y que no forman parte del inventario</t>
  </si>
  <si>
    <t>licencias y software dados de baja no registrados en la cuenta 1637</t>
  </si>
  <si>
    <t>Error en el sistema PCT</t>
  </si>
  <si>
    <t xml:space="preserve"> 1. Una vez suscrita el acta de inicio la subdirección solicitara mediante correo electronico la ampliación de la poliza, ejerciendo un autocontrol.</t>
  </si>
  <si>
    <t>1. Director: Asigna las supervisiones exclusivamente en los integrantes del Comité Directivo (en lo referente a contratos que no sean de prestacion de servicios profesionales y/o de apoyo a la gestión).</t>
  </si>
  <si>
    <t xml:space="preserve">2.  OAJ: Realiza capacitaciones a los integrantes del Comité Directivo de manera trimestral. </t>
  </si>
  <si>
    <t xml:space="preserve"> 3. Supervisores: a) Utilizan sistema de seguimiento contractual creado por la Oficina Asesora de Planeación (en lo referente a contratos que no sean de prestación de servicios profesionales y/o de apoyo a la gestión). b) Remiten la información generada en virtud de la ejecución contractual y su liquidación a más tardar el día siguiente a su expedición a la Oficina Asesora Jurídica</t>
  </si>
  <si>
    <t xml:space="preserve"> 4. Seguimiento al debido diligenciamiento de la herramienta creada por la Oficina Asesora de Planeación, para seguimiento contractual citado en el numeral 3.</t>
  </si>
  <si>
    <t>1. Supervisores: Remiten la información generada en virtud de la ejecución contractual y su liquidación a más tardar el día siguiente a su expedición a la Oficina Asesora Jurídica</t>
  </si>
  <si>
    <t xml:space="preserve">2. Oficina Asesora Jurídica archiva y publica a más tardar dentro de los 2 días siguientes a la fecha del recibo en  esta dependencia. </t>
  </si>
  <si>
    <t>Realizar revisión por parte de un profesional de la Oficina Asesora de Planeación a los certificados de supervisión y demas documentos que soportan el cumplimiento de la ejecución y que deben ser firmados por el supervisor.</t>
  </si>
  <si>
    <t xml:space="preserve">*Enviar comunicación al contratista solicitándole incluir las siguientes  columnas informativas  (fecha de entrada al taller, fecha de salida del taller, fecha de cierre ot)
* Solicitar al proveedor cada mes el archivo plano actualizado
</t>
  </si>
  <si>
    <t xml:space="preserve">*Adelantar proceso de matrícula ante las autoridades competentes, de los  vehículos de transito libre.
*enviar comunicación al contratista solicitándole incluir las siguientes  columnas informativas  
( fecha de entrada al taller, fecha de salida del taller, fecha de cierre ot)
</t>
  </si>
  <si>
    <t>Realizar mesas de trabajo a nivel directivo para revisar y reprogramar las metas -en caso que aplique- de acuerdo al presupuesto asignado para el cumplimiento de metas proyectos de inversión</t>
  </si>
  <si>
    <t xml:space="preserve">1. Crear un documento que contenga el paso a paso para su elaboración, la información a solicitar, de los principales informes de ley y seguimientos que adelanta la OCI (PAAC, Decreto 215-2017, Austeridad en el gasto, Control Interno Contable, entre otros), así como forma de reportarlo externamente como al interior de la unidad.
</t>
  </si>
  <si>
    <t>Efectuar el registro contable del derecho cierto
1. Comunicación a OAJ para establecer si este valor representa un derecho cierto para la Entidad.
2. A partir de su respuesta se efecturá el registro contable o su revelación en las notas</t>
  </si>
  <si>
    <t>Efectuar los registros contables correspondientes de acuerdo a:
1. Comunicación al DADEP para solicitar la aceptacion del traslado del reforzamintos de la estacion bosa contrato 338-2015
2. solicitud de concepto juridico del tramite a seguir, toda vez,  que prescribieron los tiempos para la liquidacion contrato 587/2012
3. comunicacion a la Entidad encargada de recibir y administrar este  tipo de obras para su aceptacion, en relación al contrato 588/2012.</t>
  </si>
  <si>
    <t>Realizar Conciliaciones mensuales entre el Almacen, Inventarios y Contabilidad</t>
  </si>
  <si>
    <t xml:space="preserve">1. Solicitar concepto a la Dirección Distrital de Contabilidad sobre el tramite a seguir para la baja de elementos considerados de gasto o consumo.
</t>
  </si>
  <si>
    <t>2. Dar aplicación al concepto emitido por la DDC  y actuailizar el procedimento de acuerdo al conepto</t>
  </si>
  <si>
    <t>1. Solicitar concepto a la Dirección Distrital de Contabilidad sobre el tramite a seguir para la baja de activos intangibles.</t>
  </si>
  <si>
    <t>Conciliaciones mensuales entre el Almacen, Inventarios y Contabilidad</t>
  </si>
  <si>
    <t>Seguimiento y control</t>
  </si>
  <si>
    <t>Porcentaje de cumplimiento de actividades</t>
  </si>
  <si>
    <t xml:space="preserve">numero de revisiones realizadas a los certificados elaborados por la supervisión </t>
  </si>
  <si>
    <t>Base de datos de Parque Automotor Actualizada</t>
  </si>
  <si>
    <t xml:space="preserve">Base de datos Actualizada
</t>
  </si>
  <si>
    <t>Mesas de trabajo</t>
  </si>
  <si>
    <t>creación documento</t>
  </si>
  <si>
    <t>creación metodología</t>
  </si>
  <si>
    <t>Registro Contable</t>
  </si>
  <si>
    <t>Registros Contables</t>
  </si>
  <si>
    <t>Conciliaciones</t>
  </si>
  <si>
    <t>Aplicación de concepto</t>
  </si>
  <si>
    <t>Procedimiento actualizado</t>
  </si>
  <si>
    <t xml:space="preserve"> Números de contratos compraventa./ Número Polizas entregadas.</t>
  </si>
  <si>
    <t>No. De actividades ejecutadas / No. De actividades planeadas X 100</t>
  </si>
  <si>
    <t>numero de designaciones a la supervisión/ numero de revisiones a los certificados de supervisión</t>
  </si>
  <si>
    <t xml:space="preserve">No. De actividades propuestas / No. De actividades desarrolladas 
</t>
  </si>
  <si>
    <t>Mesas de trabajo realizadas/mesas de trabajo programadas</t>
  </si>
  <si>
    <t>Numero de actividades realizadas / numero de actividades programadas</t>
  </si>
  <si>
    <t>Conciliaciones efectuadas / conciliaciones proyectadas (6)</t>
  </si>
  <si>
    <t xml:space="preserve">Oficina Asesora de Planeación </t>
  </si>
  <si>
    <t>Subdirección Logística</t>
  </si>
  <si>
    <t>Pedro Manosalva
Giohana Gonzalez</t>
  </si>
  <si>
    <t>Hallazgo Administrativo. Inconsistencias en los certificados de supervisión Contrato 269 de 2017. Efectuada la revisión de los documentos encontrados en las carpetas del contrato 269 del 8 de junio de 2017, suscrito entre la UAECOB y la firma E &amp; C Ingenieros LTDA., se evidenció en los certificados de supervisión y en un informe de gestión inconsistencias las cuales se relacionan a continuación...Leer el resto del hallazgo en el informe</t>
  </si>
  <si>
    <t>Hallazgo Administrativo con Incidencia Fiscal y Presunta Incidencia Disciplinaria, por valor de CIENTO QUINCE MILLONES SETENTA MIL DOSCIENTOS PESOS M/CTE ($115.070.200) en el Contrato 296 de 2016 debido a deficiencias en el control y supervisión del mismo. En conclusión y teniendo en cuenta el cuadro anterior, la UAECOB avaló y pagó servicios y bienes que se encontraban dentro de los tiempos y kilometrajes establecidos en las garantías ofrecidas por el contratista, pagos que ascienden a la suma de VEINTE MILLONES OCHOCIENTOS CUARENTA MIL CIENTO CINCUENTA Y CINCO PESOS M/CTE ($20.840.155), ocasionado por deficiencias en el control y la supervisión del contrato, cuantía que se constituye en detrimento al erario público. Leer el resto del hallazgo en el informe</t>
  </si>
  <si>
    <t>Hallazgo Administrativo con Presunta Incidencia Disciplinaria. Contrato 8688 de 2016, fallas en el control por parte de la supervisión. ..Leer el resto del hallazgo en el informe</t>
  </si>
  <si>
    <t>Hallazgo Administrativo con Presunta Incidencia Disciplinaria. Baja ejecución de metas. Se observó que con la simple suscripción de los contratos se da por hecho el cumplimiento de las metas de los proyectos; sin embargo, el no cumplimiento real de las metas de los proyectos de inversión 1133 y 1135 permite concluir deficiencias de gestión por parte de la Entida. .. leer el reto del hallazgo en el informe</t>
  </si>
  <si>
    <t xml:space="preserve">Hallazgo administrativo - montos altos de reservas presupuestales por $24.050.8 millones constituidas a diciembre 31 de 2017 y recursos presupuestales sin ejecutar por $6.163.2 millones. Se hace reiterativa la observación sobre el alto monto al cual ha correspondido la constitución de las Reservas Presupuestales año tras año, puesto que para el año 2015 ascendieron a $16.547.6 millones, en el año 2016 a $27.158.2, y para el 2017 a $24.050.8 millones. Lerr el resto del  hallazgo en el informe </t>
  </si>
  <si>
    <t>Hallazgo Administrativo – por falta de gestión en el seguimiento al área de presupuesto por parte de la Oficina de Control Interno.
En el precitado oficio, también se manifiesta que en consideración a la necesidad de auditar cada año diferentes procesos de la Unidad, no fueron incluidas en 2017 auditorías a los temas en Presupuesto y Plan de Adquisiciones, y que se estimó pertinente que con el cumplimiento del reporte establecido en el artículo 2 del Decreto 370 de 2014 y el artículo 3 del Decreto 215 de 2017, la Oficina de Control Interno adelantó cuatro seguimientos al cumplimiento de metas del Plan de Desarrollo Bogotá Mejor para Todos, bajo la metodología definida... leer el resto del hallazgo en el informe</t>
  </si>
  <si>
    <t>Hallazgo administrativo por sobrestimación en el saldo de la cuenta Otros Deudores por permanencia de saldos de contratos de vigencias anteriores.
El saldo de la cuenta que refleja al final del ejercicio del año 2017 se encuentra por un total de $977.1 millones, como consecuencia del saldo a favor de la entidad en la liquidación del contrato 321 de 2009 suscrito con la firma RED DE UNIVERSIDADES PUBLICAS DEL EJE CAFETERO PARA EL DESARROLLO REGIONAL - ALMA MATER... leer el resto del hallazgo en el informe</t>
  </si>
  <si>
    <t>Hallazgo administrativo con presunta incidencia Disciplinaria por falta de gestión en la liquidación de contratos de vigencias anteriores.
El saldo que presenta esta cuenta al finalizar el ejercicio del año 2017 es por valor de $1.730 millones, saldo que se encuentra conformado por tres obras que se realizaron en vigencias anteriores, en donde los contratos suscritos para dichas obras se encuentran liquidados o en su defecto no han sido liquidados... Leer el resto del hallazgo en el informe</t>
  </si>
  <si>
    <t>Hallazgo administrativo por inconsistencia entre el saldo reflejado en el balance general y el saldo reflejado en el libro auxiliar descargado del aplicativo PCT Enterprise Contabilidad generando sobreestimación en la cuenta 1635.
Según el saldo total que refleja la UAECOB en el balance general a diciembre 31 de 2017 por valor de 448.5 millones y la conciliación de bienes en bodega, se evidencia una diferencia respecto al libro auxiliar, el cual muestra un saldo de $914.4 millones al finalizar el periodo del año 2017, que comparado con el saldo que refleja dicha cuenta, expone una diferencia de $465.9 millones... leer el resto del hallazgo en el informe</t>
  </si>
  <si>
    <t>Hallazgo administrativo por la falta de supervisión y control, por parte de las áreas que manipulan el inventario, al momento de realizar la resolución de bajas de inventarios reflejando bienes que hacen parte del gasto sin ser un activo para la UAECOB.
Se realizó el análisis y verificación de los registros contables o movimientos efectuados para la baja de inventario de los bienes no explotados, de acuerdo a la Resolución 1168 de 2017 según acta de inventario No. 01 del 21 de diciembre de 2017 y la Resolución 018 de 2017 según acta de inventario No. 001 de 12 de agosto de 2016, información suministrada por la UAECOB a través del radicado No. 2018EE4653 del 09 de Abril de 2018, ... leer todo el hallazgo en el informe</t>
  </si>
  <si>
    <t>Hallazgo administrativo por inconsistencia entre el saldo reflejado en el balance general y el saldo reflejado en el libro auxiliar descargado del aplicativo PCT Enterprise Contabilidad generando sobreestimación en la cuenta 1675.
Analizado el saldo que figura en los estados financieros a diciembre 31 de 2017 de la cuenta 1675 por valor de $ 64.529.9 millones, se verificó que el valor reflejado concordara con la conciliación de bienes muebles... leer todo el hallazgo en el informe</t>
  </si>
  <si>
    <t>Parque Automotor</t>
  </si>
  <si>
    <t>Auditoría Interna Sistema de Gestión de Seguridad y Salud en el Trabajo</t>
  </si>
  <si>
    <t>2.5.1</t>
  </si>
  <si>
    <t xml:space="preserve">Debilidad en mecanismos de autocontrol.
</t>
  </si>
  <si>
    <t>2.9.1</t>
  </si>
  <si>
    <t>Se evidencia que en el formato de estudios previos FOR-DE-25-02 item 9 se estipula los criterios ambientales y de salud ocupacional a tener en cuenta, pero estos al momento de ingresarlos no son tenidos en cuenta en la contratación, ni tampoco se ve que se anexe los documentos solicitados.</t>
  </si>
  <si>
    <t>Número de contratos celebrados /constancias de publicación de las etapas  de los procesos selectivos.</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</si>
  <si>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</si>
  <si>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</si>
  <si>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r>
      <t xml:space="preserve">1. Se adoptará el uso del aplicativo de la herramienta Google; </t>
    </r>
    <r>
      <rPr>
        <b/>
        <sz val="8"/>
        <color indexed="8"/>
        <rFont val="Calibri"/>
        <family val="2"/>
        <scheme val="minor"/>
      </rPr>
      <t>Seguimiento y control de contratos UAECOB,</t>
    </r>
    <r>
      <rPr>
        <sz val="8"/>
        <color indexed="8"/>
        <rFont val="Calibri"/>
        <family val="2"/>
        <scheme val="minor"/>
      </rPr>
      <t xml:space="preserve">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r>
  </si>
  <si>
    <r>
      <rPr>
        <b/>
        <sz val="8"/>
        <color theme="1"/>
        <rFont val="Calibri"/>
        <family val="2"/>
        <scheme val="minor"/>
      </rPr>
      <t>1.</t>
    </r>
    <r>
      <rPr>
        <sz val="8"/>
        <color theme="1"/>
        <rFont val="Calibri"/>
        <family val="2"/>
        <scheme val="minor"/>
      </rPr>
      <t xml:space="preserve"> Dentro de las obligaciones especificas del contrato a cargo del contratista se incluirá el cumplimiento de las obligaciones contempladas en los estudios previos y los demás documentos del proceso selectivo.</t>
    </r>
  </si>
  <si>
    <t>Correl electronico del 26/07/2018 publicacion procedimiento presentacion ejecucion presupuestal Cdo Prod-gf-07 y se realizo actualizacion del procedimiento</t>
  </si>
  <si>
    <t xml:space="preserve">Se relizaron las reauniones con las subdirecciones para a anlizar los informes realizados por la OAP de los meses de julio, septiembre y diciembre  vigencia 2016, tambien el informe de gestion de 2016 en donde la entidad realizo un proceso de armonizacion entre el plan de desarrollo saliente bogota humana 2012-2016 y en nuevo plan de desarrolo Bogota mejor para todos 2016-2020, en donde se evidencia el 100% del plan de desarrollo Bogota Humana. </t>
  </si>
  <si>
    <t>2. Establecer una metodología basados en riesgos para la construcción del Plan Anual de Auditorías para cada vigencia, usando como modelo "Universo de auditorías basados en Riesgos" del DAFP.
a.Crear el borrador del documento
b. Revisión y aprobación por el líder del proceso
c. Incorporación en el SIG - Ruta de la Calidad
d. Capacitación al interior de la OCI
e. Socialización a la UAECOB</t>
  </si>
  <si>
    <t>Gloria Verónica Zambrano Ocampo</t>
  </si>
  <si>
    <t>Gloria Verónica Zambrano Ocampo Rivera</t>
  </si>
  <si>
    <t xml:space="preserve">Se incluyó dentro del  acta de recibo a satisfacciónpara los contrartos de la OAP el Vo. Bo.  Del profesional jurídico del área </t>
  </si>
  <si>
    <t>Se inicio proceso disciplinario  255-2014 y se encuentra en etapa probatoria</t>
  </si>
  <si>
    <t>Mediante oficio No. 2015IE13355 del 04/11/2015 la  OAJ  conceptuá que se puede adelantar la corresóndiente constancia de archivo del expediente de conformidad con lo establecido en el Art. 2,2,1,1,2,4,3 del Decreto 1082/2015.</t>
  </si>
  <si>
    <t>Se envío informe ejecutivo del contrato a la OAJ el 19/10/2015 por pate del jefe de la OAP</t>
  </si>
  <si>
    <t>El Subdirector Operativo Reasignara Los Equipos De Autocontenido Marca Drager Al Área De Capacitación Y Entrenamiento De La UAECOB.</t>
  </si>
  <si>
    <t>Profesionales OCI</t>
  </si>
  <si>
    <t>Hallazgo Administrativo con presunta incidencia Disciplinaria y Fiscal, por valor de TRES MILLONES QUINIENTOS OCHENTA MIL SETECIENTOS  DIECIOCHO PESOS M/CTE $3.580.718, que corresponde al monto cancelado por la UAECOB a la empresa REMIMPODISEL S.A., por concepto de servicios y/o repuestos respecto a los vehículos OCK424, OBI133, OBE956 y ME13, sin hacer exigibles las garantías técnicas con que contaban, según el contracto 281 del 2015.
Analizada la información suministrada por la entidad, se evidencia la falta de control por parte del supervisor del contrato, al no hacer exigibles las garantías relacionadas con el cumplimiento de las obligaciones estipuladas en el contrato, en el acápite denominado “Obligación Específicas-Garantías” en las que el contratista asume: ´´Garantías 1. Será responsable de la garantía técnica, sobre las actividades de mantenimiento realizadas en talleres especializados. Así como será responsable de gestionar y realizar los trámites necesarios para ser efectiva la garantía de los repuestos e insumos utilizados, como baterías, repuestos e insumos eléctricos; grupo1. 7500kms. y/o diez (10) meses, lo que primero ocurra, amparando la calidad de los repuestos instalados y la mano de obra. Grupo 2. 7500 kms. y/o diez (10) meses lo que primero ocurra, amparado ...VER EL RESTO DEL HALLAZGO EN EL INFORME</t>
  </si>
  <si>
    <t>Pedro Andres Manosalva Rincón</t>
  </si>
  <si>
    <t>Tte. Jairo Enrique Bolaños Aguilar</t>
  </si>
  <si>
    <t>Tte. José Gonzalo Dueñas Peralta</t>
  </si>
  <si>
    <t>Tte. Miguel Enrique Cabra Martínez</t>
  </si>
  <si>
    <t>Tte. Joselín Sanchez Pinilla</t>
  </si>
  <si>
    <t>Tte. Luis Edison Panqueva Buitrago</t>
  </si>
  <si>
    <t>Tte. Fabio Enrique Sastoque Quevedo</t>
  </si>
  <si>
    <t>Tte.Jorge Enrique Noy Hilarión</t>
  </si>
  <si>
    <t>Sgto. Edgar Tovar Niño</t>
  </si>
  <si>
    <t>Tte. Oscar Alberto Martínez</t>
  </si>
  <si>
    <t>Neil Cárdenas</t>
  </si>
  <si>
    <t>Cdte. Fidel Hermógenes Medina Medina</t>
  </si>
  <si>
    <t>Cdte. Gonzalo Emilio Cuellar Tello</t>
  </si>
  <si>
    <t>Cdte.Gerardo Alonso Martínez Riveros</t>
  </si>
  <si>
    <t>Cdte. Arnulfo Triana León</t>
  </si>
  <si>
    <t>Cdte. Tito Forero Arenas</t>
  </si>
  <si>
    <t>Sgto. Isaias Lizarázo Pérez</t>
  </si>
  <si>
    <t>Sandra Romero Pardo Rincón</t>
  </si>
  <si>
    <t>Diana Barrera Medina</t>
  </si>
  <si>
    <t>Blanca Irene Delgadillo Porras</t>
  </si>
  <si>
    <t>Sgto. Benjamin Herrera</t>
  </si>
  <si>
    <t>Darwin Antonio Baquero Sandoval</t>
  </si>
  <si>
    <t>Oficina asesora de Planeación</t>
  </si>
  <si>
    <t>Oficina de Control Interno</t>
  </si>
  <si>
    <t xml:space="preserve">1 y 2 Se evidencia estudios, previos del contrato No. 037 de 2018 obligacion especifica "j. apoyar la revision y control de los informes mensuales de la contraloria elaborados para Sivicof" 3. Actas de verificacion del 06/03/2018, 07/05/2017, 06/07/2018 y 29/08/2018 revision a la informacion a reportar en Sivicof.  </t>
  </si>
  <si>
    <t>4.Fecha seguimiento</t>
  </si>
  <si>
    <t>4.Evidencias o soportes ejecución acción de mejora</t>
  </si>
  <si>
    <t>4.Actividades realizadas  a la fecha</t>
  </si>
  <si>
    <t>4.Resultado del indicador</t>
  </si>
  <si>
    <t>4. % avance en ejecución de la meta</t>
  </si>
  <si>
    <t>4.Alerta</t>
  </si>
  <si>
    <t>4.Analisis - Seguimiento OCI4</t>
  </si>
  <si>
    <t>4.Auditor que realizó el seguimiento</t>
  </si>
  <si>
    <t xml:space="preserve">Se realizaria la contratación del personal idoneo para el cumplimiento del desarrollo del sofware a la medidad y colocar las 65 tablet a funcionar. </t>
  </si>
  <si>
    <t xml:space="preserve">1. Solicitar a la Oficina Asesora de Planeación,  la actualización de los informes y su correcta publicación. 
2. Verificar que los estados financieros publicados en la pagina web corresponda a los reportados por Gestiòn financiera. 
</t>
  </si>
  <si>
    <t xml:space="preserve">Mensualmente se envía correo a todos los subdirectores con la información sobre los pasivos, para que realicen el análisis por parte de cada una de las Subdirecciones a cargo y envien la informacion para depurar esta partida.
</t>
  </si>
  <si>
    <t>Se evidencia el envio de  9 correos electronicos a corte  Junio 2018. 
Se esta cumpliendo con la acción planteada</t>
  </si>
  <si>
    <t>Ana Sofia Estupiñan Balaguera</t>
  </si>
  <si>
    <t>Con la información recibida de cada uno de las Subdirecciones se hacen los análisis respectivos de cada uno de los pasivos exigibles y se hacen los trámites necesarios.</t>
  </si>
  <si>
    <t>Cada una de las dependecias de la Unidad , en la medida que recopilan documentos necesarios para pagar o liberar los  envian  a Presupuesto para el respectivo tramite.
Se adjunta cuadro de seguimiento pasivos exigibles.</t>
  </si>
  <si>
    <t>A la fecha no ha sido necesario informar a la oficina de asuntos disciplinarios.</t>
  </si>
  <si>
    <t>A la fecha cada una de las areas responsables de pasivos exigibles esta cumpliendo con la labor.</t>
  </si>
  <si>
    <t>Las socializaciones del procedimiento GAJ-12 selección abreviada por subasta inversa están programadas para los días 22,29 de junio y 6 de julio. Se realizaron se anexan actas de reunión</t>
  </si>
  <si>
    <t>Las socializaciones del procedimiento GAJ-12 selección abreviada por subasta inversa se realizó en las fechas previstas con el equipo de la Subdirección Corporativa-Infraestructura para los días 22,29 de junio y 6 de julio, 
Se recomienda analizar el impacto de las socializaciones.</t>
  </si>
  <si>
    <t>Cada vez que se genera un proceso de contración, se solicita y se llevan a cabo mesas de trabajo con el Area Juridica para la revision e indicación de los ajustes en los estudios previos.</t>
  </si>
  <si>
    <t>Acta de reunion sobre capacitacion del expediente unico, presentacion y convocatoria para supervisores de Contratos 29 de junio de 2018, y actas de reunion del 20 de abril, 17 de mayo y 22 de junio.</t>
  </si>
  <si>
    <t>Se evidencian correos electrónicos de las mesas de trabajo realizadas con la oficina de jurídica y contratación del 27, 24, 23, 18,1 3 de Julio y 13, 14, 21, 22 de Junio y 21 20 de Mayo, de procesos desarrollados en la Subdirección de Gestión Corporativa, donde se hace mención a las revisiones de los estudios previos</t>
  </si>
  <si>
    <t>Se evidencia capacitaciòn del expediente unico a todos los supervisores de los contratos, ademas adjuntan registro de reuniòn del 20 abril, 17 de mayo y 22 de junio, donde se dan lineamientos de los archivos de gestiòn y tablas de retenciòn documentasl (Expediente Unico).
Se recomienda buscar un mecanismo para evaluar la efectividad de las capacitaciones .</t>
  </si>
  <si>
    <t>Se efectuo una jornada se socialización, según acta de reunión del 16 de febrero de 2018.</t>
  </si>
  <si>
    <t xml:space="preserve">Se Evidencio la segunda socialización de la vigencia 2018, referente a procedimientos y manual de compras, efectuada el 19 de abril, acta adjunta.
En la capacitación se dio información sobre todo el procedimiento de ingreso de bienes por almacén
Se recomienda efectuar la socialización pendiente y buscar un mecanismo de impacto de las socializaciones, para que se desarrolle durante esta vigencia
</t>
  </si>
  <si>
    <t>Auditoría Integral Contratación Directa</t>
  </si>
  <si>
    <t>10.2.2</t>
  </si>
  <si>
    <t>Inscripción   a la ARL  en la  fecha  de  sucripcion  del  contrato  y  no  con  la  fecha  del  Acta de incio.</t>
  </si>
  <si>
    <t>1. Revisar para el  pago  la  certificación  de  la  ARL y  poliza del  contrato,  con  el fin  de  verificar  la  cobertura de la totalidad del  plazo  conforme a las  fechas  estipuladas en el  Acta de  Incio. 
2. Elaboración de base datos de los Contratistas identificando las novedades de la ARL, fecha de inicio, fecha de terminación y el tiempo de cobertura de ARL. 
3. Socializar y solicitar 30 días antes a la fecha de vencimiento del contrato, a los contratistas con novedad para que actualicen la fecha de cobertura de sus Afiliaciones a la ARL</t>
  </si>
  <si>
    <t>Cobertura de la ARL y poliza por el periodo total de la vigencia del contrato, según las fechas estipuladas en el Acta de inicio</t>
  </si>
  <si>
    <t xml:space="preserve">Contratos revisados/contratos con cobertura </t>
  </si>
  <si>
    <t>10.2.3</t>
  </si>
  <si>
    <t xml:space="preserve">En el contrato 107 de 2008, se observan las siguientes actas de recibo a satisfacción así: A folio 96. Acta recibo a satisfacción de fecha 23/04/2018, primer pago (del 01 febrero al 28 de febrero de 2018) de acuerdo a la factura No. 3044 del 11/04/2018 A folio 98 Factura No. 3044 del 11 de abril de 2018 Segunda cuota mensual del contrato de prestación de servicios No. 107 de 2018.Es de anotar que las dos actas de recibo a satisfacción son de la misma fecha de expedición 23/04/2018, pero el acta de recibo a satisfacción de la factura No. 3044 del 11/04/2018 corresponde al segundo pago y no al primer pago como se evidencia en el folio 96. A folio 76 Acta recibo a satisfacción de fecha 23/04/2018, segundo pago (del 01 marzo al 31 de marzo de 2018) de acuerdo a la factura No. 3013 del 12/03/2018 A folio 78 Factura No. 3013 del 12 de marzo de 2018. Primer cuota mensual del contrato de prestación de servicios No. 107 de 2018 Es de anotar que las dos actas de recibo a satisfacción son de la misma fecha de expedición 23/04/2018, pero el acta de recibo a satisfacción de la factura No. 3013 del 12/03/2018 corresponde al primer pago y no al segundo pago como se evidencia en el folio 78.
</t>
  </si>
  <si>
    <t xml:space="preserve">1. Del contrato 107 de 2018 fue radicada la cuenta de cobro en la cual certifican el cumplimiento del primer pago con factura 3044 del 11 de abril, sin embargo en oficio del contratista dirigido al supervisor se menciona que la Factura 3044 corresponde al segundo pago.
2. Del contrato 107 de 2018 fue radicada la cuenta de cobro en la cual certifican el cumplimiento del segundo pago con factura 3013 del 12 de marzo, sin embargo en oficio del contratista dirigido al supervisor se menciona que la Factura 3013 corresponde al primer pago.
3. Al momento de la causación el area se encontraba en plan de choque, para el cierre del primer trimestre contable. Por lo tanto el nivel de trabajo era muy alto.    
4. Al momento de la revisión de la cuenta no presentó inconsistencias, la unica anomalia se evidencia en la descripción de la factura, donde se cruzan el primer y segundo pago.    </t>
  </si>
  <si>
    <t xml:space="preserve">Realizar una capacitacion al personal que efectua la causacion contable, sobre los items que se deben tener en cuenta al momento de causar las cuentas incluidos el cuerpo de la factura. </t>
  </si>
  <si>
    <t>Realizar una Capacitación</t>
  </si>
  <si>
    <t>Capacitación Realizada/Capacitación Programada</t>
  </si>
  <si>
    <t xml:space="preserve">a) Contrato 015 de 2017 (folio 140 a 175 solicitud modificación contractual y memorando 2017IE13702 del 05/10/2017 soportes de cesión de fecha 06/10/2017 a folio 184 informe de actividades de fecha junio, julio, agosto y septiembre de 2017. Observándose, no orden cronológico.  En el contrato 104 de 2018, revisado el expediente contractual no reposa el informe del mes de febrero de 2018, el cual fue remitido por el responsable del presupuesto en la orden de pago No. 474 del 13 de marzo de 2018, informe que se evidencia se encuentra por archivar en la Oficina Asesora Jurídica.   </t>
  </si>
  <si>
    <t xml:space="preserve">Debilidad en el archivo de la documentación </t>
  </si>
  <si>
    <t xml:space="preserve">Realizar mesas mensuales el último día del mes, para verificar que la documentación remitida a la OAJ, este archivada. Este archivo se realizará conforme a la fecha de radicación en la OAJ. </t>
  </si>
  <si>
    <t>90% acciones realizadas .</t>
  </si>
  <si>
    <t>12. Revisiones por la duracion en vigencia.</t>
  </si>
  <si>
    <t xml:space="preserve">En el contrato 073 de 2018 en el formato único de declaración de bienes y renta en el ítem declaración se diligenció “para actualización” correspondiendo “para tomar posesión”, y el contrato 058 de 2017  en el formato único de declaración de bienes y renta  no diligencia declaración. </t>
  </si>
  <si>
    <t>Teniendo en cuenta que se da inicio a un nuevo proceso contractual, se requiere indicar en el formato de bienes y rentas que en la declaración de cumplimiento la opción a elegir es "Para tomar posesión"</t>
  </si>
  <si>
    <t xml:space="preserve">Solicitar que  en el formato único de declaración de bienes y renta en el ítem declaración se verifique y/o seleccione  "para tomar posesión"  para todos los contratos de prestación de servicios de la SGR,  Se archivará soporte del formato  en la carpeta del proceso de contratación correspondiente. 
</t>
  </si>
  <si>
    <t xml:space="preserve">Sucede debido que en algunas ocasiones las fechas del  acta de inicio de los contratos no son las mismas fechas de aseguramiento de la ARL; toda vez que la primera depende de la fecha de aprobación de la póliza y es un factor que no puede controlar el contratista, lo que conlleva a las diferencias entre la fecha de inicio y la fecha de terminación de cobertura de la ARL. </t>
  </si>
  <si>
    <t xml:space="preserve">Solicitar a los contratistas de prestación de servicios que actualicen la fecha de cobertura de sus Afiliaciones a la ARL para que coincidan con sus actas de inicio mediante las etapas de :
1. Elaboración de base datos de los CSP identificando las novedades de la ARL
2. solicitar 30 días antes a la fecha de vencimiento del contrato a los contratistas con novedad que  actualicen la fecha de cobertura de sus Afiliaciones a la ARL. (DEJAR UNICAMENTE LOS NUMERALERS 1 Y DOS) 
</t>
  </si>
  <si>
    <t>Humanos y Tecnológicos</t>
  </si>
  <si>
    <t>Formato único de declaración de bienes y renta diligenciado correctamente en todos los proceso de CSP de la Subdirección</t>
  </si>
  <si>
    <t>(Nº De procesos de CSP iniciados en el periodo de la acción con el formato diligenciado correctamente / nº total de procesos de CSP iniciados en el periodo de la acción  de la Subdirección de gestión del Riesgo)*100</t>
  </si>
  <si>
    <t>100 % de solicitudes a contratistas de Cobertura de afiliaciones a ARL</t>
  </si>
  <si>
    <t>(Nº De Solicitudes realizadas a los CSP con novedad en ARL según base de datos/ Nº total de CSP con novedad de ARL según base de datos)*100</t>
  </si>
  <si>
    <t>No se realizarón los controles correspondientes de la documentación entregada por el personal a contratar en la Subdirección Operativa.</t>
  </si>
  <si>
    <t xml:space="preserve">Realizar un filtro de documentos (Formato único de declaración de renta y Hoja de Vida de la Función Pública entre otros) en la etapa precontractual mediante v/bo de quien realice la revisión para todos los contratos de prestación de servicios de la SO, se archivará soporte del formato en la carpeta del proceso de contratación correspondiente. </t>
  </si>
  <si>
    <t>Verificación de la documentación de contratos.</t>
  </si>
  <si>
    <t>Número de contratos de contratación directa/ Números de contratos Verificados</t>
  </si>
  <si>
    <t>3.1.1.3</t>
  </si>
  <si>
    <t>3.1.1.5</t>
  </si>
  <si>
    <t>3.1.1.6</t>
  </si>
  <si>
    <t>3.1.1.7</t>
  </si>
  <si>
    <t>3.1.1.8</t>
  </si>
  <si>
    <t xml:space="preserve">Inadecuada aplicación del procedimiento de reclamaciones por perdida o hurto de bienes </t>
  </si>
  <si>
    <t xml:space="preserve">Falta de aplicabilidad del procedimiento de reclamaciones por perdida o hurto de bienes publicados en la ruta de la calidad </t>
  </si>
  <si>
    <t>Falta de claridad y actualización en los procedimientos correspondientes a la baja de bienes</t>
  </si>
  <si>
    <t>Bien Automotor sigla ME19 que se encuentra fuera de servicio por tiempo prolongado, debido al  costo elevado de la reparación de la Bomba con respecto a la disponibildad de recursos para el mantenimiento correctivo y preventivo de todo el parque automotor de la UAECOB.</t>
  </si>
  <si>
    <t xml:space="preserve">Falta de control y aplicación del procedimiento de traslado por parte del Jefe de la Estación </t>
  </si>
  <si>
    <t xml:space="preserve">Deficiencia en el sistema para la identificación de los elementos por a causa que los materiales de plaqueteo utilizados son de baja calidad.  </t>
  </si>
  <si>
    <t>No se coteja las bases de datos de los inventarios de bienes de devolutivos y de consumo controlado en el sistema de información</t>
  </si>
  <si>
    <t xml:space="preserve">Falta de verificación de la información del concepto técnico de baja por parte del comité </t>
  </si>
  <si>
    <t>En su momento la planeación, el seguimiento y control a la aseguradora no cumplió con el objetivo esperado</t>
  </si>
  <si>
    <t>En su momento el equipo de Compras, seguros e inventarios, identificaron esos riesgos que se encuentran en la Matriz.</t>
  </si>
  <si>
    <t xml:space="preserve">1. Socializar a las 17 estaciones y al edificio de comando los  Procedimientos y  formatos en caso de siniestro, perdida o hurto de los elementos.
</t>
  </si>
  <si>
    <t>2.Revisar y actualizar los formatos relacionados con  el procedimiento de siniestro, perdida o hurto de los elementos y establecer  formato de controles para Reclamaciones por perdida o hurto de bienes a la aseguradora.</t>
  </si>
  <si>
    <t>3. Conciliar la información de la toma física con el PCT y de acuerdo a lo encontrado realizar los trámites pertinentes.</t>
  </si>
  <si>
    <t xml:space="preserve">1. Socializar a las 17 estaciones  y al edificio de comando los formatos y procedimientos en caso de siniestro, perdida o hurto de los elementos establecidos en la ruta de la calidad
</t>
  </si>
  <si>
    <t>2. Revisar y establecer puntos de control en el procedimiento de "Reclamaciones por perdida o hurto de bienes",  y los formatos relacionados con dicho procedimiento</t>
  </si>
  <si>
    <t xml:space="preserve">1. Revisión y actualización del procedimiento de Baja de Bienes y de toma física,  estableciendo Formato “Informe General de los bienes asignados a la UAECOB " para obtener una información clara y eficiente.
</t>
  </si>
  <si>
    <t>2. Realizar socialización a los jefes de área y jefes de estación del procedimiento de Baja de Bienes</t>
  </si>
  <si>
    <t>*Elaborar Informe Tecnico de valoracion del Vehículo ME19 incluyendo los aspectos vida util, valor en libros, estado de la maquina, (con base en diagnosticos) y costos de las reparaciones.</t>
  </si>
  <si>
    <t xml:space="preserve">*Presentar Informe ante Comite de Vehiculos con el fin de determinar el costo beneficio de la compra de la Bomba de Extincion para la Máquina ME19.  De llegar a optarse por la reparación definir con el comité el nivel de priorización de su intervención en la ejecución del contrato de mantenimiento del 2019.  De no optarse por la compra de la bomba, emitir concepto técnico para Coporativa para que sea analizado en el "Comité de Bajas" de la Entidad. </t>
  </si>
  <si>
    <t>*Someter a consideracion en las reuniones del comite de vehiculos los analisis de casos de vehiculos que permanecen  fuera de operación por lapsos superiores a un mes.</t>
  </si>
  <si>
    <t>1. Requerir al exfuncionario Henry Hurtado Romero la entrega de los bienes bajo su responsabilidad al momento del retiro de la UAECOB, para que maximo el 12 de octubre de 2018 allegue los bienes en cuestión al almacén central; En caso de incumplimiento del exfuncionario Hurtado Romero,  se solicitará a la Oficina Asesora Jurídica que adelante las acciones jurídicas a que diere lugar</t>
  </si>
  <si>
    <t xml:space="preserve">2. Realizar socialización de los procedimientos del área de seguros a los jefes de estación, sobre la importancia del cumplimiento, aplicabilidad, amparos, clausulas, condiciones y exclusiones de los mismos.
</t>
  </si>
  <si>
    <t>3. Realizar mesa de trabajo entre la Subdirección de Gestión Humana, Corporativa y  Operativa para revisar y actualización del procedimiento de "traslado de personal y entrega del cargo",  con el fin de ejercer un adecuado y efectivo control de este procedimiento</t>
  </si>
  <si>
    <t xml:space="preserve">1. Socializar a las 17 estaciones los formatos y al edificio de comando los  procedimientos en caso de siniestro, perdida o hurto de los elementos establecidos en la ruta de la calidad
</t>
  </si>
  <si>
    <t xml:space="preserve">1. Realizar  mesas de trabajo para gestionar alternativas de mejora en la identificación de los bienes y/o elementos
</t>
  </si>
  <si>
    <t>2- Gestión para la adquisición de un nuevo sistema de Plaqueteo que permita durabilidad y resistencia los usos sometidos a los elementos por la operatividad de los funcionarios</t>
  </si>
  <si>
    <t>3. Realizar replaqueteo a los bienes a cargo de la Subdirección de Logística en articulación con el funcionario del Almacén Alexander Espitia, a los elementos que perdieron la placa.</t>
  </si>
  <si>
    <t xml:space="preserve">1.  Conciliar la información de la toma física con el PCT y realizar los trámites pertinentes en caso de inconsistencias
</t>
  </si>
  <si>
    <t>2. Revisar, identificar y establecer puntos de control a los procedimientos de Ingreso de Bienes y Salida de Bienes</t>
  </si>
  <si>
    <t xml:space="preserve">1. Revisión y actualización del procedimiento de Baja de Bienes.
</t>
  </si>
  <si>
    <t>2. Realizar socializaciones  del procedimiento de baja de bienes ante quienes intervienen en este proceso</t>
  </si>
  <si>
    <t xml:space="preserve">1.  Se solicita mesa de trabajo con el Gerente de JARGU SA. 
</t>
  </si>
  <si>
    <t>2. Hacer seguimiento permanente a la respuesta de reconsideración de la indemnización de los bienes presentada por el corredor de seguros JARGU SA, ante la Aseguradora QBE.</t>
  </si>
  <si>
    <t xml:space="preserve"> Realizar  mesas de trabajo entre el área de compras, seguros e inventarios con apoyo de la Oficina Asesora de Planeación y el Sistema Integrado de Gestión, para identificar los riesgos asociados al área
</t>
  </si>
  <si>
    <t>2. Alimentar la Matriz con los riesgos identificados</t>
  </si>
  <si>
    <t xml:space="preserve">1. Socializacion de procedimiento
</t>
  </si>
  <si>
    <t xml:space="preserve">2. Actualización del procedimiento
</t>
  </si>
  <si>
    <t>3. Conciliaciones realizada</t>
  </si>
  <si>
    <t xml:space="preserve">1. Socializaciones realizadas
</t>
  </si>
  <si>
    <t>2. Actualización del Procedimiento</t>
  </si>
  <si>
    <t xml:space="preserve">1. Actualización del procedimiento
</t>
  </si>
  <si>
    <t>2. Socialización a los jefes de área o estación sobre el procedimiento de Baja de bienes actualizado</t>
  </si>
  <si>
    <t xml:space="preserve">Definición de Compra de Bomba para la Máquina ME19
</t>
  </si>
  <si>
    <t>Analisis de casos de vehiculos que salen de operación por más de 1 mes</t>
  </si>
  <si>
    <t xml:space="preserve">1. Entrega de bienes del Exfuncionario
</t>
  </si>
  <si>
    <t xml:space="preserve">2. Socializaciones realizadas
</t>
  </si>
  <si>
    <t>3. Mesas de trabajo para Actualización procedimiento</t>
  </si>
  <si>
    <t xml:space="preserve">1. Socializaciones realizadas
</t>
  </si>
  <si>
    <t xml:space="preserve">1- Numero de mesas realizadas
</t>
  </si>
  <si>
    <t>2-Nuevo sistema de plaqueteo adquirido</t>
  </si>
  <si>
    <t xml:space="preserve">
3-Replaqueteo realizado</t>
  </si>
  <si>
    <t xml:space="preserve">1.  Conciliaciones  realizadas
</t>
  </si>
  <si>
    <t>2. Controles establecidos</t>
  </si>
  <si>
    <t>2. Socialización procedimiento de Baja de bienes actualizado</t>
  </si>
  <si>
    <t xml:space="preserve">1. Mesa de trabajo  Aseguradora
</t>
  </si>
  <si>
    <t>2. Control y seguimiento a la respuesta por parte de la aseguradora JARGU SA.</t>
  </si>
  <si>
    <t xml:space="preserve"># Nro. Mesas de trabajo realizadas
</t>
  </si>
  <si>
    <t>2-Matriz Actualizada</t>
  </si>
  <si>
    <t xml:space="preserve">1.Socializaciones realizadas/ Socializaciones programadas*100
</t>
  </si>
  <si>
    <t>2. Un procedimiento actualizado</t>
  </si>
  <si>
    <t>3. Numero de datos conciliados</t>
  </si>
  <si>
    <t xml:space="preserve">1.Socializaciones realizadas/ Socializaciones programadas*100
</t>
  </si>
  <si>
    <t xml:space="preserve">1. Un procedimiento actualizado
</t>
  </si>
  <si>
    <t>2. Socialización Capacitación realizada/Socialización programada*100</t>
  </si>
  <si>
    <t xml:space="preserve">
No. De actividades propuestas / No. De actividades desarrolladas 
</t>
  </si>
  <si>
    <t xml:space="preserve">
No. De actividades propuestas / No. De actividades desarrolladas</t>
  </si>
  <si>
    <t>No vehiculos sometidos a analisis del comité  de vehiculos por superar los 30 dias fuera de operación / No Vehiculos que superaron 30 dias fuera de operación*100</t>
  </si>
  <si>
    <t xml:space="preserve">1. 100% Bienes entregados
</t>
  </si>
  <si>
    <t xml:space="preserve">2. Socialización realizada/socialización programadas*100
</t>
  </si>
  <si>
    <t>3. Mesas de trabajo realizadas/mesas de trabajo programadas*100</t>
  </si>
  <si>
    <t xml:space="preserve">1. Socializaciones realizadas/socializaciones programadas*100
</t>
  </si>
  <si>
    <t>2. Procedimientos revisados y actualizados /Procedimientos actuales*100</t>
  </si>
  <si>
    <t xml:space="preserve">1- Mesas de trabajo programadas/mesas de trabajo realizadas*100
</t>
  </si>
  <si>
    <t>2-Un nuevo sistema adquirido</t>
  </si>
  <si>
    <t>3-elementos identificados sin plaquetas/Elemtos total la paqueteado</t>
  </si>
  <si>
    <t xml:space="preserve">1. Numero de datos conciliados
</t>
  </si>
  <si>
    <t>2. Numero de controles establecidos</t>
  </si>
  <si>
    <t xml:space="preserve">1. Porcedimiento actualizado
</t>
  </si>
  <si>
    <t>2. Socializacion realizada/Socializacion programada*100</t>
  </si>
  <si>
    <t xml:space="preserve">1. Mesa de trabajo 
</t>
  </si>
  <si>
    <t>2. Numero de Seguimientos realizados</t>
  </si>
  <si>
    <t xml:space="preserve">#Mesas de trabajo realizadas/#mesas de trabajo programadas *100
</t>
  </si>
  <si>
    <t>100% matriz actualizada</t>
  </si>
  <si>
    <t>Subdirección de Gestión Corporativa</t>
  </si>
  <si>
    <t>Subdirección de Gestión Corporativa- subdirección Logística</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</si>
  <si>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</si>
  <si>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inconsistencias:...Leer el resto del hallazgo en el informe</t>
  </si>
  <si>
    <t>Hallazgo administrativo por la falta de soportes en la información suministrada por pérdida de elementos, lo que genera confusión e imprecisión en la gestión de la UAECOB.
De conformidad con la información suministrada a este Organismo de Control en la visita administrativa realizada el 21 de agosto de 2018 a la Estación de Bomberos B1-Chapinero, se evidenció en el “Informe toma física inventarios de B-1 Estación Chapinero” realizado por la UAECOB en el mes de mayo de 2018, que existían elementos perdidos con placas de Inventario P-6210-11332, correspondiente al Equipo Auto contenido Marca Interespiro con su Pass, Arnés y Botella, el cual figura en los inventarios con un costo de $8.647.600, para lo cual, este ente de control, mediante oficio 173-05 con número de radicado 2018ER6969 del 5 de septiembre de 2018, solicitó las actuaciones adelantadas por la UAECOB, al respecto... Leer el resto del hallazgo en el informe.</t>
  </si>
  <si>
    <t>Hallazgo administrativo por la falta de cumplimiento en los procedimientos para dar de baja elementos y en los sobrantes de inventarios, que no permite a la UAECOB, contar con una información real, confiable, depurada y actualizada.
Mediante oficio 173-05 con número de radicado 2018ER6969 del 5 de septiembre de 2018, se solicitó a la UAECOB “Informar y soportar la gestión realizada por la UAECOB, respecto de la baja de los quince (15) elementos que fueron objeto del inventario físico realizado en el mes de mayo de 2018 de la Estación B1 Chapinero, según informe presentado a este Organismo de Control de dicho procedimiento... leer el resto del hallazgo en el informe</t>
  </si>
  <si>
    <t>Hallazgo administrativo por un bien que se encuentra fuera de servicio desde hace un año, lo que denota falta de control y seguimiento de un activo que no está satisfaciendo adecuadamente las necesidades de la entidad.
En la visita administrativa realizada el 21 de agosto de 2018 a la Estación B1-Chapinero, se evidenció que la máquina ME-19 de placas OBG 935 se encuentra en el taller por más de un año, por daño en la Bomba Centrífuga según lo manifestado por funcionarios de la UAECOB; no obstante, en respuesta al requerimiento efectuado por la Contraloría, la entidad manifestó en el oficio 2018EE10263...leer el resto del hallazgo en el informe.</t>
  </si>
  <si>
    <t>Hallazgo administrativo con incidencia fiscal y presunta incidencia disciplinaria, en cuantía de DIEZ MILLONES SE ISCIENTOS CUARENTA Y CINCO MIL NOVECIENTOS TREINTA Y TRES PESOS MCTE ($10.645.933),por faltante de elementos por retiro de funcionario. Teniendo en cuenta la información presentada en el Informe de Gestión formato CBN 1090 a 31 de diciembre de 2017 a través del aplicativo SIVICOF de este Ente de Control, la UAECOB señaló un faltante de 26 elementos...leer el resto del hallazgo en el informe.</t>
  </si>
  <si>
    <t>Hallazgo administrativo por la falta de soportes en la información suministrada por pérdida de un elemento, lo que evidencia la falta de control y seguimiento en los procedimientos establecidos por la UAECOB y pone en riesgo el manejo de los bienes de la entidad. Con relación a la información solicitada por este Ente de Control en visita del 29 de agosto de 2018 a las instalaciones de la Estación B-12 de Suba, se evidenció en el “Informe Toma Física de Inventarios” realizado por la UAECOB en el mes de mayo de 2018, la pérdida del elemento de placa 30071...leer el resto del hallazgo en el informe.</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</si>
  <si>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</si>
  <si>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</si>
  <si>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Hallazgo administrativo con incidencia fiscal y presunta disciplinaria, por baja de un elemento, por valor de UN MILLÓN SEISCIENTOS SETENTA MIL SETECIENTOS NOVENTA PESOS M/CTE ($1.670.790), que según el Concepto Técnico, era apto y cumplía con las condiciones nuevamente para el servicio. Efectuada la revisión, análisis y valoración de los soportes entregados por la UAECOB a este ente de control mediante oficio con radicado 2018EE9255, en respuesta a radicado 2018ER6450, estableció que el bien “PUENTES DE PROTECCIÓN MAS PRENSA MANGUERA”,... leer el resto del hallazgo en el informe.</t>
  </si>
  <si>
    <t>Hallazgo administrativo con presunta incidencia disciplinaria por deficiencias en el control y seguimiento de la UAECOB, respecto del pago de dos reclamaciones atendidas parte de la compañía de seguros QBE SEGUROS S.A., por la pérdida o hurto de un radio portátil, micrófono de solapa y camilla rígida tipo Miller. Una vez detectada la pérdida o hurto de los bienes en el año 2014: radio portátil, micrófono de solapa y camilla rígida tipo Miller,... leer el resto del hallazgo en el informe</t>
  </si>
  <si>
    <t>Hallazgo administrativo por falencias evidenciadas en el Sistema Integrado de Gestión de Calidad y procesos de apoyo, de la UAECOB. Se evidencian debilidades relacionadas con la gestión en la toma de decisiones y adopción de medidas necesarias para minimizar riesgos, ya que los identificados por la entidad resultan, de un lado insuficientes, y de otro, inermes,... leer el resto del hallazgo en el informe.</t>
  </si>
  <si>
    <t xml:space="preserve">*falta de cotejo de informacion entregada por el contratista en la etapa precontractual
</t>
  </si>
  <si>
    <t xml:space="preserve">*se realizará un filtro de documentos en la etapa precontractual.
*Se Realizara un filtro de documentos (Formato único de declaración de renta y Hoja de Vida de la Función Pública entre otros) en la etapa precontractual mediante v/bo de quien realice la revisión para todos los contratos de prestación de servicios de la OAP, se archivará soporte del formato en la carpeta del proceso de contratación correspondiente. </t>
  </si>
  <si>
    <t xml:space="preserve">Administradora de Riesgos Laborales. En el contrato 066 del 16/02/2017, se observa acta de desde el 17/02/2017 al 16/01/2018 y certificación de afiliación de la ARL Positiva desde el 17/02/2017 al 13/01/2018, es decir falto el cubrimiento de 3 días 14,15 y 16 de enero de 2018.  </t>
  </si>
  <si>
    <t xml:space="preserve">*fala de revisión del cubrimiento de la ARL al momento de suscribir el acta de Inicio. </t>
  </si>
  <si>
    <t>se realizará la revision de la expedicion de la ARL al momento de firma del acta de inicio.
*1. Elaboración de base datos de los CSP identificando las novedades de la ARL
2. solicitar 30 días antes a la fecha de vencimiento del contrato a los contratistas con novedad que  actualicen la fecha de cobertura de sus Afiliaciones a la ARL.</t>
  </si>
  <si>
    <t xml:space="preserve">Gonzalo Carlos Sierra Vergara </t>
  </si>
  <si>
    <t>HUMANO</t>
  </si>
  <si>
    <t>verificación de la informacion entregada por los contratistas en la etapa precontractual</t>
  </si>
  <si>
    <t xml:space="preserve">numero de procesos precontractuales /numero de verificaciones de procesos precontractuales </t>
  </si>
  <si>
    <t>verificación de la cobertura en la ARL</t>
  </si>
  <si>
    <t>Numero de procesos contractuales directos/Numero de procesos contractuales directos con ARL</t>
  </si>
  <si>
    <t>Adelantar mesas de trabajo entre la oficina asesora juridica y la subdireccion corporativa - de presuepuesto, de manera previa al envio de los respectivos informes a la oficina asesora de planeacion de lo cual se dejará evidencia en acta de reunion del cruce d ela informacion a presentar en cada una de los informes.</t>
  </si>
  <si>
    <t>Número de informes a rendir al ente de control / número de mesas de trabajo.</t>
  </si>
  <si>
    <t>Se observan actas de traslado de los equipos DRAGER (50 )autocontenido a la academía de Bomberos. Cumple con la acción propuesta</t>
  </si>
  <si>
    <t>Dentro de los estudios de sector de la Subdirección Operativa se incluirá un análisis de comparación de precios a nivel internacional de los bienes a adquirir tanto a precio FOB como CIF en los casos que lo amerite, así mismo en la matriz de riesgo se incluirá la variación de precio CIF, precio FOB, en donde el contratista asumirá el riesgo en caso de que se materialice</t>
  </si>
  <si>
    <t xml:space="preserve">Estudios de sector </t>
  </si>
  <si>
    <t>Número de estudios de sector efectuados con precio FOB, CIF /Número de contratos proyectados a realizar en la vigencia.</t>
  </si>
  <si>
    <t>Se realizó reformulación de la acción de mejora el 02/11/2018  de acuerdo a la autorización emitida por el Ente de Control mediante el oficio #2-2018-23197 el 31/10/2018</t>
  </si>
  <si>
    <t>Se evidencia acta del comité ordinario de contratación celebrado el 30 de julio de 2018 en donde la OAP presenta informe y realiza  recomendación frente al plan anual de contratación con el fin de cumplir en términos lo planeado. Se presentó el informe de ejecución presupuestal con fecha de corte 30 de septiembre de 2018 en comité de contratación ordinario.</t>
  </si>
  <si>
    <t>Se han venido realizando las recomendaciones en el comité de Contrtación</t>
  </si>
  <si>
    <t>Auditoria Interna al proceso integral de control de incendios</t>
  </si>
  <si>
    <t>Se evidenció que en las estaciones B1, B3, B5, B6, B9, B11, B12 y B14 no están cumpliendo con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establecidos en el Manual Técnico para la Atención de Incendios Forestales “MAN-GII-01-01 versión 1 y Manual Técnico de Atención de Incendios “MAN-GII-01-02 Versión 1, en algunos casos se encuentran deteriorados los elementos, en otros no tienen la cantidad establecida, por lo anterior se evidencia un incumplimiento a lo establecido en estos manuales por no cumplir con lo descrito en los  mismos.</t>
  </si>
  <si>
    <t xml:space="preserve">Falta de seguimiento y control en las estaciones del personal operativo.                                        Falta de seguimiento y control en la actualización de los manuales y procedimientos que se encuentran en la ruta de la calidad. </t>
  </si>
  <si>
    <t>1.  verificara en las estaciones, el estado y cantidades de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y si se encuentra alguna inconsistencia en el estado y cantidades de dichas elementos, se manifestara la necesidad para que sea incluido en el plan anual de adquisiciones del año 2019.                                                                                                                                                                              2. Se verificara y se modificara el Manual Técnico de Atención de Incendios y si se encuentra inconsistencias se realizaran las respectivas actualizaciones.</t>
  </si>
  <si>
    <t xml:space="preserve">Seguimiento y control </t>
  </si>
  <si>
    <t>Número de estaciones verificadas/ Número de visitas realizadas.</t>
  </si>
  <si>
    <t>Se instauro la firma del área usuaria en  las listas de chequeo de los contratos</t>
  </si>
  <si>
    <t>Se creó BD  para realizar seguimiento a las coberturas de las ARL</t>
  </si>
  <si>
    <t>Se evidencia base de datos actualizada con la información relacionada con las coberturas de la ARL , para a la segunda acción se verificará cuando falten 30 días para la terminación de los contratos de la OAP</t>
  </si>
  <si>
    <t xml:space="preserve">Se evidencia que para el contrato #419 del 29/10/2018 se implementó la firma de verificación del área usuaria en donde se verifica el cumplimiento de los documentos del contratistas incluyendo el formato de HV de función pública y el formato de bienes y rentas. Se tiene previsto celebrar 3 en el trimestre </t>
  </si>
  <si>
    <t>No se ha realizado la conciliación prevista en la acción de mejora, se deja el mismo avance del seguimiento anterior, se observa acta de reunión del día 15/11/2018 entre GRT, Almacén y SIG, y se propone una nueva  con el fin de que asista el responsable de inventarios en razón a las actividades que se deben desarrollar conjuntamente (conciliación) se recomienda celeridad con esta acción de mejora que se encuentra vencida desde el 2017</t>
  </si>
  <si>
    <t>Se realizó reunión con representante sel SIG, almacen y GRT, y se programó una nueva para que asista el responsable e inventarios y se asignen tareas con el fin de dar cumplimiento a esta acción.</t>
  </si>
  <si>
    <t xml:space="preserve">se deja el mismo avance del seguimiento anterior </t>
  </si>
  <si>
    <t xml:space="preserve">Se deja el mismo avance del seguimiento anterior </t>
  </si>
  <si>
    <t>Se observan actas del 15 y 16 de noviembre de 2018, en donde se consigna el seguimiento y la verificación realizada a los expedientes contractuales de prestación de servicios de los contratos de la subdirección operativa, se evidencia oficio # 2018IE17185 delm 20/11/2018, en donde se solcita a la OAJ el prestamo de las carpetas contractuañes de la SO para verificar las HV de funciónpublica y demás que acompañan el expediente</t>
  </si>
  <si>
    <t>Se presenta evidencia para la 1ra acción consiste en el levantamiento de las necesidades de cada estación y se consolidó por compañía., el archivo se encuentra publicado en la nube y lo administra el profesional Ardila designado por el Subdirector OPerativo.</t>
  </si>
  <si>
    <t>Se detectó que la entidad no ha adelantado en debida forma la actualización del mapa de procesos, esto se evidenció al comparar los documentos que se encuentran en la ruta de la calidad y los usados por las dependencias, no se ha adoptado bajo acto administrativo u acta de reunión del comité SIG el nuevo mapa de procesos, pero si se han adelantado los cambios de codificación de los mismos en la ruta de la calidad sin que se evidencie la socialización al interior de los procesos. Por lo anterior se denota un incumplimiento a la NTD-SIG 001:2011 Numeral 5.1 literal L; numeral 4.2.1 literal E.</t>
  </si>
  <si>
    <t>Ausencia del lider del SIG y cambio en la subdirección corporativa para llevar a cabo el comité del SIG.</t>
  </si>
  <si>
    <t>Revisar y diagnosticar el SIG basado en los lineamientos de MIPG, con el fin de revisar la pertinencia del Mapa de Procesos.
Socialización en el comité del SIG del mapa de procesos actualizado.</t>
  </si>
  <si>
    <t>Actualización del mapa de procesos alineado con el MIPG</t>
  </si>
  <si>
    <t>Actividades ejecutadas</t>
  </si>
  <si>
    <t xml:space="preserve"> Procesos vencidos radicados OAP/total de procesos vencidos OAP</t>
  </si>
  <si>
    <t>Teniendo en cuenta que la Oficina de Control Interno sugirió que la Oficina Asesora de Planeación -OAP- liderara la formulación de las actividades del plan de mejoramiento, actividad que se cumplió a través de la reunión adelantada el  6 de junio 2018, en la cual  la OAP presentó un plan de choque ante las áreas de la entidad con el fin de radicar los procesos vencidos a la OAJ. En este sentido, las diferentes áreas asistentes a la reunión no se acogieron al plan mencionado, puesto que ellas formularían sus respectivas acciones. De acuerdo a lo anterior, las acciones propuestas son en el ámbito de los procesos de la OAP y, con el fin de aclarar el alcance del indicador, solicitamos el siguiente ajuste relacionado con la fórmula del indicador y el porcentaje que se espera alcanzar de la metas</t>
  </si>
  <si>
    <t>Dentro del plan de choque establecido se realizaron mesas de trabajo con los líderes de las dependencias con el fin de establecer el por qué no se has cumplido con los procesos de contratación establecidos en PAA 2018, se dejó archivo en Excel  que se encuentra en el equipo de la Profesional Alejandra Jaramillo  (Placa 26297) seguimiento al tercer trimestre áreas.xls en el cual se consignó en la columna observaciones el estado actual de ejecución, del archivo tiene conocimiento el Director,  la Oficina Asesora de Planeación y los encargados de las dependencias. Mediante correo electrónico del 16/11/2018 la OAP realizó soclitud de reformulación del alcance e la cción de mejora, el indicador y la meta; la OCI estima pertinente la reformulación.</t>
  </si>
  <si>
    <t>1. Solicitar la ampliación de la poliza a la aseguradora con relación al acta de inicio del contrato 430 del 28/12/2017. 
2. Realizar el seguimiento y control a los contratos de la SO con relación a la modificación de los amparos de las pólizas teniendo en cuenta el acta de inicio de los conratos de compraventa, ésta seráejercida por los profesioanles con experiencia en contratación o que ejerzan  actividades relacionadas con la SO mayor a 6 meses.</t>
  </si>
  <si>
    <t>Se sollcito mediante oficio No. 2018IE17250 la reformulación de la segunda actividad de la acción de mejora.</t>
  </si>
  <si>
    <t>Esta hallazgo se subsana con la acción de mejora 2.1.3.14 (3.3.1), mediante oficio No. 2018IE17250 la SO, solicita reformular la segunda actividad de la cción y la OCI lo estima peritnente.</t>
  </si>
  <si>
    <t>Se radico oficio 2018ie17185 para la oficina asesora juridica. Revisión carpetas contratos prestacion de servicios para subsanar el hallazgo.</t>
  </si>
  <si>
    <t xml:space="preserve">correo electronico donde se evidenia la recopilación de cada una de las herramientas y equipos que se encuentran en las estaciones. Se establecio formato para hacer la toma de necesidades y ya se encuentra un complido de todas las necesidades para el plan anual del 2019. </t>
  </si>
  <si>
    <t xml:space="preserve">Se incluyo el 90 % de los contratos en el aplicativo el otro 10% le hace falta incluir los pagos, actas, facturas. De los contratos 2018 recientemente adjudicados, falta ingresarlos. </t>
  </si>
  <si>
    <t xml:space="preserve">mediante correo electronico del 25/06/2018 al area de infraestructura solicito avances del cronogramna y mediante memorando del 23/10/2018 2018IE15961informe avance tercer trimestre </t>
  </si>
  <si>
    <t>1.1.1</t>
  </si>
  <si>
    <t>Falta de control en los documentos que compone el sistema, su ubicación y contenido, toda vez que se manifesto la no existencia de asignación del responsable del SG-SST</t>
  </si>
  <si>
    <t>Al momento del desarrollo de la auditoría el área de calidad se enconraba actualizando la ruta de la calidad</t>
  </si>
  <si>
    <t>Establecer un backup propio de los documentos del SGSYST, fuera de la ruta de la calidad</t>
  </si>
  <si>
    <t>1.1.2</t>
  </si>
  <si>
    <t>Falla en la divulgación de responsabilidades en SG-SST a los niveles de la organización</t>
  </si>
  <si>
    <t>Aunque se estableción la Matriz de Autoridad y Responsabilidad No fue divulgada a todas las partes interesadas</t>
  </si>
  <si>
    <t>1. Matriz de autoridad, responsabilidad y rendición de cuentas (MARRC). Divulgarla a todos los niveles de la Entidad.
2. Especificar en los documentos de los programas la responsabilidad autoridad y rendición de cuentas</t>
  </si>
  <si>
    <t>1.1.3</t>
  </si>
  <si>
    <t>Falla en la planeación y ejecución del presupuesto asignado a SST quedando un 25% sin ejecutar.</t>
  </si>
  <si>
    <t>Para la vigencia 2017 la OAJ no aceptó la contratación de dos rubros debido a que priorizó valores mayores con SOP y SL</t>
  </si>
  <si>
    <t>Plan de trabajo en SYST firmado por la Dirección, estableciendo los recursos necesarios y las fechas para su apropiación</t>
  </si>
  <si>
    <t>1.1.6</t>
  </si>
  <si>
    <t>Se evidencia que la resolución de elección de lo miembros  del Copasst se encuentra desactualizada, teniendo en cuenta que las personas que fueron designadas por la entidad ya no laboran desde el 2016 y 2017</t>
  </si>
  <si>
    <t>Funcionarios designados como COPASST se retiraron de la entidad y no fue actualizada la resolución de constitución</t>
  </si>
  <si>
    <t>Resolución de constitución COPASST 2018-2020, realizar los ajustes recomendados en la resolución de constitución, inlcuyendo: Ante un retiro el siguiente en la votación será su reemplazo.</t>
  </si>
  <si>
    <t>Se evidencia que no se estan haciendo las reuniones del Copasst mes a mes y adicional aparecen actas sin las firmas de algunos miembros por lo que se evidencia que no se esta cumpliendo con el quorum para llevar a cabo las reuniones del Copasst.</t>
  </si>
  <si>
    <t>Aunque la convocatoria para las reuniones COPASST se hacen, La participación de directivos y represtentantes no es constante</t>
  </si>
  <si>
    <t>Resolución de constitución COPASST 2016-2018, inlcuir: deberes de los representantes y sus funciones a fin de exigir su cumplimiento</t>
  </si>
  <si>
    <t>1.1.7</t>
  </si>
  <si>
    <t>Falla en los registros de asistencia,en la planeación y ejecución del plan de capacitación para los miembros del Copasst.</t>
  </si>
  <si>
    <t>No se estableció un plan de capacitación para COPASST</t>
  </si>
  <si>
    <t>Plan de Capacitación en SYST, Incluir dentro del el un plan de capacitación para el COPASST , tomando los registros correspondientes a su asistencia y cumplimiento</t>
  </si>
  <si>
    <t>1.1.8</t>
  </si>
  <si>
    <t>No se evidencia las reuniones ordinarias cada tres meses ni los informes de Gestión del Comité de Convivencia Laboral, verificando el desarrollo de sus funciones.</t>
  </si>
  <si>
    <t>dentro de la agenda del día,  solo se incluye la resolución de casos sin  los temas de agenda periódica, adicionalmente no se está planeando el desarrollo de los informes</t>
  </si>
  <si>
    <t>1. Incluir dentro de la agenda del día, no solo la resolución de casos sino también los temas de agenda periódica
2. Capacitar al personal en los aspectos legales del comité de convivencia</t>
  </si>
  <si>
    <t>1.2.1</t>
  </si>
  <si>
    <t>Se evidencia que en el programa de capacitación anual, no esta dirigido a los peligros identificados en la matriz IPVER, no cuenta con alcance, objetivo y el modo de evaluación de las actividades criticas con el fin de medir su eficiencia.</t>
  </si>
  <si>
    <t>Las actividades de capacitación fueron formuladas con recursos de la Academia sin incluir los de SYST</t>
  </si>
  <si>
    <t>1. Definir las actividades prioritarias a capacitar según la matriz IPVR y la matriz de aeguirmiento AT.
2. Proponer un programa de capacitación con base esta priorización, definiendo objetivos, metas, recursos</t>
  </si>
  <si>
    <t>Se evidencia que dentro del plan de capacitación no se esta teniendo en cuenta al personal contratista.</t>
  </si>
  <si>
    <t>Se priorzó las actividades para personal de planta, especialmente operativo tomando en cuenta que es una actividad de alto riesgo</t>
  </si>
  <si>
    <t>Incluir en el programa de capacitación, activiades de capacitación para personal contratista.</t>
  </si>
  <si>
    <t xml:space="preserve">No existe evidencia de que el Copasst participara en la revisión anual del plan de capacitación. </t>
  </si>
  <si>
    <t>El PIC se avala a través de la comisión de personal y no se concertó con el COPASST</t>
  </si>
  <si>
    <t>Presentar el programa de capacitación definido en SYST para aprobación por parte del COPASST para la vigencia 2018-1019</t>
  </si>
  <si>
    <t>1.2.2</t>
  </si>
  <si>
    <t>se evidencia un incumplimiento en la planificación y realización de las inducciones y re inducciones en temas relacionados al SG-SST, tanto para el personal de planta y contratistas.</t>
  </si>
  <si>
    <t>La inducción  que se realizó dentro de a estrategia de inducción del SIG , cubriendo solo personal admnistrativo</t>
  </si>
  <si>
    <t>1. Establecer los temas de inducción y reinducción global
2. Proponer una estrategia virtual para realizar inducción y reinducción en SYST</t>
  </si>
  <si>
    <t>1.2.3</t>
  </si>
  <si>
    <t>Se evidencia que el representante del SG-SST ( Subdirector de Gestión Humana)no cuenta con el certificado de 50 horas definido por el Ministerio de Trabajo</t>
  </si>
  <si>
    <t>Según la interpretación que se le dío a la R1111, solo el responsable de la implementación cuenta con el curso</t>
  </si>
  <si>
    <t>1. Establecer personal con responsabilidad en SYST para que realice el curso de 50h
2. Solicitar a la ARL cupo para desarrollo de curso de 50h a personal identificado.
3. Realización del curso de 50h por parte de personal identificado.</t>
  </si>
  <si>
    <t>2.1.1</t>
  </si>
  <si>
    <t>No se evidencia que desde el año 2014 se le haya hecho revisión anual a la POLITICA DEL SIG.</t>
  </si>
  <si>
    <t>No se hizo revisión de la polìtica ya que se estaba definiendo una propuesta para certificación integral</t>
  </si>
  <si>
    <t>1. Definir  los aspectos para actualización de la Política y Objetivos en SYST, según el desarrollo del SGSYST
2. Solicitar a la representante por la Dirección para el SIG, la revisión y actualizacipon de la Política del SIG inlcuyendo el apartado en SYST.</t>
  </si>
  <si>
    <t>No se evidencia que al COPASST ni a los diferentes niveles de la entidad  se le haya hecho la divulgación de la POLITICA DEL SIG.</t>
  </si>
  <si>
    <t>Se han realizado ejercicios de divulgación sin dejar trazabilidad de este control de registros</t>
  </si>
  <si>
    <t>Una vez se actualice la Política y Objetivos, incluyedo la aprobación por el COPASST, realizar su divulgación por los medios de la Entidad</t>
  </si>
  <si>
    <t>2.2.1</t>
  </si>
  <si>
    <t>Se evidencia que los objetivos no son medibles, cuantificables, ya que no están ligados a un límite de tiempo como tampoco se transforman en resultados estadísticos para tener una visión más amplia acerca de su desempeño</t>
  </si>
  <si>
    <t>No se han formulado fichas de indicadores, acordes con lo establecido por la R1111</t>
  </si>
  <si>
    <t>Formular los objetivos de manera tal que sean medibles, cuantificables y que cumplan los criterios de la resolución 1111 de 2017</t>
  </si>
  <si>
    <t>No se evidencia el plan de acción necesario para la puesta en marcha y consecución de los 3 objetivos del sistema incluidos en la política del Sistema Integrado de Gestión, no se encuentran alineados a la política</t>
  </si>
  <si>
    <t>La política de SYST no ha sido actualizada, el plan de trabajo fue formulado con prioridades actuales</t>
  </si>
  <si>
    <t>Formular los objetivos de manera tal que sean medibles, cuantificables y que cumplan los criterios de la resolución 1111 de 2018</t>
  </si>
  <si>
    <t>se evidencia dentro del plan de trabajo anual 2017 algunas actividades programadas para darle cumplimiento a los objetivos pero no se evidencia su ejecución</t>
  </si>
  <si>
    <t>El plan de trabajo se encuentra aún en desarrollo en 2018</t>
  </si>
  <si>
    <t xml:space="preserve"> plan de trabajo formulado: Hacer seguimiento a la ejecución de actividades programadas a través de indicadores y 
2. reportar su cumplimiento en la rendición de cuentas a COPASST y otras partes interesadas</t>
  </si>
  <si>
    <t>No se evidencia que los objetivos sean revisados ni evaluados como mínimo un vez al año</t>
  </si>
  <si>
    <t>Aunque Se han formulado indicadores para los diferentes programas, no se ha evaluado en forma global el cumplimiento de objetivos</t>
  </si>
  <si>
    <t>Programar dentro del plan de trabajo de SYSST la revision y evaluación de los objetivos de los diferentes programas del SGSYSST; y asi mismo divulgar los resultados al comité Paritario de Seguridad y Salud en el Trabajo.</t>
  </si>
  <si>
    <t>2.3.1</t>
  </si>
  <si>
    <t xml:space="preserve">Se realizó la autoevaluación con fecha del 31-08-2017, identificando las amenazas, pero no hace una relación directa de las prioridades a atender. </t>
  </si>
  <si>
    <t>se realizó  la autoevaluación tomando en cuenta lo establecido por la R1111/2017</t>
  </si>
  <si>
    <t xml:space="preserve"> Formular plan de trabajo en SYST tomando en cuenta la autoevaluación presentada en 31/08/2017</t>
  </si>
  <si>
    <t>En el plan de trabajo se evidencia actividades programas desde marzo pero este no fue modificado de acuerdo al resultado de la autoevaluación.</t>
  </si>
  <si>
    <t>El plan de trabajo ya había sido formulado cuando se realizó  la autoevaluación  por la R1111/2018</t>
  </si>
  <si>
    <t>No se evidencia que el resultado de la autoevaluación fuera llevado al plan de mejoramiento a fin de establecer la acciones necesarias para dar cumplimiento a las falencias detectadas</t>
  </si>
  <si>
    <t>Se estableció plan de trabajo en SYST pero no se elevaron las acciones al PMI</t>
  </si>
  <si>
    <t xml:space="preserve">Actualizar el  plan de trabajo de SYST  estableciendo las acciones necesarias de acuerdo a la auditoria realizada por la OCI la cual se baso en la Resolucion 1111 de 2017 </t>
  </si>
  <si>
    <t>2.4.1</t>
  </si>
  <si>
    <t>No se evidencia que el plan de trabajo anual con vigencia 2017 este firmado por el representate del SG-SST y ni por el empleador</t>
  </si>
  <si>
    <t>El plan de trabajo en SYST para 2017, se formuló antes de ser expedida la R1111/2017</t>
  </si>
  <si>
    <t>Enviar para firma por la Dirección el plan de trabajo en SYST 2018- 2019 una vez sea aporbado por el COPASST</t>
  </si>
  <si>
    <t>no se evidencia el cumplimiento de algunas actividades, ni tampoco se evidencia que su incumplimiento se haya llevado al plan de mejora para establecer las acciones necesarias para su cumplimiento</t>
  </si>
  <si>
    <t>No se incluyeron acciones en el PMI por inclumplimiento en la  de actividades propuestas</t>
  </si>
  <si>
    <t xml:space="preserve"> plan de trabajo en SYST: En su formulación incluir herramienta seguimiento a la ejecución de actividades programadas, definiendo acciones de merjoa en las desviaciones identificadas</t>
  </si>
  <si>
    <t>Se evidencia que en la TRD de 2012 no se tiene contemplando la conservación de los registros de actividades de capacitación, formación y entrenamiento en SST, Registro del suministro de elementos y equipos de protección personal y el resultado de mediciones y monitoreo a los ambientes de trabajo como resultado de los programas de vigilancia y control de los peligros y riesgos de SST, estos documentos su conservación debe ser por 20 años.</t>
  </si>
  <si>
    <t>No se ha solicitado la actualización de las TRD</t>
  </si>
  <si>
    <t>Solicitar la actualización de las TRD para SYST en cumplimiento de la normatividad vigente</t>
  </si>
  <si>
    <t xml:space="preserve">se evidencia que el almacenamiento de los documentos estipulado en la TRD de 2012 se está haciendo en cada puesto de trabajo de los colaboradores del profesional especializado en SST incumpliendo en lo establecido en la Guía para la organización de archivos de gestión de la UAECOB. </t>
  </si>
  <si>
    <t>No se cuenta con un espacio físico para archivar la documentación de SYST</t>
  </si>
  <si>
    <t xml:space="preserve">1. Definir Y adecuar un espacio para la gestión documental del área de SYST
2. Establecer la documentación que se debe archivar acorde con las TRD
</t>
  </si>
  <si>
    <t>Se evidencia en la muestra realizada de historias laborales no cuenta con el certificado de examen medico, teniendo en cuenta que en las TRD 2012 su almacenamiento es en cada carpeta.</t>
  </si>
  <si>
    <t>No para todos los casos se envió copia del certificado de aptitud a la historia laboral</t>
  </si>
  <si>
    <t>Enviar copia a las historias laborales de los certificados de aptitud, según EMOS realizados en 2018</t>
  </si>
  <si>
    <t xml:space="preserve">Con el fin de verificar las versiones de los documentos que actualmente se utilizan para operativizar el proceso Seguridad y salud en trabajo, correspondieran con los que se encuentran publicados en la ruta de calidad, se solicitó a la oficina Asesora de Planeación indicar cuál era la versión oficial y actual de los mismo, y nos informan que se encuentran desactualizado el listado maestro de documento, por lo que no fue posible realizar dicha verificación lo que permite concluir que no se está asegurando que las versiones actuales se encuentran disponibles en los puntos de uso o consulta, incumpliendo lo establecido en la y la NTC-OHSAS 18001 Numeral 4.5.4 Control de registros. </t>
  </si>
  <si>
    <t>Planeación se encuentra actualizando información de la ruta de la calidad</t>
  </si>
  <si>
    <t>1. Solicitar una mesa de trabajo con Planeación a fin de establecer los documentos vigentes en SYST y su ubicación.
2. Actualizar los documentos según esta reunión</t>
  </si>
  <si>
    <t>Se evidencia debilidad en la supervisión teniendo en cuenta que no se estan modificando los amparos de las polizas teniendo en cuenta el acta de inicio. Contrato 362, 369 y 280</t>
  </si>
  <si>
    <t>Una vez se firme el acta de inicio solicitar la ampliación de la póliza, tomando como referencia las fechas allí definidas</t>
  </si>
  <si>
    <t xml:space="preserve">En el contrato 247 de 2017 se canceló a la contratista la suma de $39.000.000, sin que se le descontaran tres días (16, 17 y 18 de mayo de 2017) teniendo en cuenta alcance del acta de inicio memorado 2018IE338 del 10/01/2018 suscrito por el supervisor “dado que por error involuntario se trascribió incorrectamente la fecha de inicio y terminación del contrato” quedando fecha de iniciación 19 de mayo de 2017. </t>
  </si>
  <si>
    <t xml:space="preserve">Por error involuntario se trascribió incorrectamente la fecha de inicio y terminación del contrato </t>
  </si>
  <si>
    <t>1. Informar al contratista sobre el error en las fechas</t>
  </si>
  <si>
    <t>Se observa en el contrato 78 de 2017 a folio 50 y 51 oficios de la Jefatura de Reclutamiento del Ejército Nacional Comandante Distrito Militar No. 59 así: - Oficio del 24/11/2016 asunto: confirmación de usuario y trámite de libreta militar confirma la apertura del usuario CRN con el fin de definir su situación actual como remiso por lo que se inició trámite para citación de junta. - Oficio del 25/01/2017 asunto: confirmación citación junta de remisos para el día 08/03/2017 hora: 6:30 am lugar Distrito Militar No. 59. por lo anterior no se evidencia que el contratista haya definido su situación militar,  dando incumplimiento a lo establecido en la ley 1780 de 2016 articulo 20</t>
  </si>
  <si>
    <t>El contratista presentó evidencia de que estaba en trámite su libreta militar</t>
  </si>
  <si>
    <t>Solicitar al contratista el cumplimiento de esta obligación en caso de firmar contrato nuevo.</t>
  </si>
  <si>
    <t>2.6.1</t>
  </si>
  <si>
    <t>Se cuenta con la matriz de responsabilidades frente al Sistema de Gestión de Seguridad y Salud en el Trabajo, se describe los diferentes niveles a los cuales se les delego dicha responsabilidad falta incluir al Copasst ya que tiene responsabilidades.</t>
  </si>
  <si>
    <t>Se proyectó la matriz por cargos y no por partes interesadas</t>
  </si>
  <si>
    <t>Matriz de autoridad, responsabilidad y rendición de cuentas (MARRC). Actualizarla m incluyendo el COPASST como parte interesada.</t>
  </si>
  <si>
    <t xml:space="preserve">No se evidencia el cumplimiento de la rendición de cuentas ya que no se ha socializado al interior de la entidad con relación a su desempeño y esta se debe de hacer como mínimo una vez al año dejando su registro, </t>
  </si>
  <si>
    <t>La rendición de cuentas se hizo solo a nivel de COPASST.</t>
  </si>
  <si>
    <t>1. Proyectar información para rendición de cuentas en SYST.
2. Realizar la rendición de cuentas en SYST, para toda la UAECOB, a través de los medios de comunicación de la entidad.</t>
  </si>
  <si>
    <t>2.7.1</t>
  </si>
  <si>
    <t>No se evidencia el cumplimiento de evaluación de los requisitos como lo dice el procedimiento IDENTIFICACIÓN DE REQUISITOS LEGALES PROD-MC-06 en donde se estipula que trimestralmente se actualizará y el normograma se encuentra desactualizado de acuerdo a las normas que le aplican  a la UAECOBB</t>
  </si>
  <si>
    <t>No se deja evidencia de la evaluación periódica de requisitos legales en SYST</t>
  </si>
  <si>
    <t>1. Realizar la evaluación trimestral de la Matriz de requisitos legales en SYST, con la respectiva evidencia.
2.  Actualizar la Matriz de requisitos legales en SYST, incluyendo normatividad pendiente.</t>
  </si>
  <si>
    <t>se evidencia que en los controles propuesto como oportunidad de mejora en el Normograma pese a calificarse que se cumple, no se está cumpliendo como lo son las inducciones y re inducciones.</t>
  </si>
  <si>
    <t>No hay responsables para el seguimiento al cumplimiento legal</t>
  </si>
  <si>
    <t>Inluir el seguimiento periódico con responsables en la matriz de requisitos legales</t>
  </si>
  <si>
    <t>No se evidencia un procedimiento de especificaciones en SST para las compras y adquisición de productos y servicios.</t>
  </si>
  <si>
    <t>No se consideró necesario definir un procedimiento, tomando en cuenta que, La UAECOB de acuerdo a sus formatos para contratación, incluye la verificación de aspectos en SYST.</t>
  </si>
  <si>
    <t>Solicitar a la OAJ incluir como una actividad adicional en los procedimientos de contratación, la verificación de criterios en SYST y como punto de control la verificación de su cumplimiento por parte de la supervisión</t>
  </si>
  <si>
    <t>2.10.1</t>
  </si>
  <si>
    <t>No se evidencia que se cuente con un procedimiento para la selección de contratistas y proveedores.</t>
  </si>
  <si>
    <t>Para la selección y evaluación de proveedores se cumple los dispuesto en las normas de contratación</t>
  </si>
  <si>
    <t>Establecer lineamientos en SYST para las adquisiciones, consolidándolas en un documento para que sean consultadas y verificadas en los procesos de compra</t>
  </si>
  <si>
    <t>No hay evidencias de evaluación a los contratistas y proveedores.</t>
  </si>
  <si>
    <t>2.11.1</t>
  </si>
  <si>
    <t>Se tiene el procedimiento identificación de peligros, evaluación y control de riesgos labores, pero dentro de este procedimiento no se determina bien la gestión del cambio, ni se evalúa el impacto en SST sobre estos mismos, el flujograma de este procedimiento no muestra como tal la gestión del cambio cuando se generen cambios internos ( introducción de nuevos procesos, cambio en los métodos de trabajo, cambios en instalaciones, entre otros) o los cambios externos( cambios en la legislación, evolución del conocimiento en seguridad y salud en el trabajo, entre otros). Se han presentado cambios en la entidad, pero estos no se pueden identificar claramente, precisamente por no tener bien definidas las actividades y responsables y en qué casos se aplicaría</t>
  </si>
  <si>
    <t>no se está evidenciando en forma clara la gestión del cambio a través de la MIPVR</t>
  </si>
  <si>
    <t>1. Actualizar el procedimiento dentificación de peligros, evaluación y control de riesgos labores, definiendo el mecanismo para la Gestión del Cambio.
2. Evidenciar la Gestión del Cambio a través de la Matriz de Identificación de Peligros y Valoración de Riesgos (MIPVR).</t>
  </si>
  <si>
    <t>3.1.1</t>
  </si>
  <si>
    <t>No se evidencia que se cuente con el prefil sociodemografico consolidado, ni que se incluya en dicha información a los contratistas.</t>
  </si>
  <si>
    <t>Se cuenta con información del personal de planta en archivos diferentes se gún el tema de interés</t>
  </si>
  <si>
    <t>1. Consolidar en una sola base la información de personal de planta del perfil sociodemografico
2. Realizar por Google formularios la actualización de la información para contratistas.</t>
  </si>
  <si>
    <t>No se evidencia que para la vigencia 2017 al médico que realiza las evaluaciones medicas se le haya informado sobre los perfiles de cargo.</t>
  </si>
  <si>
    <t>se envía el profesiograma en el cual se encuentra la información de las funciones esenciales</t>
  </si>
  <si>
    <t>1. Actualizar el profesiograma incluyendo las funciones esenciales para todos los cargos.
2. Para el contrato de la vigencia 2018, enviar documento al proveedor de examenes ocupacionales.
3. Actualizar el procedimiento de evaluaciones médicas incluyendo esta actividad</t>
  </si>
  <si>
    <t xml:space="preserve">No se evidencia que en la muestra de revisión de historias labores de algunas personas esté el certificado de examen médico, por anterior se le solicito las evidencias adicionales dichos certificados, información y soportes que no fueron aportados, por lo tanto se evidencia que no se está cumpliendo con lo establecido en el procedimiento Evaluaciones Médicas Ocupacionales PROD-HG-06 y anexo B. Metodología Exámenes Médicos Ocupacionales. </t>
  </si>
  <si>
    <t>no se evidencia que cuenten con el carnet de vacunas (Fiebre Amarilla, Tétano, Hepatitis B, Fiebre Tifoidea y HEP.A) del personal bomberil, Subdirección de Gestión Corporativa, Subcomandantes, Dirección Técnica, Tenientes entre otros, esto establecido en el profesiograma por cargos de la entidad,</t>
  </si>
  <si>
    <t>No se hace necesario el carnet de vacunación. Se cuenta con una base de datos para el seguimiento a la aplicación de las vacunas.</t>
  </si>
  <si>
    <t>solicitar al proveedor de VACUNACIÓN escanear los carnets de vacunación según las jorndas adelantadas</t>
  </si>
  <si>
    <t>3.1.5</t>
  </si>
  <si>
    <t>Se evidencia que las historias clínicas están custodiadas por un médico asesor de la ARL, pero él no es el que realiza los exámenes médicos ni tampoco tiene un contrato con UAECOB, adicional el procedimiento Evaluaciones Médicas Ocupacionales PROD-HG-06 y anexo B. Metodología Exámenes Médicos Ocupacionales no se tiene contemplado esta figura y el certificado de aptitud queda archivado en la hoja de vida de cada trabajador, pero en la muestra aleatoria de historias laborales no en todas se encuentra el certificado de aptitud médica. Adicional a esto en el procedimiento de Administración de Historias Laborales PROD-APY-GTH-1-19 "La custodia de las historias laborales está a cargo de la Coordinación de Talento Humano”, cuando lo correcto es que sean custodiadas por la empresa prestadora del servicio. También se evidencia que mediante el muestreo de revisión de historias laborales se tiene archivadas algunas historias clínicas, estas son muy antiguas las cuales deben de buscar el mecanismo para su archivo o su disposición final pero no deben de estar en las carpetas</t>
  </si>
  <si>
    <t>1. Se recibió herencia de historias clínicas de años anteriores
2. No se cuenta con médico de planta
3</t>
  </si>
  <si>
    <t xml:space="preserve">Actualizar el procedimiento de historias laborales elimiando la responsabilidad de la custodia sobre el médico asesor ARL 
</t>
  </si>
  <si>
    <t>No se evidencia el reporte de accidentes de trabajo y/o enfermedades laborales  a las entidades promotoras de salud, adicional no se está cumpliendo con el tiempo establecido para realizar el reporte que son dos (2) días hábiles siguientes al evento</t>
  </si>
  <si>
    <t>Tomando en cuenta que la mayoría de accidentes son leves, y el volumen el reporte se hace con corte semanal</t>
  </si>
  <si>
    <t>De acuerdo al artículo 62 del Decreto 1295 de 1994 se realizara el reporte de los accidentes laborales dentro de los terminos contemplados en la norma.</t>
  </si>
  <si>
    <t>3.2.2</t>
  </si>
  <si>
    <t>Se evidencia que no se aplica una metodología para la investigación de accidentes de trabajo por lo que no se sustenta las investigaciones realizadas de acuerdo al procedimiento “Reporte e Investigación de Accidentes e Incidentes de Trabajo PROD-GTH-03”</t>
  </si>
  <si>
    <t>Solo para los eventos nivel 2 y nivel 3 se deja evidencia escrita del uso de una metodología</t>
  </si>
  <si>
    <t>1. Actualizar el formato de investigación de accidentes nivel 2
2. Incluir en la matriz de accidentalidad el uso de la metodología 5XQ para accidentes nivel 1</t>
  </si>
  <si>
    <t>se evidencia que dentro de las acciones propuestas en las investigaciones de accidentes laborales no se están cumpliendo en su totalidad.</t>
  </si>
  <si>
    <t>No se lleva seguimiento a las acciones propuestas por cada accidente, solo para los nivel 2 y 3.</t>
  </si>
  <si>
    <t>Dentro de la base accidentes laborales, incluir un instrumento para el seguimiento a las acciones formuladas,  incluyendo esta acción en el procedimiento de reporte e investigación de AT</t>
  </si>
  <si>
    <t xml:space="preserve">La empresa mide la severidad,la frecuencia, la motalidad, la prevalencia, incidencia y ausentismo de los accidentes de trabajo, enfermedad laboral y común pero no realiza la clasificación del origen/riesgo, que los generó (físicos, químicos, biológicos, de seguridad, públicos, psicosociales, entre otros), </t>
  </si>
  <si>
    <t>No se lleva el seguimento de accidentes según la tipología de riesgo</t>
  </si>
  <si>
    <t>Dentro de la base accidentes laborales, incluir la clasificación del origen/riesgo, que los generó</t>
  </si>
  <si>
    <t>4.1.2</t>
  </si>
  <si>
    <t>Se evidencia matriz actualizada, pero no se evidencia la participación de los trabajadores en el levantamiento de la matriz.</t>
  </si>
  <si>
    <t>La formulación inicial de la MIPVR se realizó con participación de los trabajadores, pero no su continua actualización</t>
  </si>
  <si>
    <t>1. Definir grupos de interés para actualizar la MIPVR
2. Actualizar la MIPVR, por grupos de procesos, involucrando la participación de trabajadores de cada grupo.</t>
  </si>
  <si>
    <t>4.1.4</t>
  </si>
  <si>
    <t>No se evidencia que para el periodo 2017 se hallan hecho mediciones ambientales de acuerdo a los riesgos prioritarios ni a la establecido en los controles de la matriz de peligros.</t>
  </si>
  <si>
    <t>Se consideró que debido a que se hicieron medicioines en 2014 y desde entonces la exposición no ha tenido variaciones</t>
  </si>
  <si>
    <t>1. Solicitar a la ARL apoyo para realizar mediciones en frente a los riesgos prioritarios identificados
2. Programar y realizar mediciones</t>
  </si>
  <si>
    <t>4.2.4</t>
  </si>
  <si>
    <t>Se evidencia que se han hecho inspecciones de acuerdo al cronograma pero se ve una debilidad debido a que no se está cubriendo a todas las estaciones con estas inspecciones, las cuales presentan falencias relacionadas con aspectos del SG –SST y que fueron observadas en el desarrollo de esta auditoría en las visitas adelantadas a una muestra de estaciones.</t>
  </si>
  <si>
    <t>Se cuenta con inspecciones planeadas para todas las sedes entre los periodos 2016 a 2017, pero no para un solo año.</t>
  </si>
  <si>
    <t>Realizar cronograma de inspecciones y Realizar inspecciones en 2018 para todas las sedes</t>
  </si>
  <si>
    <t>Se evidencia que el resultado de estas inspecciones no se ve reflejado en el plan de mejoramiento propio del área para generar acciones tendientes a mitigar los riesgos identificados.</t>
  </si>
  <si>
    <t>Se cuenta con un instrumento para consolidar y gestionar las condiciones inseguras observadas en las sedes.</t>
  </si>
  <si>
    <t>1. Consolidar información en forma trimestral de las inspecciones realizadas.
2. Incluir acciones en el PMI acciones, según inspecciones planeadas realizadas y tomando los hallazgos más relevantes.</t>
  </si>
  <si>
    <t>No se evidencia la participación del Copasst para la realización de estas inspecciones.</t>
  </si>
  <si>
    <t>El actual formato de inspecciones planeadas no incluye la participación del representante COPASST</t>
  </si>
  <si>
    <t>Actualizar el formato de inspección planeada incluyendo la participación de personal COPASST, ARL y el representante de SYST</t>
  </si>
  <si>
    <t>4.2.6</t>
  </si>
  <si>
    <t>Se evidencia de la muestra seleccionada que no se esta entregando los elementos de protección personal de acuerdo a la matriz EPP, ni tampoco se evidencia que se lleve un control al personal contratista sobre los elementos de protección personal que deben de tener de acuerdo a su labor, tampoco se este utilizando el formato establecido para la entrega de EPP FOR- APY- 2-10 ( Entrega y entrenamiento EPP) se utiliza varios formatos que no hacen parte del Sistema de Gestión.</t>
  </si>
  <si>
    <t xml:space="preserve">Aunque se dota de EPP , cuando entran a la entidad como cualquier otro elemento por el almacén según el procedimiento de entrada a almacén, se hace difícil su traazabilidad
</t>
  </si>
  <si>
    <t xml:space="preserve">1. Realizar mesa de trabajo con las partes interesadas
2. Realizar propuesta de modificación del procedimiento de administración de EPP
3. Modificar formato para registrar entrega y capacitación en uso de EPP
</t>
  </si>
  <si>
    <t>5.1.1</t>
  </si>
  <si>
    <t>Se evidencia que el plan de emergencias del edificio comando se encuentra desactualizado desde el 2013.</t>
  </si>
  <si>
    <t>No se ha actualizado el documento del plan de emergencia para la sede comando</t>
  </si>
  <si>
    <t>Actualizar el documento de del plan de emergencia para la sede comando</t>
  </si>
  <si>
    <t>Se evidencia que el plan de emergencias del edificio comando no se ha divulgado.</t>
  </si>
  <si>
    <t>Divulgar el Plan de Emergencias de la Sede Comando una vez sea actualizado</t>
  </si>
  <si>
    <t>5.1.2</t>
  </si>
  <si>
    <t>no se evidencia como tal la conformación de la brigada,no se identifica tampoco los roles de cada uno de ellos (primeros auxilios, contra incendios, evacuación, etc) teniendo en cuenta el tamaño de la entidad, tampoco se evidencia entrega de dotación de la misma</t>
  </si>
  <si>
    <t>Se conformó la brigada pero no se definió un documento para su formalización</t>
  </si>
  <si>
    <t>Actualizar el documento de del plan de emergencia para la sede comando incluyendo anexo conformación de la brigada (según periodo)</t>
  </si>
  <si>
    <t>6.1.1</t>
  </si>
  <si>
    <t>No se evidencia que se encuentre detallados los indicadores de estructura, proceso y resultado.</t>
  </si>
  <si>
    <t>Se han formulado indicadores para los diferentes programas</t>
  </si>
  <si>
    <t>1. Establecer propuesta de modificación de la Política y Objetivos en SYST.
2. Formular indicadores acordes a la Política y Objetivos en SYST, detallando si son de proceso, estructura o resultado.</t>
  </si>
  <si>
    <t>6.1.2</t>
  </si>
  <si>
    <t>Se evidencia que el 2017 no se realizó auditoría interna y tampoco se realizó su planificación con la participación del comité Copasst, el grupo SIG ni la Oficina de Control Interno.</t>
  </si>
  <si>
    <t>Aunque se realizó la auditoría al SGSYST en el marco del SIG, no fue entregado el informe a la OCI, lo tiene la representante del SIG para la Dirección</t>
  </si>
  <si>
    <t>Realizar acciones con base a la auditoría realizada por la OCI al SGSYST</t>
  </si>
  <si>
    <t>6.1.3</t>
  </si>
  <si>
    <t>No se evidencia la elaboración del Alcance de auditoría de cumplimiento del Sistema de Gestión de Seguridad y Salud en el Trabajo</t>
  </si>
  <si>
    <t>6.1.4</t>
  </si>
  <si>
    <t xml:space="preserve">Se evidencia que según acta de fecha de febrero 16 de 2018 “Comité SIG- Revisión por la Dirección”, no se tuvo en cuenta lo establecido en el Decreto 1072/2015 Artículo. 2.2.4.6.31 por lo anterior la revisión debe hacerse más profunda que abarque lo estipulado en el Decreto, con el fin de establecer las acciones de mejora y la toma de decisiones, adicional a esto no se evidencia que al Copasst se le haya divulgado los resultados de esta revisión.
</t>
  </si>
  <si>
    <t>Se hizo revisión por la Dirección incluyendo temas generales en SYST</t>
  </si>
  <si>
    <t>1. Solicitar a la representante por la Dirección para el SIG, realizar la revisión por la Dirección e incluir los aspectos de SYST.
2. Divulgar al COPASST los resultados de la revisión por la Dirección.</t>
  </si>
  <si>
    <t>7.1.1</t>
  </si>
  <si>
    <t>Se evidencia que dentro de la matriz de informe de plan de mejoramiento entregada no es llevada las acciones preventivas y/o correctivas como resultado de la autoevaluación de la Resolución 1111 realizada en el mes de agosto de 2017, inspecciones realizadas en la vigencia 2017, indicadores entre otros.</t>
  </si>
  <si>
    <t>se realizó  la autoevaluación tomando en cuenta lo establecido por la R1111/2018</t>
  </si>
  <si>
    <t xml:space="preserve"> Formular plan de trabajo en SYST para la vigencia 2018-2019 tomando en cuenta la autoevaluación presentada en 31/08/2017 y la auditoría al SGSYST realizada por la OCI</t>
  </si>
  <si>
    <t>7.1.2</t>
  </si>
  <si>
    <t>Se evidencia que según acta de fecha de febrero 16 de 2018 “Comité SIG- Revisión por la Dirección” no se tocaron temas relacionados con el SG-SST de acuerdo a lo establecido en el Decreto 1072-2015 artículo 2.2.4.6.31, por lo tanto no se generó acciones, ni medidas correctivas, n¡ preventivas.</t>
  </si>
  <si>
    <t>Incluir los items establecidos dentro de la Resolución 1111 de 2017 y el Decreto 1072-2015 artículo 2.2.4.6.31 en el proximo “Comité SIG- Revisión por la Dirección” y asegurarse que queden dentro del acta con el fin de establecer un plan de mejoramiento de ser necesario.</t>
  </si>
  <si>
    <t>7.1.3</t>
  </si>
  <si>
    <t>Se evidencia que se cuenta con una matriz de plan de mejoramiento propio del área en la cual se registraron las acciones como resultado de la Auditoria de Bureau Veritas, sin embargo, no están consolidadas las acciones de mejora o actividades originadas como resultado de las investigaciones, también algunas de las acciones propuestas como resultado de las investigaciones consignadas en la matriz de investigación de accidentes no se están cumpliendo en su totalidad, evidenciando una deficiencia en su ejecución</t>
  </si>
  <si>
    <t>No se han incluido en el último semestre en el PMI acciones a partir de la investigación de accidentes de trabajo</t>
  </si>
  <si>
    <t>Incluir en el PMI acciones a partir de la investigación de accidentes de trabajo</t>
  </si>
  <si>
    <t>7.1.4</t>
  </si>
  <si>
    <t>Se evidencia que dentro del plan de mejoramiento del área, solo se llevó las acciones como resultado de la Auditoria de Bureau Veritas mas no se evidencia que se haya llevado las acciones de mejora como resultado a las recomendaciones de ARL entre otros,</t>
  </si>
  <si>
    <t>llevar a plan de mejoramiento toda desviación que se presente del SG-SST</t>
  </si>
  <si>
    <t>Humanos y Financieros</t>
  </si>
  <si>
    <t>Solicitud realizada</t>
  </si>
  <si>
    <t>backup realizado</t>
  </si>
  <si>
    <t>acciones desarrolladas/ acciones propuestas</t>
  </si>
  <si>
    <t>acciones desarrolladas</t>
  </si>
  <si>
    <t>heramienta desarrollada</t>
  </si>
  <si>
    <t>Plan de trabajo enviado para aprobación por la Dirección</t>
  </si>
  <si>
    <t>Resolución de constitución actualizada</t>
  </si>
  <si>
    <t>Plan de capacitación formulado</t>
  </si>
  <si>
    <t>Agenda de reunión ordinaria trimestral</t>
  </si>
  <si>
    <t>Plan de capacitación aprobado COPASST</t>
  </si>
  <si>
    <t>Política divulgada</t>
  </si>
  <si>
    <t>objetivos definidos</t>
  </si>
  <si>
    <t>Plan de trabajo formulado</t>
  </si>
  <si>
    <t>Plan de trabajo enviado para aprobación por la DIrección</t>
  </si>
  <si>
    <t>solicitud realizada</t>
  </si>
  <si>
    <t>certificados de aptitud enviados para historia laboral</t>
  </si>
  <si>
    <t>Matriz actualizada</t>
  </si>
  <si>
    <t>matriz legal actualizada</t>
  </si>
  <si>
    <t>lineamientos establecidos</t>
  </si>
  <si>
    <t>carnets escaneados</t>
  </si>
  <si>
    <t>PROcedimiento actualizado</t>
  </si>
  <si>
    <t>Instrumento actualizado</t>
  </si>
  <si>
    <t>Matriz actualizada con participación de los trabajadores</t>
  </si>
  <si>
    <t>Realizar inspecciones a los 17 centros de trabajo</t>
  </si>
  <si>
    <t>Sedes inspeccionadas/17</t>
  </si>
  <si>
    <t>Formato actualizado</t>
  </si>
  <si>
    <t>Plan de Emergencias Actualizado</t>
  </si>
  <si>
    <t>Plan de Emergencias Divulgado</t>
  </si>
  <si>
    <t>acciones formuladas en el PMI</t>
  </si>
  <si>
    <t>Acciones por investigación de AT incluidas en el PMI</t>
  </si>
  <si>
    <t>reporte</t>
  </si>
  <si>
    <t>Item incluido</t>
  </si>
  <si>
    <t>items incluídos</t>
  </si>
  <si>
    <t>Se evidencia que en las estaciones B1, B5, B6, B11, B12, y B14 los elementos de protección personal para la atención de incendios de algunos bomberos se encuentran en mal estado o en su defecto no cuentan con dichos elementos. Por lo anterior se evidencia un incumplimiento en lo establecido en la Resolución 1111 Numeral 4.2.6, Decreto 1072/2015 Artículos: 2.2.4.2.4.2. 2.2.4.2.2.16 2.2.4.6.12. Numeral 8, 2.2.4.6.13. Numeral 4, 2.2.4.6.24. Numeral 5 y parágrafo 1. Resolución 2400/1979 Artículo 2 literales f) y g), Artículos 176,177 y 178. Ley 9 /1979 Artículo del 122 al 124 y al procedimiento interno Administración de Elementos de Protección Personal PROD-APY-GTH-2-10 y Matriz de Elementos de Protección Personal</t>
  </si>
  <si>
    <t>1. No se cuenta con una herramienta que permita llevar registro a la entrega, uso y mantenimiento de EPP.
2. No se cuenta con un plan de reposición, 
3. No se realiza reporte oportuno por parte del personal operativo.
4. No se cuenta con un procedimiento claro en EPP, que haga refrencia al uso mantenimiento y dotación y reposición.</t>
  </si>
  <si>
    <t xml:space="preserve">1. Realizar inspección Planeada, a una muestra de las sedes B1, B5, B6, B11, B12, y B14, con el fin de identificar equipo afectado, tipos de daños y causas de no reposición o no entrega.
2. Modificación del procedimiento de administración de EPP y divulgación
3. Adelantar solicitud para verficar la posibilidad de contar con una herramienta tecnológica que incluya la administración de EPPs.
</t>
  </si>
  <si>
    <t>Inspecciones realizadas</t>
  </si>
  <si>
    <t>Acciones formuladas/ Acciones ejecutadas</t>
  </si>
  <si>
    <t>Jorge Alberto Pardo Torres</t>
  </si>
  <si>
    <t>Acción reformulada el 25/10/2018 mediante autorización de la Contraloria  1-2018-24272 del 17/10/2018</t>
  </si>
  <si>
    <t>En acta de reunion del 08/11/2018 se realizo revision a la revision reportada a Sivicof</t>
  </si>
  <si>
    <t>Camilo Andrés Caicedo Estrada</t>
  </si>
  <si>
    <t>Correo electronico envíado a planeación para la solicitud de publicación del Procedimiento</t>
  </si>
  <si>
    <t xml:space="preserve">Se evidencia que el procedimiento PRCD-GA-04 fue remitido mediante correo electrónico el 26 de noviembre de 2018 con el fin de que fuera publicado en la ruta de la calidad, sin embargo el área de calidad solicitó una serie de cambios en el procedimiento los cuales fueron implementados y nuevamente se envió el procedimiento para su codificación y publicación el 17 de noviembre de 2018 y a la fecha se está a la espera de que sea publicado en la ruta de la Calidad.
En cuanto a la actualización del nomograma, como se observó en el seguimiento anterior, este fue actualizado y remitido a la Oficina Asesora Jurídica para que este realizara su publicación, sin embargo el procedimiento de normatividad se encuentra en proceso de actualización. Se espera que se efectué la actualización y publicación de este para poder efectuar los cambios de la normatividad ambiental, de igual manera para el mes de enero de 2019 se tiene programado realizar nuevamente la revisión de la normatividad ambiental para implementar los cambios pertinentes.
</t>
  </si>
  <si>
    <t xml:space="preserve"> Dirección/ Oficina Asesora Jurídica.</t>
  </si>
  <si>
    <t>Dirección/ Oficina Asesora Jurídica.</t>
  </si>
  <si>
    <t>Supervisores.</t>
  </si>
  <si>
    <t>Se evidencia el cumplimiento de la eficacia ya que se viene ejecutando las actividades propuestas.</t>
  </si>
  <si>
    <t xml:space="preserve">Desde la OCI en los seguimientos realizados en las dependencias al plan de mejoramiento se ha venido verificando la utilización del aplicativo  "seguimiento y control de contratos UAECOB" donde se estan registrando los contratos de persona </t>
  </si>
  <si>
    <t xml:space="preserve">Se presentan las actas de reunion de verificación de garantías. </t>
  </si>
  <si>
    <t xml:space="preserve">Se evidencia seis (6) muetreos bimensuales donde se  verifico que las garantias hayan sido constituidas en los términos pactados  asi: actas de reunion del 07/02/2018, 02/04/2018, 10/05/2018, 11/07/2018, 25/09/2018. 20/11/2018, </t>
  </si>
  <si>
    <t>Se presenta memorando dirigido al jefe de la oficina de planeacion con cordis 2018IE17702 pniendo en conociemiento la accion de mejora.</t>
  </si>
  <si>
    <r>
      <rPr>
        <sz val="8"/>
        <rFont val="Calibri"/>
        <family val="2"/>
        <scheme val="minor"/>
      </rPr>
      <t>Se evidencia memorando 2018IE17702 del 30/11/2018 suscrito por la OAJ a Oficina Asesora de Planeacion poniendo de presente este hallazgo para que apoye la puesta en produccion del INFODOC. Continuara abierta mientras se  verifica su puesta en marcha</t>
    </r>
    <r>
      <rPr>
        <sz val="8"/>
        <color rgb="FFFF0000"/>
        <rFont val="Calibri"/>
        <family val="2"/>
        <scheme val="minor"/>
      </rPr>
      <t xml:space="preserve">. </t>
    </r>
  </si>
  <si>
    <t xml:space="preserve">Se hace entrega de actas de marzo, abril, mayo, junio, kilio, agosto, septiembre, octubre, noviembre de 2018. </t>
  </si>
  <si>
    <t xml:space="preserve">Se evidencia nueve (9) actas de verificación revisión previa a  la información a reportar al SIVICO de fecha: 1)06/03/2018, 2) 02/04/2017, 3)07/05/2018, 4) 05/06/2017,5)  06/07/2018, 6) 07/08/2018 7) 10/09/2018, 8) 05/10/2018 9) 08/11/2018.  Por lo anterior se da cumplimiento a la accion la OCI recomienda teniendo continuar con este control de conformidad con el princicio de auticontrol establecido em el MECI. 
</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</si>
  <si>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</si>
  <si>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</si>
  <si>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</si>
  <si>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</si>
  <si>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2.1</t>
  </si>
  <si>
    <t>Por lo anterior, se pudo evidenciar que el área de Inventarios hace una verificación simple de los elementos de la Unidad, de acuerdo con conceptos personales sin seguir unos parámetros generales y debidos en las tomas físicas, no se capacita al personal encargado de la toma física y falta de instructivos o lineamientos para el diligenciamiento de los formatos y reportes a realizar, además no cuentan con los recursos necesarios como por ejemplo cámaras fotográficas para tomar el registro fotográfico y que son incorporadas en el formato FOR-GC-05-03 Hoja de vida del bien, incumpliendo lo establecido en la norma ISO 9001:2015 numeral 7.1.</t>
  </si>
  <si>
    <t xml:space="preserve">Falta de aplicabilidad del procedimiento de PROD-GC-05 Toma Física </t>
  </si>
  <si>
    <t>1, Por cada toma física realizar un plan de trabajo con parametros definidos de cronograma, capacitaciones, recursos y lineamientos a seguir en la toma fisica de acuerdo a procedimiento PROD-GC-05 Toma Física. y dar cumplimiento al mismo.</t>
  </si>
  <si>
    <t>No se cuenta con inventario general actualizado de elementos de la UAECOB, cuando se requiere, toda vez que cuando se necesita se debe solicitar su emisión al proveedor del aplicativo PCT, esto debido a que el personal que maneja dicho aplicativo en la unidad, no cuenta con la capacitación en el manejo del mismo, incumpliendo el componente 1.1.2 Desarrollo del Talento Humano del MECI 1000:2014 y lo establecido en la norma ISO 9001:2015 numeral 7.2 y norma OHSAS 18001:2007 numeral 4.4.2.</t>
  </si>
  <si>
    <t>Falta de  permisos (roles) a personal para generar informes y actualizar el inventario en PCT.</t>
  </si>
  <si>
    <t>1, Solicitar al proveedor de PCT una capacitacion para los servidores publicos que intervienen en el proceso de actualizacion y generacion de informes del PCT.</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</si>
  <si>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</si>
  <si>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</si>
  <si>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</si>
  <si>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</si>
  <si>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En todas las tomas físicas se está utilizando el formato general de toma física de elementos de la dependencia UAECOB, que no encuentra estandarizado y en la ruta de calidad esta publicado el formato FOR-GC-05-01 Relación de bienes, con características similares bien y no se desarrollan todas las actividades del procedimiento en el procedimiento PROC-GC-05 Toma Física</t>
  </si>
  <si>
    <t>Revisar, modificar y socializar el procedimiento PROD-GC-05 Toma Física con los formatos a utilizar, y actualizarlo en la ruta de la calidad</t>
  </si>
  <si>
    <t>En visita realizada al Almacén General se evidencia falta de orden y aseo y no se utilizan elementos de protección personal, de acuerdo a los peligros asociados a la matriz IPVER y no se desarrollan los controles establecidos en la misma, incumpliendo lo establecido en la Resolución 1111 de 2017.</t>
  </si>
  <si>
    <t>De acuerdo con la naturaleza del almacen, el depósito de elementos genera acumulación de polvo, y no se tenia contemplado realizar jornadas de aseo, ya que el volumen de elementos es alto.</t>
  </si>
  <si>
    <t>Realizar dos brigadas de aseo al año con la colaboración del área de administración.</t>
  </si>
  <si>
    <t xml:space="preserve">Se evidenció que mediante memorando de fecha 21 de mayo, firmado por el Contratista de Inventarios Andrés Yobani Patiño Díaz, donde hace entrega de la toma física de los bienes que se encuentran en el Inventario de la Estación BOSA B-8 y memorando de fecha 16 de mayo firmado por el Contratista de Inventarios Andrés Fredy Arenas, haciendo entrega la toma física de los bienes encuentran en el Inventario de la Estación KENEDDY B-5, se observó que están utilizando el formato de la ruta de la calidad denominado Memorando-Interno-V8 inadecuadamente, debido a que este documento debe ser suscrito únicamente por el Director, Subdirectores, jefes de la oficina, supervisores de contratos o líderes de proceso, incumpliendo lo establecido en el Manual de Comunicaciones Oficiales MAN-GI-06-02 versión 4. </t>
  </si>
  <si>
    <t>Falta de claridad en la información de los formatos aprobados por la entidad para la entrega de informes de toma física, por parte de los contratistas al coordinador de Compras, seguros e inventarios.</t>
  </si>
  <si>
    <t>1. Crear el Formato de entrega de informes de toma física, con el apoyo de SIG y Calidad.
2. Realizar una (1) socialización del Formato debidamente aprobado, al equipo de trabajo que realiza la toma física</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</si>
  <si>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</si>
  <si>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</si>
  <si>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</si>
  <si>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Realizar una toma fisica eficiente y veraz para tener un control adecuado de los bienes de la UAECOB</t>
  </si>
  <si>
    <t>Actividades Ejecutadas plan de trabajo / Actividades programadas plan de trabajo</t>
  </si>
  <si>
    <t>cumplir con el componente 1.1.2 Desarrollo del Talento Humano del MECI 1000:2014 en cuanto al manejo del aplicativo PCT</t>
  </si>
  <si>
    <t>Capacitacion PCT</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</si>
  <si>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</si>
  <si>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</si>
  <si>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Aplicación del procedimiento de toma fisica de acuerdo a lo establecido en la  ruta de la calidad</t>
  </si>
  <si>
    <t>Procedimiento PROD-GC-05 Toma Física revisado, modificado, actualizado  y socializado.</t>
  </si>
  <si>
    <t xml:space="preserve">Mantener el almacen de manera ordenada y limpia. </t>
  </si>
  <si>
    <t>2 Brigadas de aseo realizadas/ 2 brigadas de aseo rpogramadas*100</t>
  </si>
  <si>
    <t>Establecer el formato para la entrega de informes de toma física</t>
  </si>
  <si>
    <t>1, Informes de toma fisica/Informes entregados en el formato establecido*100
2, Soclalizacion del formato de entrega de informe de toma fisica</t>
  </si>
  <si>
    <t>table</t>
  </si>
  <si>
    <t xml:space="preserve">La minuta del contrato Se encuentra aprobada por la jefe jurídica y esta proxima a envio para publicación por parte de planeación. </t>
  </si>
  <si>
    <t xml:space="preserve">Se evidencia correo electronico del 07/12/2018 a la Oficina Asesora de Planeacion formato minuta de contrato para su respectiva revisión y posterior publicación. </t>
  </si>
  <si>
    <t xml:space="preserve">se evidencia acta de noviembre de 2018 </t>
  </si>
  <si>
    <t xml:space="preserve">Se evidencia que la OCI realiza  mesas mensuales el último día del mes, para verificar que la documentación remitida a la OAJ, este archivada como se observa en el acta del 30/11/2018. </t>
  </si>
  <si>
    <t xml:space="preserve">El procedimiento de MANEJO Y ARCHIVO DEL EXPEDIENTE ÚNICO DEL CONTRATO.  Se encuentra en la ruta de la calidad. </t>
  </si>
  <si>
    <t xml:space="preserve">Se evidencia en la ruta de la calidad el procedimiento denominado " MANEJO Y ARCHIVO DEL EXPEDIENTE ÚNICO DEL CONTRATO" PROD-CON-10 version No. 1 vigente desde el 12/12/2018 </t>
  </si>
  <si>
    <t>Se verifaron los contratos:  442- 208-209 de 2018, los cuales cuentan con los estudios previos FOR-GAJ-08-07  vigente desde el V12 21/06/2018 incluyendo el numeral 2.2.1. justificacion del plazo contratual"  análisis que sustente el tiempo que se requerirá para desarrollar la actividad a contratar. Se verificaron los contratos 467- 468 de diciembre de  2018  los cuales cuentan con los estudios previos FOR-CON-04-07 Version 12  del 21/06/2018 incluyendo el numeral 2.2.1. justificacion del plazo contratual"  análisis que sustente el tiempo que se requerirá para desarrollar la actividad a contratar.</t>
  </si>
  <si>
    <t>Se evidencia en los contratos 208 y 442 de 2018 los estudios previos con el formato FOR-GAJ-08-07  vigente desde el V12 21/06/2018 incluyendo el numeral 2.2.1. justificación del plazo contratual" análisis que sustente el tiempo que se requerirá para desarrollar la actividad a contratar. Igualmente se evidencia en los contratos 467- 468 de diciembre de 2018, los estudios previos con el formato FOR-CON-04-07 Versión 12  del 21/06/2018 incluyendo el numeral 2.2.1. justificación del plazo contratual" análisis que sustente el tiempo que se requerirá para desarrollar la actividad a contratar. Este hallazgo se cierra una vez el ente de Control verifique su efetividad por lo tanto continúa cumplida pero abierta.</t>
  </si>
  <si>
    <t xml:space="preserve">Diana Sirley Medrano Otavo </t>
  </si>
  <si>
    <t xml:space="preserve">De conformidad con la acción planteada se continuan adelantando las mesas de trabajo con las distintas areas de conformidad con los  procedimientos establecidos. asi: actas de reunion del 22/02/2018, 26/04/2018, 28/06/2018,30/08/2018 30/10/2018. </t>
  </si>
  <si>
    <t xml:space="preserve">Se remitió memorando por parte del Director el 18/12/2018 dirigido a las areas  solicitando estado (ejecución- liquidación) de cada uno de los contratos . </t>
  </si>
  <si>
    <t xml:space="preserve">Se evidencia en las diferentes modalidades contractuales: mínima cuantía, selección abreviada de menor cuantía, licitación pública, concurso de méritos, la primera actividad de los procedimientos indica mesas de trabajo con el profesional de la oficina asesora jurídica designado a fin de que brinde asesoría y acompañamiento necesario para efectuar los ajustes pertinentes a los diferentes documentos que hacen parte del proceso de selección. Igualmente, en el procedimiento contratación directa actividad No. 2 dispone que se debe “solicitar por correo electrónico a la Oficina Asesora Jurídica, acompañamiento legal en la construcción del documento de Estudios Previos requeridos para el inicio de la contratación”.  Al respecto se evidencia que los abogados de la OAJ se reúnen con los abogados o enlaces de las áreas para la verificación y asesoría de estudios previos como se observó en las actas de reunión del 22/02/2018, 26/04/2018, 28/06/2018,30/08/2018 30/10/2018.
2.  Se evidencia informe final de auditoria al proceso de contratación vigencia 2015 memorando 2015IE12548 del 19/10/2015, Informe final de auditoria contratación septiembre de 2016 a febrero 2017 memorando 2017IE5486 del 18/04/2017, memorando apertura de auditoría integral al proceso de administración de recursos humanos memorando 2018IE9223 del 21/06/2018 e  informe seguimiento caninos memorando 2018IE   del 11/07/2018 verificación entrega de los alimentos. 
Se cumple con la acción propuesta. Este hallazgo se cierra una vez el ente de Control verifique su efetividad, por lo tanto, continúa cumplida pero abierta
</t>
  </si>
  <si>
    <t xml:space="preserve">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 Igualmente se evidencia memorando 2018IE18944 del 18/12/2018 por parte del Director el 18/12/2018 dirigido a las áreas solicitando estado (ejecución- liquidación) de cada uno de los contratos.
Se cumple con la accion propuesta. Este hallazgo se cierra una vez el ente de Control verifique su efetividad, por lo tanto, continúa cumplida pero abierta. 
</t>
  </si>
  <si>
    <t xml:space="preserve">Se evidencia en los contratos  209-242- 246 de 2018 aplicación del formato de la ruta de la calidad denominado cumplimiento de requisitos de ejecución Acta de Inicio código FOR-GAJ-08-04, en donde se le indica al supervisor allegar a la Oficina Asesora Jurídica los documentos generados en razón al contrato a más tardar al día siguiente de su expedición, para el archivo contractual – el que se surtirá conforme al orden cronológico remitido – previa la publicación pertinente.  </t>
  </si>
  <si>
    <t>Se presentan las actas de reunion bimensuales de los reportes a Secop, en total 6.</t>
  </si>
  <si>
    <t xml:space="preserve">Se presentan muestreos bimensual es de mesas de trabajo. </t>
  </si>
  <si>
    <t xml:space="preserve">Se continua con el formato cumplimientos de requisitos de ejecución, como se observó en los contratos 209-242- 246 de 2018, en donde se le indica al supervisor allegar a la Oficina Asesora Jurídica los documentos generados en razón al contrato a más tardar al día siguiente de su expedición, para el archivo contractual – el que se surtirá conforme al orden cronológico remitido – previa la publicación pertinente.  
</t>
  </si>
  <si>
    <t xml:space="preserve">Se evidencia seis (6) muetreos bimensuales donde se  verifico publicaciones de documentos contractuales  asi: actas de reunion del 05/02/2018,14/03/2018, 10/05/2018, 11/07/2018, 28/09/201806/11/2018.   La OCI recomienda continuar con los controles establecidos de conformidad con el principio de autocontrol del MECI.  Este hallazgo se cierra una vez el ente de Control verifique su efetividad, por lo tanto, continúa cumplida pero abierta. </t>
  </si>
  <si>
    <t xml:space="preserve">Se evidencia muestreo bimensual mesas de trabajo de fechas 22/02/2018, 26/04/2018, 28/06/2018, 30/08/2018, 30/10/2018 así mismo mesas de trabajo conjuntas de la OAJ con las Áreas solicitante revisión de estudios previos, en cumplimiento de los procedimientos contractuales, publicados en la Ruta de la Calidad así: actas de reunión del 22/02/2018, 30/08/2018,09/08/2018, 23/10/2018, 24/10/2018,14/11/201816/11/201819/11/2018, igualmente se evidencia memorando 2018IE17696 del 30/11/2018 suscrito por la OAJ cronograma de mesas de trabajo estudios previos contratos de prestación de servicios profesionales vigencia 2019 con cada una de las Subdirecciones y/o Oficinas de la UAECOB. 
</t>
  </si>
  <si>
    <t xml:space="preserve"> Constancia de creacion y publicacion de los formatos, procedimientos y lista de chequeo.</t>
  </si>
  <si>
    <t xml:space="preserve">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Se evidencia la aplicacion de los anteriores formatos en los contratos 341, 376,377,378  de 2018.  </t>
  </si>
  <si>
    <t>La OAJ se encuentra programando y adelantando la capacitación prevista para el mes de Enero de 2019.</t>
  </si>
  <si>
    <t xml:space="preserve">Se evidencia memorando 2018EE13775 del 06/12/2018 solicitud reformulacion de la accion a la Contraloria de Bogota, asi mismo se evidencia memorando suscrito por parte del Director el 18/12/2018 dirigido a las areas  solicitando estado (ejecución- liquidación) de cada uno de los contratos . </t>
  </si>
  <si>
    <t>Se evidencia memorando 2018IE16869 del 09/11/2018 por la OAJ a los subdirectores y jefes de Oficina para capacitacion sobre la utilizaciond e los procesos, formatos y procedimientos actualizados de las modalidades de seleccion , realiza capacitacion el dia 20/11/2018 a los supersivores y/o apoyos de las diferentes areas de la UAECOB.
Se evidencia borrador de presentación en power point sobre supervisión para presentación al equipo directivo y se encuentra programando y adelantando la capacitación  para el mes de Enero de 2019.</t>
  </si>
  <si>
    <t>Se remitió memorando por parte del Director el 18/12/2018 dirigido a las areas  solicitando estado (ejecución- liquidación) de cada uno de los contratos .                                                                                                                                                         Se evidencia en la ruta de la calidad el formato designacion de supervisor codigo FOR-CON-04-05V2 vigente desde el 02/10/2018 donde se le indica que para efectos de garantizar el debido seguimiento a la contratación es preciso, entre otras, algunas labores de la supervisión  de obligatorio cumplimiento entre otros el numeral 7: "Remitir a la Oficina Asesora Jurídica toda la documentación que se produzca durante la ejecución del contrato, a más tardar el día siguiente de su expedición".  Se evidencia en los contratos 467-208- 209- 442-444 de 2018.</t>
  </si>
  <si>
    <t>Se realizó muestreo de los contratos  209- 208-467-468- 347- de 2018 en donde se realizó la debida publicacion y archivo de los documentos contractuales.</t>
  </si>
  <si>
    <t>Se evidencia en la ruta de la calidad el formato designación de supervisor código FOR-CON-04-05V2 vigente desde el 02/10/2018 donde se le indica que para efectos de garantizar el debido seguimiento a la contratación es preciso, entre otras, algunas labores de la supervisión son de obligatorio cumplimiento entre otros el numeral 7: "Remitir a la Oficina Asesora Jurídica toda la documentación que se produzca durante la ejecución del contrato, a más tardar el día siguiente de su expedición".  Se evidencia en los contratos los contratos 467-208- 209- 442-444 de 2018.</t>
  </si>
  <si>
    <t>Se evidencia debida publicacion y archivo de los documentos contractuales de los contratos No. 209- 208-467-468- 347- de 2018.</t>
  </si>
  <si>
    <t xml:space="preserve">Se envio correo electronico a las areas el 24/09/2018 con respecto al cumplimiento de las recomendaciones del Decreto 215 de 2017, las areas Subdireccion Logistica, Subdireccion del Riesgo, Subdireccion de Gestion Humana, envian copias del informe con las acciones respecto a las recomendaciones que realizo la OCI. Asi mismo se realizo acta de reunion con cada una de las areas para analizar las recomendaciones de fecha 28/09/2018. </t>
  </si>
  <si>
    <t xml:space="preserve">Se informa que se reunio con las areas y producto de las reunion es se solicito un informe con las recomendaciones del informe elaborado por la Oficina Asesora de Planeacion informe estado ejecucion presupuestal II TRIMESTRE DE LOS PROYECTOS DE INVERSION vigencia 2018 de la UAECOB con corte a 30/06/2018., como evidencia de la reunioon se envio correo electronico del 25/09/2018, solicitando las acciones. 
Se realiza  acta de reunión del 14/11/2018 seguimiento a cargo de la Dirección del hallazgo 2.2.1.2, con el fin de verificar memorando 2018IE16601 del 06/11/2018 informe estado de ejecución presupuestal III trimestre de los proyectos de inversión vigencia 2018, con corte a septiembre de 2018 y el correo electrónico del 9/11/2018 donde solicita la Dirección analizar las recomendaciones dadas por la Oficina Asesora de Planeación y enviarlas a la Dirección con las respectivas acciones de mejora mejora indicando como plazo antes del 16 de noviembre de 2018. 
En acta No 6 del 19/11/2018 en item 3  informe de ejecucion presupuestal  el director "solicita a cada subdirector y jefe adelantar las liberaciones de saldos y anualidad de CDP comprometidos" e item  4 seguimiento plan anual de adquisiciones , el Director manifiesta " la idea es que seamos proactivos para revisar los saldos que cada una de las areas tienme y puede revisar las metas de plan distrital y popder llevar a cabo procesos que se puedad ejecutar".  </t>
  </si>
  <si>
    <t>En acta No. 4 del 30/06/2018 del Comité Ordinario de Contratacion" en el ordel den dia 3 y 4 se incluye informe de ejecucion prespupuestal por el area de presupuesto y 4. Seguimiento plñan anual de adquisiciones de la OAP,  igualmente el 25/07/2018 y el 02/10/2018 mediante correo electronico se solicita a  secretaria tecnica del comite de contratacion incluir dentro del orden del dia los informes informe de ejecucion prespupuestal por el area de presupuesto y informe plan anual de adquisiciones de la OAP, adelantado en el acta No. 5 del 08/10/2018 donde se adelanto en orden del dia 3 y 4. 
Acta No. 6 del 19/11/2018 en item 3 y 4 
Acta No. 7 del 13/ 12/2018 en item 3 y 4</t>
  </si>
  <si>
    <t>Se evidencia en la ruta de la calidad procedimiento denominado presentacion ejecucion presupuesta Código: PROD-GF-07 version 05 Vigente desde:
16/07/2018 actividad No. 4  responsable Comité Contratacion  asi: " Realizar seguimiento a la ejecuciónpresupuestal, giros y reservas. Teniendo en cuenta el seguimiento de la ejecución presupuestal toman decisionessobre la misma. Termina actividades del
Comité de Contratación y simultáneamente serealiza la actividad 5.". Este hallazgo se cierra una vez el ente de Control verifique su efetividad por lo tanto continúa cumplida pero abierta.</t>
  </si>
  <si>
    <t>Se evidencia  acta de reunion del 18/06/2018 con la Subdireccion de Gestion del Riesgo, del 20/06/2018 con la subdireccion de gestion Humana, acta del 19/06/2018 con la Subdireccion de Gestion Corporativa, acta del 15/06/2018 con la Subdireccion Operativa, analisis de informe de seguimiento y recomendaciones orientadas al cumplimiento  de las metas del plan de desarrollo -Decreto 215 de 2017 con corte al 31 de marzo de 2018 suscrito por la Oficina de Control Interno memorando 2018IE8509 DEL 06/06/2018.   Este hallazgo se cierra una vez el ente de Control verifique su efetividad por lo tanto continúa cumplida pero abierta.</t>
  </si>
  <si>
    <t>Se evidencia acta de reunión del 28/09/2018, seguimiento a cargo de la Dirección del hallazgo 2.2.1.2, con el fin de verificar memorando 2018IE11643 del 01/08/2018 informe estado de ejecución presupuestal II trimestre de los proyectos de inversión vigencia 2018, con corte a 30/06/2018, y el correo electrónico del 25/09/2018 donde solicita la Dirección analizar las recomendaciones dadas por la Oficina Asesora de Planeación y enviarlas a la Dirección con las respectivas acciones de mejora mejora, se evidencia memorando 2018IE15040 del 28/09/2018 de la Subdirección Logística respuesta a informe y acciones de mejora, se evidencia correo electrónico del 02/10/2018 de la Subdirección del Riesgo quien presenta análisis del informe y acciones a implementar, se evidencia memorando 2018IE15380 del 05/10/2018 de la Subdirección Humana al informe y acciones a implementar, se evidencia mesa de trabajo del 28/09/2018 en la Subdirección Operativa análisis del informe y respectivas acciones, 
Se evidencia acta de reunión del 14/11/2018 seguimiento a cargo de la Dirección del hallazgo 2.2.1.2, con el fin de verificar memorando 2018IE16601 del 06/11/2018 informe estado de ejecución presupuestal III trimestre de los proyectos de inversión vigencia 2018, con corte a septiembre de 2018 y el correo electrónico del 9/11/2018 donde solicita la Dirección analizar las recomendaciones dadas por la Oficina Asesora de Planeación y enviarlas a la Dirección con las respectivas acciones de mejora mejora indicando como plazo antes del 16 de noviembre de 2018. La OCI recomienda evaluara la efectividad de la accion planteada para lo que va de la vigencia 2018, se evidencia el acta No 6 del 19/11/2018 del comite de contratacion en item 3  informe de ejecucion presupuestal  el director "solicita a cada subdirector y jefe adelantar las liberaciones de saldos y anualidad de CDP comprometidos" e item  4 seguimiento plan anual de adquisiciones , el Director manifiesta " la idea es que seamos proactivos para revisar los saldos que cada una de las areas tienme y puede revisar las metas de plan distrital y popder llevar a cabo procesos que se puedad ejecutar".  Este hallazgo se cierra una vez el ente de Control verifique su efetividad por lo tanto continúa cumplida pero abierta.</t>
  </si>
  <si>
    <t>Se evidencia correo electrónico del 05/07/2018 y 02/10/2018 a la Secretaria técnica del comité de contratación solicitando incluir como tema a tratar informe de ejecución presupuestal e informe de ejecución del PAA, dentro del orden del día del comité, se evidencia actas del comité de contratación ordinario No. 4 del 30/07/2018 y acta No. 5 del 08/10/2018 dentro del orden del día 3 y 4 se incluye informe de ejecución presupuestal por el área de presupuesto y 4. Seguimiento plan anual de adquisiciones de la OAP. La OCI recomienda avaluar la efectividad de la accion en lo corrido de la vigencia, cabe anotar que la Direccion indica que toma atenta nota en los Comites Directivos y Comites Ordinarios de Contratacion. Igualmente se evidencia en las actas de contratacion  No. 6 del 19/11/2018 en item 3 y 4  Acta No. 7 del 13/ 12/2018 en item 3 y 4. informe de ejecución presupuestal e informe de ejecución del PAA- Este hallazgo se cierra una vez el ente de Control verifique su efetividad por lo tanto continúa cumplida pero abierta.</t>
  </si>
  <si>
    <t>Se evidencia correo electrónico de la Dirección del 28/02/2018 solicita a la Subdirección Corporativa avances del hallazgo 3.1.1.1 seguimiento trimestral al cronograma del plan de mantenimiento de infraestructura, se evidencia memorando 2018ER1847 del 14/03/2018 informe trimestral con corte al 28/02/2018, suscrito por al área de infraestructura, * se evidencia correo electrónico del Director del 12/06/2018 solicitando avance del cronograma, se evidencia memorando 2018ER4892 del 18/06/2018,  avances del cronograma con corte al 30 de mayo de 2018, suscrito por al área de infraestructura * Se evidencia correo electrónico del Director  25/09/2018  solicitando avance del cronograma, se evidencia memorando 2018ER15961 del 23/10/2018 avances del cronograma con corte al 30 de septiembre de 2018, suscrito por al área de infraestructura. Este hallazgo se cierra una vez el ente de Control verifique su efetividad por lo tanto continúa cumplida pero abierta.</t>
  </si>
  <si>
    <r>
      <rPr>
        <b/>
        <sz val="8"/>
        <color theme="1"/>
        <rFont val="Calibri"/>
        <family val="2"/>
        <scheme val="minor"/>
      </rPr>
      <t xml:space="preserve">1. </t>
    </r>
    <r>
      <rPr>
        <sz val="8"/>
        <color theme="1"/>
        <rFont val="Calibri"/>
        <family val="2"/>
        <scheme val="minor"/>
      </rPr>
      <t>Se evidencia el envio de informe de ejecución del contrato 172 de 2018 mediante cordis 2018IE18522 del 14-12-2018.</t>
    </r>
  </si>
  <si>
    <t xml:space="preserve">Se evidencia en este seguimiento una nueva evidencia que se suma a las anteriores dando cumplimiento  a la eficacia de las acciones propuestas . </t>
  </si>
  <si>
    <r>
      <rPr>
        <b/>
        <sz val="8"/>
        <color theme="1"/>
        <rFont val="Calibri"/>
        <family val="2"/>
        <scheme val="minor"/>
      </rPr>
      <t>1</t>
    </r>
    <r>
      <rPr>
        <sz val="8"/>
        <color theme="1"/>
        <rFont val="Calibri"/>
        <family val="2"/>
        <scheme val="minor"/>
      </rPr>
      <t xml:space="preserve">. Se evidencia citación de seguimiento a los contratos de apoyo a la supervisión enviado por correo electrónico el 07-12-2018 a las partes interesadas. </t>
    </r>
    <r>
      <rPr>
        <b/>
        <sz val="8"/>
        <color theme="1"/>
        <rFont val="Calibri"/>
        <family val="2"/>
        <scheme val="minor"/>
      </rPr>
      <t xml:space="preserve">2. </t>
    </r>
    <r>
      <rPr>
        <sz val="8"/>
        <color theme="1"/>
        <rFont val="Calibri"/>
        <family val="2"/>
        <scheme val="minor"/>
      </rPr>
      <t>Se evidencia acta de reunión del 10-12-2018 del seguimiento a los contratos de apoyo a la supervisión en donde se tratan temas relacionados a los contratos del área.</t>
    </r>
  </si>
  <si>
    <t xml:space="preserve">Se evidencia en este seguimiento una nueva evidencia que se suma a las anteriores dando asi el cumplimiento de las acciones propuestas, para seguir midiendo la eficacia de las mismas se hace necesario que se siga realizando estas reuniones para las siguientes vigencias. </t>
  </si>
  <si>
    <t>1. Durante este seguimiento no se aporto nuevas evidencias, teniendo en cuenta que todas fueron aportadas en el anterior.</t>
  </si>
  <si>
    <r>
      <rPr>
        <b/>
        <sz val="8"/>
        <color theme="1"/>
        <rFont val="Calibri"/>
        <family val="2"/>
        <scheme val="minor"/>
      </rPr>
      <t xml:space="preserve">1.  </t>
    </r>
    <r>
      <rPr>
        <sz val="8"/>
        <color theme="1"/>
        <rFont val="Calibri"/>
        <family val="2"/>
        <scheme val="minor"/>
      </rPr>
      <t>Se evidencia que se realizó una capacitación a la  profesional Cruz Maria persona encargada de las hojas de vida del parque automotor en donde se toco temas de gestión documental y organización de archivos.</t>
    </r>
  </si>
  <si>
    <t>Se evidencia el cumplimiento de la acciones propuesta, la eficacia se evidenciara en el próximo seguimiento en donde corporativa debe dar su concepto final de baja de la hummer y hacer toda la trazabilidad correspondiente al proceso de bajas, esto teniendo en cuenta que en el comité  de inventarios realizado el 28 de diciembre no estaban incluidos los vehículos para dar de baja.</t>
  </si>
  <si>
    <t>1. Se evidencia citación de seguimiento a los contratos de apoyo a la supervisión enviado por correo electrónico el 07-12-2018 a las partes interesadas. 2. Se evidencia acta de reunión del 10-12-2018 del seguimiento a los contratos de apoyo a la supervisión en donde se tratan temas relacionados a los contratos del área.3. Para este seguimiento no se realizó notas credito.</t>
  </si>
  <si>
    <t xml:space="preserve">1. Se evidencia el anexo de precios unitarios del mercado actual del bien y/o servicio del mantenimiento preventivo y correctivo del parque automotor con suministro de repuestos e insumos. 2) Se evidencia la publicación en Secop II licitación 01-2019 </t>
  </si>
  <si>
    <t>Se evidencia en este seguimiento una nueva evidencia que se suma a las anteriores dando cumplimiento  a la eficacia de las acciones propuestas .</t>
  </si>
  <si>
    <t>1. Se evidencia citación de seguimiento a los contratos de apoyo a la supervisión enviado por correo electrónico el 07-12-2018 a las partes interesadas. 2. Se evidencia acta de reunión del 10-12-2018 del seguimiento a los contratos de apoyo a la supervisión en donde se tratan temas relacionados a los contratos del área.</t>
  </si>
  <si>
    <t>Durante este seguimiento no se aporto nuevas evidencias, teniendo en cuenta que todas fueron aportadas en el anterior.</t>
  </si>
  <si>
    <t>Se evidencia el seguimiento de los contratos a corte de diciembre asignados a la profesional Liliana Díaz y Melisa Perez en la base de datos de Excel con los porcentajes de ejecución de cada uno.</t>
  </si>
  <si>
    <t>Se evidencia el envio de informe de ejecución del contrato 172 de 2018 mediante cordis 2018IE18522 del 14-12-2018.</t>
  </si>
  <si>
    <t xml:space="preserve">Por lo siguiente en el seguimiento anterior se dio por cumplido la realización de las actividades propuestas, se recomienda seguir con la implementación de las acciones a fin de cumplir con la eficacia de las mismas
</t>
  </si>
  <si>
    <t>Se evidencia en este seguimiento una nueva evidencia que se suma a las anteriores dando cumplimiento  a la eficacia de las acciones propuesta</t>
  </si>
  <si>
    <t>Por lo siguiente en el seguimiento anterior se dio por cumplido la realización de las actividades propuestas, se recomienda seguir con la implementación de las acciones a fin de cumplir con la eficacia de las mismas</t>
  </si>
  <si>
    <t>1. Se evidencia el envio de informe de ejecución del contrato 172 de 2018 mediante cordis 2018IE18522 del 14-12-2018.</t>
  </si>
  <si>
    <t>Se evidencia en este seguimiento una nueva evidencia que se suma a las anteriores dando cumplimiento  a la eficacia de las acciones propuest</t>
  </si>
  <si>
    <t>aun no se ha adelantado el proceso de matricula de los vehiculos faltantes del parque automotor, se hace necesario para el cumplimiento de las actividades contar con la respuesta de manera escrita por parte de los entes competentes esto a fin de poder finalizar con este proceso y de saber si en realidad va hacer posible o no matricular a estos vehiculos, la eficacia se evidenciara o con la matricula de los veniculos con la respuesta de parte de las autoridades competentes.</t>
  </si>
  <si>
    <t xml:space="preserve">Se evidencia citación de seguimiento a los contratos de apoyo a la supervisión enviado por correo electrónico el 07-12-2018 a las partes interesadas. 2. Se evidencia acta de reunión del 10-12-2018, en donde de manera unanime acogen el concepto de reparar la maquina M19 con la anotación de solicitar otras cotizaciones incluida la del fabricante de la bomba y proyectar el mantenimiento en el presupuesto de la proxima vigencia </t>
  </si>
  <si>
    <t>Se evidencia citación de seguimiento a los contratos de apoyo a la supervisión enviado por correo electrónico el 07-12-2018 a las partes interesadas. 2. Se evidencia acta de reunión del 10-12-2018, en uno de los items trata el tema de disponibilidad del parque automotor ( vehiculos con mas de 30 dias fuera de servicio)</t>
  </si>
  <si>
    <t>La eficacia se evidenciara en el proximo seguimiento en donde se observe el arreglo de la maquina M19</t>
  </si>
  <si>
    <t>Se han venido realizando las mesaass de trabajo</t>
  </si>
  <si>
    <t>Se ha venido aplicando lo establecido en Colombia Compra eficiente</t>
  </si>
  <si>
    <t>Se evidencia que para los contratos que ha venido adelantando la OAP se incluye dentro de la matriz de riesgos  la responsabilidad para el contratista de asumir el valor de variación de la TRM para los casos en que aplique. Se verifico el contrato 438/2018 y se observo que se fijó la tasa TRM de acuerdo a lo establecido en los acuerdos marco de precio tal como lo establece Colombia Comra efiente. La OAP ha venido cumpliendo con la acción propuesta.</t>
  </si>
  <si>
    <t>Se inicio proceso disciplinario 255-2014,  a fecha 24/04/2018 mediante auto se derecta inicio de pruebas de oficio. El proceso se encuentra en indagación preliminar. La acción fue cumplida por parte de la OAP.</t>
  </si>
  <si>
    <t>Se solicito mediante opficio a a la SGC la activavación del plan de datos para poner producción las tablet toda ve que el apliactivo es WEB</t>
  </si>
  <si>
    <t>Se tiene el desarrollo del aplicativo para instalarlo en las Tablet, se solicitó a Corporativa mediante el oficio # 2019IE164 del 09/01/2019. se active plan de datos para instalarlo en las Tablet ya que el aplicativo desarrollado es WEB, tambien se solcitó a SO mediante oficio 2019IE146 del 09/01/2019 se entreguen las tablet para poder instalar el aplicativo. Pendiente la instalación del aplicativo y la puesta en producción en las Estaciones.</t>
  </si>
  <si>
    <t>Este hallazgo tiene la misma acción del  2,1,3,14 (2,1,3,24)</t>
  </si>
  <si>
    <t>Se solicito mediante oficio  a la SGC la activación del plan de datos para poner producción las tablet toda vez que el apliactivo es WEB</t>
  </si>
  <si>
    <t>Se ha continuado con el ingreso de la información al aplicativo</t>
  </si>
  <si>
    <t>Se ha venido alimentando el aplicativo  Google DRIVE y se tiene un profesional en la OAP encargada del ingreso de la información a la fecha del seguimiento se tienen ingresados 37 contratos cargados a partir de julio de 2017</t>
  </si>
  <si>
    <t xml:space="preserve"> Se verificó contrato del mes de 193 de 2018 en el acta de recibo a satisfacción la firma de la profesional jurídica del área OAP. Ha venido cumpliendo con la acción propuesta</t>
  </si>
  <si>
    <t>Se realizó la designación de supervisión firmado por el Director de fecha 13/11/2018, cumple con la acción propuesta.</t>
  </si>
  <si>
    <t>Este hallazgo tiene la misma acción del anterior, cumple con la meta propuesta, el subdirector Operativo designó mediante oficio los apoyos a la supervisión de los contratos de compraventa con el fin de fortalecer la labor de supervisión</t>
  </si>
  <si>
    <t>Este hallazgo tiene la misma acción del anterior, adicionalmente se tiene cuadro en Excel (contratos 2016-2018) compartido en el DRIVE que sirve como herramienta de control y seguimiento para verificar que se entreguen oportunamente los informes de supervisión y lo monitorean dos profesionales de la Subdirección</t>
  </si>
  <si>
    <t xml:space="preserve">Se observa oficio No 2018IE17141 en donde se designa a un contratista encargado de realizar verificación de las pólizas para los casos en donde se presentan prorrogas. Se evidencia acta de reunión en donde se informa al subdirector Operativo sobre la verificación de la póliza del contrato 430 el cual se prorrogó. Cumple con la meta propuesta </t>
  </si>
  <si>
    <t>Esta acción se ha venido realizando con el apoyo de los profesionales de la OAP y OAJ y SO, todos los contratos de compraventa (8 contratos) tiene la matriz de riesgos. Han venido  cumpliendo</t>
  </si>
  <si>
    <t>A la fecha del seguimiento no se han presentado contratos con precios FOB y CIF, se evidencia oficio en donde el Subdirector ordena tener en cuenta en el momento de elaborar las matrices de riesgos se incluya un riesgo que contemple el tema de precios FOB y CIF para los casos que amerite. Se recomienda a la SO oficiar a la OAP con el fin de que se institucionalice que se contemple en las matrices de riesgo los casos en mención . Se recomienda enviar a la OAP oficio con el fin de que se institucionalice y se minimice el riesgo de adquirir dichos bienes con un elevado margen de intermediación.</t>
  </si>
  <si>
    <t>Carpeta en drive y en oficio con todos los apoyos de la supervisión y designación a la supervisión.</t>
  </si>
  <si>
    <t>El apoyo a la Subdirección tiene asiganado, realiza acta de verificación.</t>
  </si>
  <si>
    <t>Estan todas las matriz de riesgo colgadas en el secop debidamente firmadas, tambien se encuentran en la carpeta de drive.</t>
  </si>
  <si>
    <t>Se realizó oficio dirigido a la Oficiana asesora de planeación. Todavia no se a presentado caso que se amerite para relaizar los estudios de esta manera. De igual forma en las estudios realizado se deja enmarcado que el riesgo lo asume el proponente, proveedor.</t>
  </si>
  <si>
    <t>Actas de traslago academia.</t>
  </si>
  <si>
    <t>Actas, correos.</t>
  </si>
  <si>
    <t>Aplicativo google adquirida por la entidad.</t>
  </si>
  <si>
    <t xml:space="preserve">documento en drive, compartido con todos los profesionales del área. </t>
  </si>
  <si>
    <t>Se realizó el censo en las estaciones y se han venido entregando las botas. Se ha venido cumpliendo con la acción propuesta</t>
  </si>
  <si>
    <t xml:space="preserve">Esta acción se ha venido ejecutando se evidencian actas de enero de 2019 y correos electrónicos generados por el Subdirector operativo el 10/01/2019 </t>
  </si>
  <si>
    <t xml:space="preserve">En las lista de verificación de los documentos de contratación se observa la inclusión del requisito de la no existencia en almacén del bien a adquirir. Cumple con la meta propuesta </t>
  </si>
  <si>
    <t>Se evidencian oficios de no existencia de bienes en almacén firmados por el encargado del mismo. Han venido cumpliendo con la acción propuesta</t>
  </si>
  <si>
    <t>Se ha venido alimentando la herramienta de Google DRIVE se verificó aleatoriamente los contratos 425, 417 y 455 y están cargados en el aplicativo, ha venido cumpliendo con la acción propuesta</t>
  </si>
  <si>
    <t>Se ha venido realizando control de los contratos que requirieron de prórroga, la verificación la realiza un profesional de la Subdirección y una persona de apoyo y se alimenta cuadro en Excel.</t>
  </si>
  <si>
    <t>1.Fecha seguimiento</t>
  </si>
  <si>
    <t>1.Evidencias o soportes ejecución acción de mejora</t>
  </si>
  <si>
    <t>1.Actividades realizadas  a la fecha</t>
  </si>
  <si>
    <t>1.Resultado del indicador</t>
  </si>
  <si>
    <t>1. % avance en ejecución de la meta</t>
  </si>
  <si>
    <t>1.Alerta</t>
  </si>
  <si>
    <t>1.Auditor que realizó el seguimiento</t>
  </si>
  <si>
    <t>1.Analisis - Seguimiento OCI1</t>
  </si>
  <si>
    <t>Por tratarse de un contrato de prestación de servicios, se consideró que no se requerían estudios de mercado. Errónea interpretacion de la norma.</t>
  </si>
  <si>
    <t>corresponde al hallazgo 2.1.3.24
La actividad no se cumplió y por ende la utilización del sistema de información misional a través de los dispositivos móviles tampoco se logró. Inefectiva la acción de mejora</t>
  </si>
  <si>
    <t>No se aportaron evidencias teniendo en cuenta que no fue posible realizar el seguimiento debido a que el área no se presento en el dia y la hora señalada.</t>
  </si>
  <si>
    <t>No fue posible realizar el sguimiento debido a que el área no se presentó en el dia y la hora señalada para realizarlo, como tampoco se manifestaron  por correo electrónico ni personalmente  que no podian atender en el dia dicho seguimiento, por lo anterior se dejan las misma evidencias del seguimiento anterior.</t>
  </si>
  <si>
    <t>Se evidencio el cuadro en excel con la depuración de los pasivos exigibles por vigencias con corte a diciembre de 2018.</t>
  </si>
  <si>
    <t>Se evidenciaron los correos electrónicos envidos el 3 de diciembre de 2018 y enero 11 de 2019 a las subdirecciones. Asi mismo, los saldos de pasivos exigibles por subdirecciones y por vigencias con corte a diciembre 31 de 2018.</t>
  </si>
  <si>
    <t>Acta No. 2017-01 del 15 de diciembre de 2017- Comité  de Sostenbilidad Contable.</t>
  </si>
  <si>
    <t>El saldo de la partida contable fue depurada teniendo en cuenta lo manifestado por los miembros del Comité de Sostenibilidad Contable. Como la acción describe la liquidación del contrato, la OCI recomendó solicitar a la Oficina Asesora Jurídica  el estado jurídico del contrato 366 de 2008.</t>
  </si>
  <si>
    <t>Se evidencia las actas de liquidación de los siguientes contratos: 116 de 2007 (sin firma y fecha), 541 de 2013 del 16 de junio de 2015, 493 de 2014 del 21 de agosto de 2015 y 578 de 2012 del 27 de agosto de 2013.</t>
  </si>
  <si>
    <t>De los 11 contratos que de acuerdo al universo establecido para el cumplimiento  del indicador, se evidenciaron  9 actas de liquidación enunciadas en el seguimiento con corte al 27 de noviembre de 2018 y al  9 de de enero de 2019. Como medida de mejoramiento, se recomendó solicitar a la Oficina Asesora Jurídica el estado de los 2 contratos restantes. (Contrato 106 de 2007 y 587 de 2012).</t>
  </si>
  <si>
    <t>Se evidencia el acta del 27 de diciembre de 2018, donde se menciona dar de baja 248 elementos, sin ser aprobada la misma. Asi mismo las resoluciones 975 y 978 de diciembre 28 de 2018.</t>
  </si>
  <si>
    <t>Se evidenciaron  3 actas de baja de elementos A la fecha del presente seguimiento no se ha realizado el descargue en el aplicativo PCT, de los elementos, labor que se tiene prevista realizar para el cierre contable vigencia 2018, con el soporte de las resoluciones Nos. 975 y 978 de diciembre 28 de 2018, por la cual se autorizó la baja definitiva  de 308  bienes muebles y  4 semovientes.</t>
  </si>
  <si>
    <t>Se evidencia el acta del 27 de diciembre de 2018, donde se menciona dar debaja 248 elementos, sin ser aprobada la misma. Asi mismo las resoluciones 975 y 978 de diciembre 28 de 2018.</t>
  </si>
  <si>
    <t>Se evidenciaron  3 actas de baja de elementos A la fecha del presente seguimiento no se ha realizado el descargue en el aplicativo PCT, labor que se tiene prevista realizar para el cierre contable vigencia 2018, con el soporte de las resoluciones Nos. 975 y 978 de diciembre 28 de 2018, por la cual se autorizó la baja definitiva  de 308  bienes muebles y  4 semovientes.</t>
  </si>
  <si>
    <t>No hay evidencias</t>
  </si>
  <si>
    <t>No se evidencio la justificación de la no elaboración de la conciliación del mes de marzo de 2018, asi mismo no se observa la conciliación del mes de  diciembre de 2018.</t>
  </si>
  <si>
    <t>Se solicitará a la Oficina Asesora Jurídica el concepto jurídico del trámite a seguir, toda vez, que prescribieron los tiempos para la liquidación contrato 587/2012, así mismo, comunicación a la Entidad encargada de recibir y administrar este tipo de obras para su aceptación, en relación al contrato 588/2012.</t>
  </si>
  <si>
    <t>No se evidencia las conciliaciones de los meses de noviembre y diciembre de 2018.</t>
  </si>
  <si>
    <t xml:space="preserve">No se evidencia la segunda acción de cumplimiento, correspondiente a la actualización del procedimiento de la baja de elementos considerados como gasto. </t>
  </si>
  <si>
    <t>No se evidencia la segunda acción de cumplimiento, correspondiente a la actualización del procedimiento de la baja de bienes intangibles.</t>
  </si>
  <si>
    <t>Se evidencia el Acta 001 del 9 de noviembre de 2018 -Comité de seguimiento para transición al Nuevo Marco Normativo Contable.</t>
  </si>
  <si>
    <t>Se evidencia el cumplimiento  de las acciones establecidas con el acta y el registro contable correspondiente.</t>
  </si>
  <si>
    <t>Se evidencia correo electrónico del 2 de octubre de 2018  por parte del contador de la UAECOB a la Dirección Distrital de Contabilidad -SHD sobre el procedimiento para dar de baja los elementos de consumo controlado.</t>
  </si>
  <si>
    <t>Se evidencia el cumplimiento de la acción con la solicitud del concepto a la Dirección Distrital de Contabilidad por parte del contador de la UAECOB.</t>
  </si>
  <si>
    <t>Se evidencia correo electrónico del 2 de octubre de 2018 enviado por el contador de la UAECOB  a la Dirección Distrital de Contabilidad -SHD sobre el registro para los bienes intagibles.</t>
  </si>
  <si>
    <t>Se evidencia el cumplimiento de la acción con la solicitud del concepto a la Dirección Distrital de Contabilidad.</t>
  </si>
  <si>
    <t>Memorando Nos. 2018IE18026 de diciembre 5 de 2018 y 2018IE19113 de diciembre 20 de 2018.</t>
  </si>
  <si>
    <t>Mediante el memorando No. 2018IE18026  de diciembre 5 de 2018 la Subdirección de Gestión Corporativa solicita a la Oficina Asesora Juridica lo siguiente: "Información sobre solicitudes de entes de control en referencia a proveedores previos al 2015 y contratistas previos al 2014 en la vigencia 2018". La Oficina Asesora Juridica mediante Memorando 2018IE19113 de diciembre 20 de 2018 responde lo siguiente: "No reposan archivo de solicitudes de las vigencias 2014-2015".
Como cumplimiento al hallazgo descrito, la Subdirección de Gestión Corporativa solicitará a la Oficina Asesora Jurídica la carpeta del Contrato de Suministro No. 279 de 2015, con el fin de verificar que los soportes se encuentren completos. Asi mismo se debe establecer un control eficaz  entre las  áreas responsables de la elaboración y custodia de los soportes del contrato, con el fin de que ésta situación no se vuelva a presentar.</t>
  </si>
  <si>
    <t>Se evidencia en la ruta de la calidad el procedimiento PROD-CON-10 versión 1 vigencia 11/12/2018. Asi mismo el acta de socialización de fecha 13 de diciembre de 2018</t>
  </si>
  <si>
    <t>Se evidencia el oficio No. 2018EE13611 de diciembre 3 de 2018, solicitando la suscripción del convenio interadministrativo con el Archivo Distrital. Con el Oficio No. 2-2019-10 de  enero 2 de 2019 el Archivo Distrital responde el requerimiento.</t>
  </si>
  <si>
    <t>Se evidencia el cumplimiento con la implementación y socialización del procedimiento.</t>
  </si>
  <si>
    <t>Se evidencia el cumplimiento de la acción. Se recomienda verificar el contrato 280 de 2016 objeto del hallazgo.</t>
  </si>
  <si>
    <t>No se obsevaron evidencias</t>
  </si>
  <si>
    <t>No hay evidencia del avance</t>
  </si>
  <si>
    <t>No se evidenciaron las actas pendientes de socialización debido a que se realizará la actualización de los formatos y procedimientos del proceso.</t>
  </si>
  <si>
    <t>No se presentan evidencias</t>
  </si>
  <si>
    <t xml:space="preserve">Se observa el borrador del procedimiento de actualización de toma fisica, plan de trabajo y formato de relación de bienes. </t>
  </si>
  <si>
    <t>Acta de mesa de trabajo de diciembre 27 de 2018.</t>
  </si>
  <si>
    <t>Se evidencia el acta de mesa de trabajo firmada por el coordinador de inventarios, subdirector de gestión humana, los profesionales de el área de gestión humana y las contratista del SIG, evidenciando la revisión del procedimiento PROD-GTH-04, y las aclaraciones de algunas actividades del mismo que deberan ser incluidas.</t>
  </si>
  <si>
    <t>Se evidencia informe de fecha 26 de octubre de 2018 dirigido a la Subdirectora de gestión Corporativa, detallando las diferentes sistemas de grabado y etiqueta de seguridad para el plaqueteo.</t>
  </si>
  <si>
    <t>Se realiza la gestión de cotizar los diferentes  sistemas de grabado y de etiquetas para implementar el plaqueteo.</t>
  </si>
  <si>
    <r>
      <rPr>
        <b/>
        <sz val="8"/>
        <color theme="1"/>
        <rFont val="Calibri"/>
        <family val="2"/>
        <scheme val="minor"/>
      </rPr>
      <t xml:space="preserve">1) </t>
    </r>
    <r>
      <rPr>
        <sz val="8"/>
        <color theme="1"/>
        <rFont val="Calibri"/>
        <family val="2"/>
        <scheme val="minor"/>
      </rPr>
      <t>Se evidencia que en la matriz de peligros de 2015 no se tenia identificado estos peligros asociados al hallazgo, pero en la matriz de 2018 se evidencia la descripción de dichos peligros  para lo cual se valida teniendo en cuenta que es en esta matriz macro es en donde se debe establecer todos los peligros asociados a las actividades de la UAECOBB.</t>
    </r>
  </si>
  <si>
    <t>Se efectuo una jornada de socialización, según acta el dia 26 de noviembre de 2018.</t>
  </si>
  <si>
    <t>Se evidencia la modificación contractual del 9 de julio de 2018.</t>
  </si>
  <si>
    <t>Documento En Borrador "Perfil Auditor Interno"
Plan de Acción Borrador 2019</t>
  </si>
  <si>
    <t>1Se evindencia como avance la actualización de matriz IPVER en donde se incluyo la UPS que no estaba identificado como peligro, se evidencia borrador del procedimiento en donde todo lo relacionado a la gestión de cambio quedando pendiente la aprobación por parte de planeación</t>
  </si>
  <si>
    <t xml:space="preserve">Se evidencia el cumplimiento de la entrega del informe del mes de agosto de 2018, que fue entregado el 5 de septiembre de 2018. Se evidencia el informe del mes de septiembre entregado el 11 de octubre (Fuera de tiempo). Se observó el informe del mes octubre entregado el 6 de noviembre de 2018. </t>
  </si>
  <si>
    <t>Acta de Reunión 15 de noviembre de 2018
Acta de reunión 28 de noviembre de 2018
Actas de reunión 06 de diciembre de 2018
Actas de reunión 10 de diciembre de 2018</t>
  </si>
  <si>
    <r>
      <rPr>
        <b/>
        <sz val="8"/>
        <color theme="1"/>
        <rFont val="Calibri"/>
        <family val="2"/>
        <scheme val="minor"/>
      </rPr>
      <t>1.</t>
    </r>
    <r>
      <rPr>
        <sz val="8"/>
        <color theme="1"/>
        <rFont val="Calibri"/>
        <family val="2"/>
        <scheme val="minor"/>
      </rPr>
      <t>Se evidencia mesa de trabajo mediante acta de reunión el 24-07-2018 en donde se trabajo sobre la actualización del procedimiento de inducción y re inducción con el área de planeación.</t>
    </r>
    <r>
      <rPr>
        <b/>
        <sz val="8"/>
        <color theme="1"/>
        <rFont val="Calibri"/>
        <family val="2"/>
        <scheme val="minor"/>
      </rPr>
      <t xml:space="preserve">2. </t>
    </r>
    <r>
      <rPr>
        <sz val="8"/>
        <color theme="1"/>
        <rFont val="Calibri"/>
        <family val="2"/>
        <scheme val="minor"/>
      </rPr>
      <t>Se evidencia la participación del personal de la entidad en el curso de gestores de integridad y MIPG</t>
    </r>
  </si>
  <si>
    <t xml:space="preserve">Se evidencian las publicaciones del Balance General y del Estado de Actividad Financiera, Economica, Social y Ambiental de los 4 trimestres de los años 2016, 2017. Para el año 2018  se evidenció el Balance General de marzo y de junio. No se evidencia la publicación de los Estados Financieros del mes de septiembre. </t>
  </si>
  <si>
    <t>Se solicitara mesa de trabajo con el SIG y el Área Planeacion mejora continua, para revisar la forma de documentar un indicador de gestión, de acuerdo a los informes financieros que se generen desde el Área de Contabilidad.</t>
  </si>
  <si>
    <t>Se evidencia un archivo en excell de los elementos que se les ha hecho la prueba aleatoria para el cálculo de la depreciación versus lo reportado por el aplicativo PCT Almacén</t>
  </si>
  <si>
    <t>No se presentaron evidencias</t>
  </si>
  <si>
    <t>No hay evidencia de la capacitación</t>
  </si>
  <si>
    <t>Se evidencio la actualización del procedimiento de Baja de Bienes PROD-GC-03 Version 10 del 25/10/2018 el cual se encuentra publicado en la ruta de calidad.</t>
  </si>
  <si>
    <t>Se evidencia el memorando No. 2018IE17179 del 20 de noviembre de 2018 de la Subdirección de Gestión Corporativa a Dirección donde se anexa el cerificado de entrega a Almacen . Asi mismo, el comprobante de entrada de devolutivos del 19 de octubre de 2018, comprobante  de traslados del 17 de octubre de 2018 y  acta de traslado del 11 de octubre de 2018.</t>
  </si>
  <si>
    <t xml:space="preserve">Se evidencia el acta de reunión del 7 de noviembre de 2018 con el gerente de Jargu, por la pérdida o hurto de un radio portátil, micrófono de solapa y camilla rígida tipo Miller. Asi mismo, los oficios de Jargu a la Aeguradora QBE del 27 de noviembre de 2018, solicitando el estado de la reclamación de los 2 siniestros. </t>
  </si>
  <si>
    <t xml:space="preserve">Se evidencia oficio de 6 de septiembre de 2018 solicitando el estado de la reclamación de los elementos objeto de siniestro de Jargu a QBE, se evidencian correos electronicos entre las aseguradoras, asi mismo, el 27 de noviembre de 2018 nuevamente Jargu escribe a QBE requiriendo el estado actual de la reconsideración de los 3 elementos. </t>
  </si>
  <si>
    <t>Se evidencio el memorando de la Subdirección de Gestión Corporativa al jefe de la Oficina Asesora de Planeación solicitando  realizar mesas de trabajo los días 3 y 4 de octubre de 2018 con el fin de identificar los riesgos asociados al proceso. Las mesas se llevaron a cabo los dias 3 y 8 de octubre de 2018</t>
  </si>
  <si>
    <t xml:space="preserve">Se evidencio la tercera socialización de la vigencia 2018, referente al procedimiento y manual de compras, efectuada el 26 de noviembre, acta adjunta.
</t>
  </si>
  <si>
    <t>Se evidencio la minuta de la modificación del contrato de arrendamiento perfeccionada por las partes de fecha 9 de julio de 2018 ampliando el plazo en 6 meses. No se conoce cuales son las gestiones o decisiones que tomará la entidad con el fin de adquirir un predio o adecuar el existente.</t>
  </si>
  <si>
    <t>Se evidencia la realización del diseño de un documento con el Perfil de Auditor Interno el cual se encuentra en Borrador, se espera que se realice su aprobación, puboicación y socialización.
Por otra parte el comité del SIG aun no se ha realizado.</t>
  </si>
  <si>
    <t>Para medir la eficacia de la acción se hace necesario que el área de planeación actualice y formalice el procedimiento de identrificación de peligros ,evaluación y valoaración de los riesgos PROD-GH-09</t>
  </si>
  <si>
    <t>Se evidencia el cumplimiento de la entrega del informe del mes de agosto de 2018, que fue entregado el 5 de septiembre de 2018. Se evidencia el informe del mes de septiembre entregado el 11 de octubre (Fuera de tiempo). Se observó el informe del mes octubre entregado el 6 de noviembre de 2018, especificando cada una de las actividades realizadas por la compañía de seguros, el estado de los siniestros y el reporte de estadísticas.</t>
  </si>
  <si>
    <t>Se han realizado mesas de trabajo pero No como tal jornadas de sensibilización por lo cual se recomienda realizar estar jordadas dado a que se modifico la fecha de finalización de la acción con el fin de que se pudieran cumplir</t>
  </si>
  <si>
    <t>La acción se encuentra vencida y no se evidencia  la formulación del  programa de capacitacion interna, con las diferentes áreas, liderado por el Sistema Integrado de Gestión especifico para personal vinculado por contratos de eprestación de servicios, por lo anterior no se pudo verificar la eficacia de la acción solo un avance de la misma.</t>
  </si>
  <si>
    <t>Se da cumplimiento al ajuste de la publicación de los estados financieros del mes de junio de 2017, el cual fue evidenciado en la página web de la Entidad y en los correso electrónicos soportando el requerimiento. No se evidencia los correos electrónicos de la publicación de los estados financieros del mes de septiembre de 2018, el cual a la fecha del presente seguimiento no se encuentra publicado.</t>
  </si>
  <si>
    <t>A la fecha no se han generado indicadores.</t>
  </si>
  <si>
    <t>Se evidencia el archivo en excell con 30 elementos a los cuales se les realizó la prueba aleatoria del cálculo de la depreción. A la fecha el hallazgo se encuentra vencido ya que la fecha de finalización era 30 de septiembre de 2018.</t>
  </si>
  <si>
    <t>Se deja el mismo avnce del seguimiento anterior  no se evidencia  avance de la acción</t>
  </si>
  <si>
    <t>Se tiene previsto realizar la capacitación el 10 de diciembre del 2018 como cumplimiento de la acción.</t>
  </si>
  <si>
    <t>Se observa cumplimiento en la acción con la entrega de los siguientes elementos: Placa No. 5999 casco con visor del equipo de linea de fuego, placa No. 24974 casco draguer negro, placa No. 1003, equipo de sistema hidratación personal. Mediante acta de traslado el equipo  de Autocontenido marca Interespiro fue entregado al bombero Jesús Antonio Bonilla Mahecha. Lo anterior según lo descrito en el memorando No. 2018IE17179 del 20 de noviembre de 2018. Con lo anterior, no fue necesario realizar la segunda acción, por lo tanto su avance es del 100%.</t>
  </si>
  <si>
    <t>Se observa un cumplimiento del 100% debido a que el procedimiento fue actualizado y publicado en la ruta de calidad.</t>
  </si>
  <si>
    <t>Se evidencia el acta de reunión de la UAECOB del 7 de noviembre de 2018 con el gerente de Jargu, donde se relaciona la pérdida o hurto de un radio portátil, micrófono de solapa y camilla rígida tipo Miller. Asi mismo, los oficios de Jargu a la Aseguradora QBE del 27 de noviembre de 2018, solicitando el estado de la reclamación de los 2 siniestros. Con lo anterior su cumplimiento es del 100%. respecto a la acción y meta establecida.</t>
  </si>
  <si>
    <t>Se evidencia oficio de 6 de septiembre de 2018 de Jargu a QBE, solicitando el estado de la reclamación de los elementos objeto de siniestro, se evidencian correos electrónicos entre las aseguradoras, asi mismo, el 27 de noviembre nuevamente Jargu escribe a QBE requiriendo el estado actual de la reconsideración de los 3 elementos. Con lo anterior su cumplimiento es del 100% respecto a la acción y meta establecida.</t>
  </si>
  <si>
    <t>Se evidencia las 2 actas de verificación de riesgos asociados al proceso, pero no se observa legalizado en la ruta de la calidad.</t>
  </si>
  <si>
    <t>Se han realizado diferentes mesas de trabajo con el fin de Actualizar el mapa de procesos con base a los lineamientos del MIPG.</t>
  </si>
  <si>
    <t>Correo electronico envíado a Planeación para la Pblicación del Instructivo elaboracion informes de ley en la Ruta de la Calidad</t>
  </si>
  <si>
    <t>Correo electronico envíado a Planeación del Formato priorizacion auditorias basado en riesgos para ser publicado en la Ruta de la Calidad</t>
  </si>
  <si>
    <t>Se evidencia acta del 27 de diciembre de 2018</t>
  </si>
  <si>
    <t>Se evidencia 1 acta de comité de fecha 27/12/2018, entre la funcionaria de la UAECOB y JARGU, observando la trazabilidad de 20 avisos de siniestros pendiente de ingreso a taller,reparación y valoración.</t>
  </si>
  <si>
    <t>Se evidencia el informe de sinestralidad de 5 elementos.</t>
  </si>
  <si>
    <t xml:space="preserve">De los 45 siniestros radicados entre los meses de septiembre a diciembre de 2018, se realizó una muestra aleatoria del 11% correspondiente a 5, a los cuales se les realizó el seguimiento detallando la gestión y las fechas de aviso de siniestro al corredor de seguros JARGU, aviso de siniestro a PREVISORA, confirmación de previsora, solicitud de documentación pendiente de la UAECOB, envío de la documentación pendiente, envío de recibo de recibo  de liquidación firmado, por la UAECOB,, envío de recibo de recibo  de liquidación firmado, por la UAECOB a previsora, entrega de soporte de pago.  </t>
  </si>
  <si>
    <t>trasabildad de cada uno de los intentos para hacer funcionar y aparear los intermunicadores, oficios, correos y actas.</t>
  </si>
  <si>
    <t>Se realizó prueba de intercomunicación en el equipo de auto contenido 30153 de la estación B4 a cargo del Bombero Edwin Contreras y el radio y se pudo establecer que si hay comunicación. Se recomeinda a a la subdirección Operativa continuar con la programción de los demas equipos, se hara seguimiento por parte de la OCI al cumplimiento del cronograma plan de choque que allega la Subdirecci´ón con el finde lograra el emparejamiento y actualizaciónde los intercomunicadores.</t>
  </si>
  <si>
    <t xml:space="preserve">Acta de reunion del 08/11/2018, Acta de reunion del 11 de diciembre de 2018-  9 de enero de 2019 </t>
  </si>
  <si>
    <t xml:space="preserve">Respecto al hallazgo 2.2.1.5, acción reformulada el 25/10/2018 por autorización de la Contraloría de Bogotá mediante Oficio 2018-24182 del 17/10/2018, a la fecha se evidencian tres actas de verificación así: del 08/11/2018, acta de reunión del 11 de diciembre de 2018 y de 9 de enero de 2019, es de anotar que esta acción figura en rojo debido a que el único dato modificable es la fecha de terminación (30/05/2019) que amplio el plazo de ejecución a 18 meses y con el nuevo cálculo del indicador muestra un resultado inferior al que debería llevar a la fecha del seguimiento, no obstante la acción se ha venido mostrando un avance acorde a lo reformulado. </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</si>
  <si>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</si>
  <si>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</si>
  <si>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OMISIÓN POR DESCONOCIMIENTO DEL PROCEDIMIENTO DE PROD-GC-02 INGRESO DE BIENES Y DE PROD-GC-04 SALIDA DE BIENES. OMISIÓN EN LA OBLIGACIONES Y EN LA SUPERVISIÓN DEL CONTRATO.</t>
  </si>
  <si>
    <t>OMISIÓN POR DESCONOCIMIENTO DEL PROCEDIMIENTO DE PROD-GC-02 INGRESO DE BIENES Y DE PROD-GC-04 SALIDA DE BIENES.</t>
  </si>
  <si>
    <t>REALIZAR UNA (1) CAPACITACIÓN Y UNA (1) EVALUACIÓN DEL PROCEDIMIENTO PROD-GC-04 Y PROD-GC-02 AL EQUIPO DE COMPRAS, SEGUROS E INVENTARIOS Y AL ALMACEN DE LA SUBDIRECCIÓN DE GESTIÓN CORPORATIVA.</t>
  </si>
  <si>
    <t>DOCUMENTAR LOS LINEAMIENTOS Y FORMATO PARA LA ENTREGA DE UNIFORMES, DESDE EL ALMACÉN HASTA EL PERSONAL OPERATIVO (BOMBEROS)</t>
  </si>
  <si>
    <t>ACTUALIZAR EL FORMATO FOR-GC-02-01 ACTA DE CUMPLIMIENTO TÉCNICO.</t>
  </si>
  <si>
    <t>EFICACIA DE LA CAPACITACIÓN</t>
  </si>
  <si>
    <t>DOS DOCUMENTOS APROBADOS</t>
  </si>
  <si>
    <t>UN DOCUMENTO APROBADO</t>
  </si>
  <si>
    <t>EVALUACIONES APROBADAS / EVALUACIONES APLICADAS</t>
  </si>
  <si>
    <t>DOCUMENTOS APROBADOS Y PUBLICADOS EN LA RUTA DE LA CALIDAD</t>
  </si>
  <si>
    <t>UN DOCUMENTO APROBADO Y PUBLICADO EN LA RUTA DE LA CALIDAD</t>
  </si>
  <si>
    <t>3.3.1
 3.3.2 
3.3.3
3.3.4 
3.3.5
3.3.6</t>
  </si>
  <si>
    <t>Esta acción no fué objeto de seguimiento , se realizará verificación del avance en el seguimiento trimestral del mes deabril/2019</t>
  </si>
  <si>
    <t>2.1.3.14
1</t>
  </si>
  <si>
    <t>2.1.3.14
2</t>
  </si>
  <si>
    <t>2.1.3.14
3</t>
  </si>
  <si>
    <t>2.1.3.14
4</t>
  </si>
  <si>
    <t>2.1.3.14
5</t>
  </si>
  <si>
    <t>2.1.3.14
6</t>
  </si>
  <si>
    <t>2.1.3.14
10</t>
  </si>
  <si>
    <t>2.1.3.14
11</t>
  </si>
  <si>
    <t>2.1.3.14
12</t>
  </si>
  <si>
    <t>2.1.3.14
13</t>
  </si>
  <si>
    <t>2.1.3.14
14</t>
  </si>
  <si>
    <t>2.1.3.14
15</t>
  </si>
  <si>
    <t>2.1.3.14
16</t>
  </si>
  <si>
    <t>2.1.3.14
17</t>
  </si>
  <si>
    <t>2.1.3.14
19</t>
  </si>
  <si>
    <t>2.1.3.14
26</t>
  </si>
  <si>
    <t>2.1.3.14
27</t>
  </si>
  <si>
    <t>2.1.3.14
21</t>
  </si>
  <si>
    <t xml:space="preserve">2.1.3.14
29
</t>
  </si>
  <si>
    <t>2.1.3.14 
20</t>
  </si>
  <si>
    <t>2.1.3.14
28</t>
  </si>
  <si>
    <t>Auditoría de desempeño Cod. 173 PAD 2018</t>
  </si>
  <si>
    <t>Auditoria de desempeño Cod. 519 PAD 2018</t>
  </si>
  <si>
    <t>Los docuemtnosfueron publicados el 01/02/2019, cumple con la meta propuesta</t>
  </si>
  <si>
    <t>Se evidencia metodología y documento publicado en la ruta de calidad el 01/02/2019, cumple con la meta propuesta</t>
  </si>
  <si>
    <t xml:space="preserve">1. El día 13 de febrero de 2018  se solicitó al Archivo de Bogotá, suscripción de convenio para el fortalecimiento documental en la conformación de expedientes contractuales de la UAECOB
2. El día  03 de enero de 2019, la Dirección de Archivo de Bogotá informó a la UAECOB  que   presta el servicio de asistencia técnica como comprende dar orientación en gestión documental y archivística como: jornadas de socialización, conceptos técnicos, mesas de trabajo, visitas técnicas, entre otros, sin que sea necesario la suscripción de convenios para ello.   
3.  Posteriormente mediante correo electrónico con fecha del 22 de enero del 2019, la Oficina Asesora Jurídica solicita asesoría técnica de la Dirección de Archivo Distrital.
4.  En día  24 de enero de 2019, se realizó  la primera jornada de socialización fortalecimiento documental conformación de documentos contractuales de la UAECOB, en las instalaciones del archivo distrital.  
5. Mediante correo electrónico se proponen 3 fechas más para profundizar el tema. 
5. El día  07 de febrero de 2019 en la UAECOB, se  realizó  la segunda jornada de socialización fortalecimiento documental conformación de documentos contractuales de la UAECOB con personal de las diferentes áreas de la UAECOB.
6. Se tiene programado realizar una última jornada el Jueves  21 de febrero  2019- “TALLER PRÁCTICO ORGANIZACIÓN EXPEDIENTES CONTRACTUALES”
</t>
  </si>
  <si>
    <t xml:space="preserve">1. Mediante memorando 2018EE13611 del 13/12/2018, la Subdirectora de Gestión Corporativa solicito al Archivo de Bogotá, suscripción de convenio para el fortalecimiento documental en la conformación de expedientes contractuales de la UAECOB
2. Mediante oficio 2019ER24 del 03/01/2019 la Dirección de Archivo de Bogotá informa que   presta el servicio de asistencia técnica para dar orientación en gestión documental y archivística como: jornadas de socialización, conceptos técnicos, mesas de trabajo, visitas técnicas, entre otros, sin que sea necesario la suscripción de convenios para ello.   
3.  Mediante correo electrónico del 22/01/2019, la Oficina Asesora Jurídica solicita asesoría técnica de la Dirección de Archivo Distrital.
4.  Acta de reunión del 24 de enero de 2019 en el Archivo de Bogotá, se realizó jornada de socialización fortalecimiento documental conformación de documentos contractuales de la UAECOB, se Propone mesas de socialización en la UAECOB con el objeto de profundizar el tema y llegar a todas las áreas.
5. Acta de reunión del 07 de febrero de 2019 en la UAECOB, realizó jornada de socialización fortalecimiento documental conformación de documentos contractuales de la UAECOB con personal de las diferentes áreas de la UAECOB, se les pone de presente al hallazgos 2.1.3.14 de la Contraloría de Bogotá.     
6. Se evidencia programacion para  última jornada el Jueves  21 de febrero  2019- “TALLER PRÁCTICO ORGANIZACIÓN EXPEDIENTES CONTRACTUALES”
6. Se evidencia </t>
  </si>
  <si>
    <t>SEGUNDO SEGUIMIENTO DE 2019</t>
  </si>
  <si>
    <t>2.Fecha seguimiento</t>
  </si>
  <si>
    <t>2.Evidencias o soportes ejecución acción de mejora</t>
  </si>
  <si>
    <t>2.Actividades realizadas  a la fecha</t>
  </si>
  <si>
    <t>2.Resultado del indicador</t>
  </si>
  <si>
    <t>2.% avance en ejecución de la meta</t>
  </si>
  <si>
    <t>2.Alerta</t>
  </si>
  <si>
    <t>2.Auditor que realizó el seguimiento</t>
  </si>
  <si>
    <t>2.Analisis - Seguimiento OCI2</t>
  </si>
  <si>
    <t>Francia Helena Díaz Gómez</t>
  </si>
  <si>
    <t>La OCI valida las acciones teniendo en cuenta que en la matriz IPVER se establecen los peligros asociados al procedimiento , sin embargo se recomienda alinear y/o actualizar el procedimiento de mantenimiento locativo con dichos peligros.Se verificará la eficacia de la acción para el cierre</t>
  </si>
  <si>
    <t>Gonzalo Carlos Sierra Vergara (E)</t>
  </si>
  <si>
    <t xml:space="preserve">Auditoria Interna Parque Automotor </t>
  </si>
  <si>
    <t>3 -II</t>
  </si>
  <si>
    <t>9-I</t>
  </si>
  <si>
    <t>9-II</t>
  </si>
  <si>
    <t>13-I</t>
  </si>
  <si>
    <t>13-II</t>
  </si>
  <si>
    <t>13-III</t>
  </si>
  <si>
    <t>13-IV</t>
  </si>
  <si>
    <t>14-II</t>
  </si>
  <si>
    <t xml:space="preserve">Falta  de llevar conttrol de las garantias  de los contratos a cargo de la Subdireccion Logistica donde se registre  informacion sobre las fechas de amparos de las polizas, sus modificaciones, acta de inicio,etc.,  que permita realizar seguimiento, control y verificacion de las fechas en donde se ajuste los amparos de las polizas y sus modificaciones  con el acta de inicio. 
</t>
  </si>
  <si>
    <t xml:space="preserve"> -Realizar  Matriz de seguimiento y verificacion  a  las fechas de garantias y  amparos de las polizas, sus modificaciones versus acta de inicio de los contratos suscritos por  la Subdireccion Logistica. 
</t>
  </si>
  <si>
    <t xml:space="preserve">5. Durante el proceso de la auditoria se solicitó el 8-11-2018 y 16-11-2018 al líder del proceso el Ingeniero Alfonso Salazar con copia al subdirector de logística, también a la subdirección Corporativa (puntos h, i, j, k), la siguiente información:
a) Programación de los carros talleres con vigencia hasta el 31 de diciembre del presente año.
b) Acta de entrega a Incoldex de la máquina ME 39 y el reporte que se le entregó por parte de logística.
c) Relación y soportes (memorandos, oficios, informes entre otros) de los procesos disciplinarios remitidos a la oficina de asuntos disciplinarios de la subdirección corporativa del periodo 2017 segundo semestre y 2018 primer semestre, y si se tiene información de que paso con estos procesos disciplinarios. 
d) ¿Cuándo se compraron las 145 llantas encontradas vencidas en la estación B6?
e) ¿Bajo qué número se contrató y se compraron?
f) ¿Por qué razón no se utilizaron estas llantas y se dejaron vencer?
g) ¿Cuál va hacer la disposición final de estas llantas vencidas?
h) ¿Fecha de ingreso de las llantas al almacén asociadas al contrato de adquisición, los soportes de las salidas realizadas, así como un reporte de inventario del aplicativo PCT de las llantas que actualmente se encuentran en el almacén?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t>
  </si>
  <si>
    <t xml:space="preserve">Falta de comunicacion y descoordinacion de los profesionales encargados de asisitir a la Auditoria de Parque Automotor, al no presentar la informacion  requerida en el tiempo establecido por la OCI, a pesar de que existia la informacion y las evidencias no se entregaron de forma oportuna.  
No se realizo seguimiento periodico al desarrollo de las solicitudes  presentadas por la Subdireccion Logistica ante la Subdireccion Corporativa con relacion al tema de la disposicion final de las LLantas ubicadas en la Estacion de Fontibon - Bodega del Almacen
</t>
  </si>
  <si>
    <t xml:space="preserve">* Realizar visita para determinar desde la fuente de ubicacion de las llantas,  B-6 Fontibon - Bodega Almacen, el listado actualizado de las llantas encontradas en dicho sitio definiendo numero exacto de cada una de las referencias existentes, semana y año de fabricacion, Levantamiento de la informacion con apoyo del almacen. 
* Solicitar concepto tecnico al contratista proveedor de llantas para definir si las llantas son utilizables o no.
* Remitir  informe de las llantas  a la Subdireccion de Gestion Corporativa para determinar su destinacion final.  </t>
  </si>
  <si>
    <t xml:space="preserve">6. Se evidencia que el caso 1083 (Maquina ME38) fue creado por mesa logística el 10-10-2018 para cambio de aceite, pero en el formato de mantenimiento tiene fecha de 22-09-218, adicional se observa que este caso no fue enviado por la estación por correo electrónico a Mesa Logística toda vez que no se encontró el respectivo correo pero si se tiene el formato de manera física, al interior de la Subdirección Logística se deben formular acciones de mejoramiento, teniendo en cuenta que se evidencia fallas en la comunicación y articulación entre las diferentes áreas al no retroalimentar a las estaciones sobre el procedimiento mencionado, no reenviar a mesa logística la respectiva solicitud de mantenimiento que llegaron a 3 correos electrónicos de profesionales de Logística </t>
  </si>
  <si>
    <t xml:space="preserve">Fallas en la Comunicación interna y Desconocimiento por  parte de algunos Bomberos del procedimiento establecido en la ruta de calidad con sus formatos para presentar las diferentes solicitudes de mantenimento al parque automotor </t>
  </si>
  <si>
    <r>
      <t>* Realizar dos (2) socializaciones a traves de correo institucional por parte de la Subdireccion Logistica  del procedimiento  establecido de solicitud de mantenimiento de parque automotor a la Subdireccion Operativa y demas areas.</t>
    </r>
    <r>
      <rPr>
        <sz val="11"/>
        <color rgb="FFFF0000"/>
        <rFont val="Calibri"/>
        <family val="2"/>
        <scheme val="minor"/>
      </rPr>
      <t xml:space="preserve">
</t>
    </r>
  </si>
  <si>
    <t xml:space="preserve">7. Se evidencia que la base de datos en donde se lleva el control de los documentos de las hojas de vida del parque automotor no se encuentra actualizado de acuerdo a los documentos físicos, lo cual hace que no se lleve un control adecuado y se pierda la trazabilidad de los documentos que reposan en las carpetas. Adicionalmente, se evidencia que en el formato de hoja de vida de la máquina R01 del vehículo el año de fabricación es del 2012, la fecha de entrada almacén es el 04-01-2013, la fecha de fabricación es de enero-11-2009, el modelo es de 2012 y la fecha de adquisición es de 2009, lo cual hace que no exista una coherencia en los datos consignados en dicho formato, también en la máquina MM01 en la hoja de vida se detectó que la fecha de adquisición (2009) no es coherente con la fecha de fabricación (2016), sin que haya un sustento documental que indique las razones por las cuales se encuentra esta diferencia, concluyendo que puede tratarse de una falla en la digitación o diligenciamiento del formato hoja de vida. situación encontrada incumple lo indicado ISO 9001:2015 7.5.3. Control de la información documentada más específicamente lo contemplado en el numeral 7.5.3.1. y dicho criterio estuvo contemplado desde un comienzo en el informe preliminar
</t>
  </si>
  <si>
    <t xml:space="preserve">Deficiencia en la organizacion y control de los documentos de las hojas de vida del parque automotor.
</t>
  </si>
  <si>
    <t xml:space="preserve">8. Se evidencia que la organización de los documentos no se encuentra en un orden cronológico, esto hace que no se tenga una adecuada historia de las carpetas y un desorden en el archivo de las mismas, incumpliendo lo establecido en el acuerdo 0020 de 2014 capitulo II
</t>
  </si>
  <si>
    <t xml:space="preserve">Deficiencia en la organizacion y control de los documentos de las hojas de vida del parque automotor. Documentos sin foliacion.
</t>
  </si>
  <si>
    <t>9-I analizada las consultas en el RUNT entregadas y realizadas por la oficina de control interno, se acepta que, en todos los casos, los vehículos se encontraban con el SOAT y revisión tecno-mecánica vigentes, pero estos no reposaban en las unidades documentales. Así mismo, se entregó evidencia por parte de la Subdirección Logística en la cual, se solicita por memorando a las Subdirección Operativa la remisión de la documentación faltante en las hojas de vida de los vehículos adquiridos en el 2015, 2106 y 2017, sin que se muestre respuesta por parte de la Sub. Operativa, y no se cuenta con evidencia de solicitudes de documentación faltante de aquellos vehículos más antiguos, por lo cual, el hallazgo se orienta a la falta de documentación tanto en las unidades documentales, como en los que reposan en las estaciones, y cuya responsabilidad es compartida entre la Subdirección Logística y Operativa en donde se espera que se realicen acciones independientes, pero de manera articulada. Esta situación incumple lo indicado en la ISO 9001:2015 7.5.3. Control de la información documentada más específicamente lo contemplado en el numeral 7.5.3.1</t>
  </si>
  <si>
    <t xml:space="preserve">La informacion documental que debe reposar en las hoja de vida como el SOAT y revisiones tecnomecanicas es emanada de diferentes profesionales lo que  genero descoordinacion u omision al momento del archivo, no se encontraron archivados algunos documentos (SOAT y revisiones tecnomecanicas) en las hojas de vida de los vehiculos . 
</t>
  </si>
  <si>
    <t>9-II analizada las consultas en el RUNT entregadas y realizadas por la oficina de control interno, se evidencia fallas en la planeación o demoras en la realización de las revisiones tecno-mecánicas, toda vez que en los casos de las máquinas CG01 y MA03, las fechas de vigencia de las actuales revisiones vigentes son de 17 y 4 días respectivamente posterior a la fecha de vencimiento de la anterior revisión, con lo cual se está generando el riesgo de que las máquinas sean multadas por los organismos de tránsito y la Unidad deba pagar los respectivos comparendos, con lo cual se incumple lo indicado en la ISO 9001:2015 numeral 6. Planificación específicamente lo mencionado en el 6.2.2, así mismo, el numeral 8 Operación, 8.1 Planificación y Control Operacional.</t>
  </si>
  <si>
    <t>Se adolece de una matriz que consolide la informacion referente a las revisiones tecnomecanicas con la cual se ejerza un seguimiento y control a partir de una base de datos actualizada</t>
  </si>
  <si>
    <t xml:space="preserve">* Diligenciar Matriz de seguimiento de las revisiones tecnomecanicas del parque automotor registrando sus vigencias y fechas de vencimiento.
</t>
  </si>
  <si>
    <t>se observa una mala planeación del proceso de lavado y grafitado de los vehículos ya que no se está teniendo en cuenta aquellos que están fuera de servicio por largo tiempo y que a la fecha no se ha solucionado, mala programación de vehículos varias veces en corto tiempo y fallas en la legalización de las solicitudes de mantenimiento de parque automotor al no tener firma de los jefes de estación, todo lo anterior denotando fallas en la supervisión al no ejercer el debido seguimiento y control, en la ejecución del mencionado contrato.</t>
  </si>
  <si>
    <t>Falta de seguimiento y  soportes en el contrato de lavado y grafitado de los vehiculos, debido a que en la programacion se incluyeron los vehiculos que se encontraban fuera de servicio por largo tiempo o no se desarrollo la actividad sin justificacion.</t>
  </si>
  <si>
    <t xml:space="preserve">falta de trazabilidad de los mantenimientos realizados en los vehículos (cotizaciones, diagnósticos, órdenes de salida, etc.), así mismo, en aquellos casos en que se encuentra esta documentación, no reposa los soportes o correos a mesa logística las órdenes de solicitud de mantenimiento enviadas por las estaciones, o en algunos casos las inspecciones diarias que dieron origen a la apertura del caso de mantenimiento y cuya responsabilidad es compartida entre la Subdirección Logística y Operativa en donde se espera que se realicen acciones independientes pero de manera articulada.
</t>
  </si>
  <si>
    <t xml:space="preserve">No se cuenta con la trazabilidad de aquellos casos en los cuales se presume un tema de garantía, junto con los soportes que originaron la reclamación y/o el diagnóstico dado por el proveedor sobre si es no una garantía, adicional no se lleva un control sobre los cobros teniendo en cuenta que se está cobrando las garantías.hallazgo hace referencia a la falta de documentos que soporten si la intervención a adelantar hace referencia a garantías (por arreglos anteriores o bien sea por ser vehículos nuevos)
</t>
  </si>
  <si>
    <t xml:space="preserve">Falta evidenciar el seguimiento y control que se realiza a las garantias. 
Falta complementar el archivo plano del parque automotor de seguimiento,  el cual debe contener mas informacion que permita el manejo de las variables que se requieran. </t>
  </si>
  <si>
    <r>
      <t xml:space="preserve">* Diligenciar una columna informativa en el archivo de control (archivo plano cto mantenimiento parque automotor) que indique las fechas de vencimiento de las garantias contractuales establecidas en el  mantenimiento preventivo y correctivo del parque automotor con el fin de ejercer el control y seguimiento  a los trabajos realizados y/o en la aprobacion de las nuevas ordenes de trabajo.    
</t>
    </r>
    <r>
      <rPr>
        <sz val="20"/>
        <color rgb="FFFF0000"/>
        <rFont val="Calibri"/>
        <family val="2"/>
        <scheme val="minor"/>
      </rPr>
      <t/>
    </r>
  </si>
  <si>
    <r>
      <t xml:space="preserve">* Incluir una columna adicional en la base de datos de Google Drive que corresponde a las solicitudes de Mantenimiento correctivo y preventivo del parque automotor,  en donde se registre el Nº  de la Orden de Trabajo  ejecutada en respuesta a los casos creados. 
* Realizar la verificación, control y seguimiento de las solicitudes de mantenimiento del parque automotor a través del apoyo a la supervisión del contrato, incluyendo columna en el archivo google drive de observaciones  donde se registren las novedades.
</t>
    </r>
    <r>
      <rPr>
        <sz val="11"/>
        <color rgb="FFFF0000"/>
        <rFont val="Calibri"/>
        <family val="2"/>
        <scheme val="minor"/>
      </rPr>
      <t xml:space="preserve">
</t>
    </r>
    <r>
      <rPr>
        <sz val="14"/>
        <color rgb="FFFF0000"/>
        <rFont val="Calibri"/>
        <family val="2"/>
        <scheme val="minor"/>
      </rPr>
      <t/>
    </r>
  </si>
  <si>
    <t xml:space="preserve">No se evidencia la trazabilidad de las solicitudes versus las ordenes de trabajo ejecutadas. 
Falta de seguimiento a casos de mantenimientos que son reiterativos 
Falta complementar la base de tados de Google Drive que corresponde a la creacion  de casos,  la cual debe contener mas informacion que permita el manejo de las variables que se requieran. </t>
  </si>
  <si>
    <t xml:space="preserve">No se evidencia la trazabilidad de las solicitudes versus las ordenes de trabajo ejecutadas.  
Demora en solucion de  las fallas reportadas  
Las estaciones reportan las mismas fallas varias veces.
Falta de seguimiento a casos de mantenimientos que son reiterativos 
Falta complementar la base de tados de Google Drive que corresponde a la creacion  de casos,  la cual debe contener mas informacion que permita el manejo de las variables que se requieran. </t>
  </si>
  <si>
    <t xml:space="preserve">Falta de evidencia del control y seguimiento al desarrollo del contrato de mantenimiento del parque automotor. Falta de verificacion de ordenes de trabajo con trazabilidad de los pagos efectuados, cual falta por cobrar, cuales son garantias. </t>
  </si>
  <si>
    <r>
      <t>* Realizar  la verificación , control y seguimiento adecuado bimestralmente de las ordenes de trabajo y casos desarrollados objeto de facturación y garantias a través del apoyo a la supervisión del contrato de mantenimiento del Parque automotor.</t>
    </r>
    <r>
      <rPr>
        <sz val="11"/>
        <color rgb="FFFF0000"/>
        <rFont val="Calibri"/>
        <family val="2"/>
        <scheme val="minor"/>
      </rPr>
      <t xml:space="preserve">
</t>
    </r>
    <r>
      <rPr>
        <sz val="11"/>
        <rFont val="Calibri"/>
        <family val="2"/>
        <scheme val="minor"/>
      </rPr>
      <t xml:space="preserve">
* Incluir una columna adicional en el archivo base de datos de Google Drive que corresponde a las solicitudes de Mantenimiento correctivo y preventivo del parque automotor,  en donde se registre el Nº  de la Orden de Trabajo  ejecutada en respuesta a los casos creados. 
* Diligenciar una columna informativa en el archivo de control (archivo plano cto mantenimiento parque automotor) que indique las fechas de vencimiento de las garantias contractuales establecidas en el  mantenimiento preventivo y correctivo del parque automotor con el fin de ejercer el control y seguimiento  a los trabajos realizados y/o en la aprobacion de las nuevas ordenes de trabajo.    
</t>
    </r>
  </si>
  <si>
    <t>Deficiencia de comunicación frente al tema de siniestros de Parque Automotor entre la Subdireccion Logistica y la Subdireccion Corporativa.
Demora por parte de las estaciones en la entrega de la documentacion que soporta los siniestros de los vehiculos, informacion incompleta o sin requisitos minimos para su tramite ante la aseguradora.</t>
  </si>
  <si>
    <r>
      <t xml:space="preserve">* Realizar seguimiento de los Siniestros del Parque automotor por medio de una base de datos. En la cual se incluya las siguientes variables (Numero Siniestro, Descripcion del siniestro, Nombre taller, estado del siniestro, fecha de ingreso a taller, fecha salida taller, fecha cierre siniestro)   
* Realizar mesa de trabajo bimestral con la Subdireccion Corporativa con el fin de tratar temas relacionados con los siniestros del Parque Automotor de la Subdireccion Logistica.
* Efectuar Revision bimestral de las hojas de vida de los vehiculos que han tenido siniestros  con el fin de comprobar que se encuentren los recibidos a satisfaccion de los siniestros  en las carpetas respectivas.  
</t>
    </r>
    <r>
      <rPr>
        <sz val="20"/>
        <rFont val="Calibri"/>
        <family val="2"/>
        <scheme val="minor"/>
      </rPr>
      <t xml:space="preserve">
</t>
    </r>
  </si>
  <si>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Por otra parte, en el memorando 2017IE13082 se relacionan 139, pero actualmente existen 145 llantas para dar de baja, por tal razón, se recomienda a la Subdirección Logística puntear la información reportada en el mencionado memorando contra el inventario físico llevado a cabo el pasado 10 de enero de 2019, esto con el fin de identificar las llantas adicionales, realizar la trazabilidad y soportar documentalmente la existencia de las 6 llantas adicionales, y posteriormente solicitar su disposición final (baja o utilización) de acuerdo al análisis de la información recopilada</t>
  </si>
  <si>
    <t xml:space="preserve">No se realizo seguimiento periodico al desarrollo de las solicitudes  presentadas por la Subdireccion Logistica ante la Subdireccion Corporativa con relacion al tema de la disposicion final de las LLantas ubicadas en la Estacion de Fontibon - Bodega del Almacen
</t>
  </si>
  <si>
    <t xml:space="preserve">Control  de las polizas y modificaciones  de los contratos de la Subdirección Logistica  
</t>
  </si>
  <si>
    <t>No. actividades realizadas/ No. de actividades propuestas</t>
  </si>
  <si>
    <t>Informe  de las llantas remitido a la Subdirección  Corporativa  para que determinen su disposicion final .</t>
  </si>
  <si>
    <t>Socializar el procedimiento de mantenimiento del Parque Automotor con el fin de que el personal que opera los vehiculos conozca el tramite a seguir.</t>
  </si>
  <si>
    <t xml:space="preserve">
Hojas de vida del Parque automotor organizadas. </t>
  </si>
  <si>
    <t>Hojas de vida del Parque automotor con la documentacion generada archivada.</t>
  </si>
  <si>
    <t>Matriz de Control de vencimientos de revisiones tecnomecanicas</t>
  </si>
  <si>
    <t>Control de lavado al Parque Automotor</t>
  </si>
  <si>
    <t xml:space="preserve">Contar con la trazabilidad de las solicitudes de los mantenimientos del parque automotor </t>
  </si>
  <si>
    <t>Seguimiento y control a las garantias establecidas en el contrato de mantenimiento de Parque automotor</t>
  </si>
  <si>
    <t>Control  de solicitudes de  mantenimientos y ordenes de trabajos ejecutadas</t>
  </si>
  <si>
    <t>Seguimiento y control a la facturacion en el contrato de mantenimiento de Parque automotor</t>
  </si>
  <si>
    <t xml:space="preserve">Base de datos que permitan un control  adecuado a los siniestros del parque automotor. </t>
  </si>
  <si>
    <t>* Realizar seguimiento de revisiones tecnomecanicas  a traves de base de datos.
* Generar los certificados de los vehiculos a los cuales se le realizo la revision tecnomecanica 
* Realizar seguimiento de SOAT a traves de base de datos
* Generar las copias de los SOAT renovados de los vehiculos.  
* Remitir a traves de memorando por parte de los apoyos la entrega de los documentos (SOAT, Revision Tecnomecanica) a la persona encargada del archivo de las hojas de vida para que los organice en la carpeta correspondiente.</t>
  </si>
  <si>
    <t xml:space="preserve">* Solicitar Capacitación frente al manejo y archivo de la documentación según las TRD para el personal de apoyo de archivo de la Subdireccion Logistica.
* Disponer de personal  para archivar, foliar y organizar la documentación de las Hojas de Vida del Parque Automotor.
</t>
  </si>
  <si>
    <t>* Solicitar Capacitación frente al manejo y archivo de la documentación según las TRD para el personal de apoyo de archivo de la Subdireccion Logistica.
* Disponer de personal  para archivar, foliar y organizar la documentación de las Hojas de Vida del Parque Automotor.
* Generar requerimiento a los Supervisores a traves de memorando de solicitud de informacion faltante en las hojas de vida del Parque Automotor con el fin de que repose fisicamente en la carpeta.</t>
  </si>
  <si>
    <t xml:space="preserve">* Realizar la verificación, control y seguimiento de las solicitudes de lavado y grafitado a través del apoyo a la supervisión del contrato, incluyendo columna en el archivo google drive de obervaciones  donde se registre las novedades.
</t>
  </si>
  <si>
    <r>
      <rPr>
        <sz val="9"/>
        <rFont val="Calibri"/>
        <family val="2"/>
        <scheme val="minor"/>
      </rPr>
      <t xml:space="preserve">* Realizar Impresion y/o archivo digital del formato de solicitud de mantenimiento del Parque Automotor  correspondiente a las ordenes de trabajo ejecutadas de mantenimiento  permitiendo la trazabilidad de las solicitudes.
</t>
    </r>
    <r>
      <rPr>
        <sz val="9"/>
        <color rgb="FFFF0000"/>
        <rFont val="Calibri"/>
        <family val="2"/>
        <scheme val="minor"/>
      </rPr>
      <t xml:space="preserve">
</t>
    </r>
    <r>
      <rPr>
        <sz val="9"/>
        <color theme="1"/>
        <rFont val="Calibri"/>
        <family val="2"/>
        <scheme val="minor"/>
      </rPr>
      <t xml:space="preserve">* Incluir una columna adicional en el archivo base de datos de Google Drive que corresponde a las solicitudes de Mantenimiento correctivo y preventivo del parque automotor,  en donde se registre el Nº  de la Orden de Trabajo  ejecutada en respuesta a los casos creados. 
</t>
    </r>
  </si>
  <si>
    <r>
      <t>Falta de trazabilidad de los mantenimientos realizados en los vehiculos</t>
    </r>
    <r>
      <rPr>
        <sz val="9"/>
        <color theme="1"/>
        <rFont val="Calibri"/>
        <family val="2"/>
        <scheme val="minor"/>
      </rPr>
      <t xml:space="preserve">, No se archiva en las hojas de vida la totalidad de documentacion (soportes del mantenimiento, correos a mesa logistica, ordenes de solicitud de mantenimiento enviadas por las estaciones, las cuales aperturan el caso del mto) que permita establecer la trazabilidad en las hojas de vida como es el caso de los formatos diligenciados por los uniformados que sirve de apoyo documental para evidenciar la trazabilidad del proceso de manrtenimiento del parque automotor.
Falta trazabilidad en el cuadro de control del proceso de mantenimiento del parque automotor de la plataforma google drive de creacion de casos. 
</t>
    </r>
  </si>
  <si>
    <t>3 - III</t>
  </si>
  <si>
    <t xml:space="preserve">No se remitieron los modificactorios de las pólizas a la oficina asesora jurídica para completar el expediente del contrato.
</t>
  </si>
  <si>
    <r>
      <t xml:space="preserve">1. Remitir los documentos referentes a las modificaciones de la póliza a la oficina asesora jurídica teniendo en cuenta el manual de contratación.
2. A partir de la fecha </t>
    </r>
    <r>
      <rPr>
        <sz val="9"/>
        <rFont val="Calibri"/>
        <family val="2"/>
        <scheme val="minor"/>
      </rPr>
      <t>hacer revisión y entregas trimestrales</t>
    </r>
    <r>
      <rPr>
        <sz val="9"/>
        <color theme="1"/>
        <rFont val="Calibri"/>
        <family val="2"/>
        <scheme val="minor"/>
      </rPr>
      <t xml:space="preserve"> por parte de la subdirección de gestión corporativa, respecto a  las ampliaciones u otros documentos que hagan parte del expediente documental del contrato a la oficina asesora jurídica como encargada de su conservación, dejando evidencia de la entrega por medio de memorando interno.</t>
    </r>
  </si>
  <si>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</si>
  <si>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</si>
  <si>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</si>
  <si>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Gloria Veronica Zambrano Ocampo</t>
  </si>
  <si>
    <t>Humanos
Físicos</t>
  </si>
  <si>
    <t xml:space="preserve">Entrega trimestral </t>
  </si>
  <si>
    <t>2 Entregas trimestrales</t>
  </si>
  <si>
    <t>Almacen y la Subdirección de Gestión Corporativa</t>
  </si>
  <si>
    <t>Un comité de bajas</t>
  </si>
  <si>
    <t xml:space="preserve">Ejecutar 1 comité de bajas </t>
  </si>
  <si>
    <t xml:space="preserve">1. La Resolución N° 100, no contempla de manera clara cuando debe presentarse al comité de vehículos los estudios previos y justificación al momento de adquirir un vehículo.                                                                       2. La resolución N°100, no contempla los lineamientos internos  para el desarrollo del comite. </t>
  </si>
  <si>
    <t xml:space="preserve">Solicitar a la secretaría Técnica del comité los lineamientos que se llevara a cabo durante el desarrollo de la presentación de los estudios previos, para las contrataciones de adquisición y mantenimiento del equipo automotor de la Unidad”                                                                                </t>
  </si>
  <si>
    <t>Posibles fallas autocontrol, seguimiento y desarrollo de las actividades, precontractuales, contractuales y poscontractaules, con el equipo administrativo y/o apoyo a la supervisión de cada uno de los contratos de la Sub. Operativa</t>
  </si>
  <si>
    <t xml:space="preserve">1. No hay seguimiento diario y control por parte de los jefes de estación y/o oficiales de servicio, al personal operativo designado como maquinista en cada una de las estaciones, para el cumplimiento y diligenciamiento de las actividades a seguir en el procedimiento PROD-GIPAH-01 de Mantenimiento Correctivo del Equipo Automotor.                                                                                                                                                            2. No hay compromiso diario del personal operativo designado como maquinista en cada una de las estaciones, para el cumplimiento y diligenciamiento de las actividades a seguir en el procedimiento PROD-GIPAH-01 de Mantenimiento Correctivo del Equipo Automotor.  </t>
  </si>
  <si>
    <t xml:space="preserve">1. Realizar seguimiento diario por parte de los jefes de estación y/o oficiales de servicio a los maquinistas de cada una de las estaciones, del diligenciar y/o registro del “formato de inspección y revisión diaria parque automotor (formato digital)” para dar cumplimiento al procedimiento “Revisión Diaria del Parque Automotor PROD-GIPAH-03 versión 2” y “PROD-GIPAH-01 de Mantenimiento Correctivo del Equipo”.
2. Solicitar capacitación a la Subdirección Logística 2 veces al año, proyectadas en los meses de mayo y agosto, para los jefes de estación y/o oficiales de servicio y a cada uno de los maquinistas, del procedimiento PROD-GIPAH-01 de Mantenimiento Correctivo del Equipo Automotor  y “Revisión Diaria del Parque Automotor PROD-GIPAH-03 versión 2.
</t>
  </si>
  <si>
    <t>6. Se evidencia que el caso 1083 (Maquina ME38) fue creado por mesa logística el 10-10-2018 para cambio de aceite, pero en el formato de mantenimiento tiene fecha de 22-09-218, adicional se observa que este caso no fue enviado por la estación por correo electrónico a Mesa Logística toda vez que no se encontró el respectivo correo pero si se tiene el formato de manera física, orientado hacia el incumplimiento por parte de la Subdirección Operativa – Estaciones, toda vez que no se está remitiendo al correo de mesalogistica@bomberosbogota.gov.co, la solicitud de mantenimiento de acuerdo al procedimiento PROD-GIPAH-01 de Mantenimiento Correctivo del Equipo Automotor, numeral 2 se indica: “Realizar la solicitud de mantenimiento a Mesa Logística vía correo electrónico (mesalogistica@bomberosbogota.gov.co) adjuntando el formato establecido, debidamente diligenciado y con las firmas establecidas” y cuyo responsable son los jefes de estación u Oficial de servicio</t>
  </si>
  <si>
    <t xml:space="preserve">1. No hay seguimiento diario y control por parte de los jefes de estación y/o oficiales de servicio, al personal operativo designado como maquinista en cada una de las estaciones, para el cumplimiento y diligenciamiento de las actividades a seguir en el procedimiento PROD-GIPAH-01 de Mantenimiento Correctivo del Equipo Automotor.                                                                                                                                                          2. No hay compromiso diario del personal operativo designado como maquinista en cada una de las estaciones, para el cumplimiento y diligenciamiento de las actividades a seguir en el procedimiento PROD-GIPAH-01 de Mantenimiento Correctivo del Equipo Automotor.  </t>
  </si>
  <si>
    <t xml:space="preserve">1. No hay seguimiento diario y control por parte de los jefes de estación y/o oficiales de servicio, al personal operativo designado como maquinista en cada una de las estaciones, para el cumplimiento y diligenciamiento de las actividades a seguir en el procedimiento PROD-GIPAH-01 de Mantenimiento Correctivo del Equipo Automotor.                                                                                                                                                  2. No hay compromiso diario del personal operativo designado como maquinista en cada una de las estaciones, para el cumplimiento y diligenciamiento de las actividades a seguir en el procedimiento PROD-GIPAH-01 de Mantenimiento Correctivo del Equipo Automotor.  </t>
  </si>
  <si>
    <t>14-I</t>
  </si>
  <si>
    <t>Documento  que contenga lineamiento de la secretaría técnica.</t>
  </si>
  <si>
    <t xml:space="preserve">Documento  que contenga lineamiento </t>
  </si>
  <si>
    <t xml:space="preserve">Cte. Gerardo Martinez </t>
  </si>
  <si>
    <t>Seguimiento y autocontrol de los apoyos a la supervisión  para los contratos de la Subdirección.</t>
  </si>
  <si>
    <t xml:space="preserve">Base de datos alimentada con contratos de compraventa. </t>
  </si>
  <si>
    <t>Seguimiento, control y socialización.</t>
  </si>
  <si>
    <t>Acta de capacitación y acta de segumiento.</t>
  </si>
  <si>
    <t xml:space="preserve">Realizar autocontrol, seguimiento y desarrollo de las actividades, precontractuales, contractuales y poscontractaules, con el equipo administrativo y/o apoyo a la supervisión de cada uno de los contratos de la Sub. Operativa, se alimentara la base de datos denominada “cuadro de control y seguimiento de los contratos de la Sub. Operativa 2016-2018,” información requerida para ejercer dicho seguimiento contractual.
</t>
  </si>
  <si>
    <t xml:space="preserve">4. En las visitas realizadas a las siguientes estaciones B1, B3, B4, B6, B10 B14, B15, B16 y B17, los maquinistas no están realizando las inspecciones diarias “Actividad 4 realizar revisión diaria del vehículo”, por otro lado también se está incumpliendo con el registro de novedades al realizar la entrega de la máquina por parte de los maquinistas “Actividad 2 del procedimiento”, también las estaciones B4, B6, B10 y B17 los jefes de estación no están realizando el acta de relevo diaria “Actividad 1 del procedimiento”, por lo anterior se está incumplimiento lo establecido en el procedimiento “Revisión Diaria del Parque Automotor PROD-GIPAH-03 versión 2, descripción de las actividades.
</t>
  </si>
  <si>
    <t xml:space="preserve">Falta de verificacion y trazabilidad de la informacion registrada en la Matriz de casos ( Geoogle Drive) de las solicitudes de mantenimientos del parque automotor.  Errores en la digitacion. </t>
  </si>
  <si>
    <t>3 -I</t>
  </si>
  <si>
    <t xml:space="preserve">Falta de seguimiento de las garantias </t>
  </si>
  <si>
    <t xml:space="preserve">Elaborar una matriz de seguimiento a las garantías </t>
  </si>
  <si>
    <t>Oficina Asesora Jurídica</t>
  </si>
  <si>
    <t>Giohana Caterine Gonzalez Turizo</t>
  </si>
  <si>
    <t>Humanos- Tecnologicos</t>
  </si>
  <si>
    <t>Seguimiento oportuno de las garantías presentadas por los contratistas</t>
  </si>
  <si>
    <t>verificación de las garantias/ garantías radicadas en la OAJ</t>
  </si>
  <si>
    <r>
      <t xml:space="preserve">1. </t>
    </r>
    <r>
      <rPr>
        <b/>
        <sz val="9"/>
        <rFont val="Calibri"/>
        <family val="2"/>
        <scheme val="minor"/>
      </rPr>
      <t xml:space="preserve">Almacén </t>
    </r>
    <r>
      <rPr>
        <sz val="9"/>
        <rFont val="Calibri"/>
        <family val="2"/>
        <scheme val="minor"/>
      </rPr>
      <t xml:space="preserve">responderá los items i-j-k, con sus respectivas evidencias.
2. </t>
    </r>
    <r>
      <rPr>
        <b/>
        <sz val="9"/>
        <rFont val="Calibri"/>
        <family val="2"/>
        <scheme val="minor"/>
      </rPr>
      <t>La Subdirección de Gestión Corporativa</t>
    </r>
    <r>
      <rPr>
        <sz val="9"/>
        <rFont val="Calibri"/>
        <family val="2"/>
        <scheme val="minor"/>
      </rPr>
      <t xml:space="preserve">, a través de Correo Electrónico solicitará semestralmente a los jefes de área el reporte de los elementos considerados a ser dados de baja para que cada funcionario remita el acta de reintegro en digital al líder Compras seguros de inventarios.
3. La </t>
    </r>
    <r>
      <rPr>
        <b/>
        <sz val="9"/>
        <rFont val="Calibri"/>
        <family val="2"/>
        <scheme val="minor"/>
      </rPr>
      <t>subdirección de gestión corporativa</t>
    </r>
    <r>
      <rPr>
        <sz val="9"/>
        <rFont val="Calibri"/>
        <family val="2"/>
        <scheme val="minor"/>
      </rPr>
      <t xml:space="preserve"> realizará comité de bajas teniendo en cuenta  los conceptos técnicos y los formatos presentados por la subdirección de logistica, se debe dejar acta del comité.
</t>
    </r>
  </si>
  <si>
    <t>Se reiterará a la Oficina Asesora de Planeación  de conformidad con el  memorando con cordis 2018IE17702</t>
  </si>
  <si>
    <t xml:space="preserve">Se evidencia que no se ha dado respuesta memorando 2018IE17702 del 30/11/2018 suscrito por la OAJ a Oficina Asesora de Planeacion poniendo de presente este hallazgo para que apoye la puesta en produccion del INFODOC. Continuara abierta mientras se  verifica su puesta en marcha. </t>
  </si>
  <si>
    <t>Se publicó en la ruta de la calidad la minuta de contrato con la obligación específica " Dar cumplimiento a las obligaciones contempladas en los estudios previos y en los demas documentos que soportan la contratación"</t>
  </si>
  <si>
    <t xml:space="preserve">Se evidencia en la ruta de la calidad formato de  minuta de contrato FOR-CONM-04-12 V-11 en donde se incluye dentro de las obligaciones especificas "  b) Dar cumplimiento a las obligaciones contempladas en los estudios previos y los demás documentos que soportan la contratación. (Esta obligación debe dejarse de últimas en este acápite, y corresponde a la  acción de mejora frente al hallazgo 2.9.1.  Auditoría Interna Sistema de Gestión de Seguridad y Salud en el Trabajo  - Año 2018.) Se toma muestra de los contratos No. 184,185,186,187 donde se evidencia en la ultima  obligaciones especificas de los contratos verificados. </t>
  </si>
  <si>
    <t>Seguimiento al cumplimiento  Directiva presidencial No. 02 del 12 de febrero de 2002 en lo referente a utilización de programas de ordenador (software)</t>
  </si>
  <si>
    <t>Se encontraron equipos sin antivirus instalado o en algunos casos se encuentra vencida la licencia.</t>
  </si>
  <si>
    <t>La Entidad actualmente cuenta con una consola de antivirus, la cual envía actualizaciones a cada equipo y esta se ejecuta cuando se reinicia el equipo.</t>
  </si>
  <si>
    <t>1. Adquisición del módulo de inventarios de software y hardware, para verificar de forma más eficiente y rápida el software instalado en los equipos de la Entidad.
2. Creación de hoja de vida de cada PC institucional.
3. Jornada de actualización, verificación y estandarización de aplicaciones.</t>
  </si>
  <si>
    <t>Se evidenciaron equipos en los cuales el sistema operativo no es original, y el office no se encuentra activo.</t>
  </si>
  <si>
    <t>La actualización y updates del softwarere requieren actualización, hasta tanto el equipo no se reinicie, éste no se activa y no se verá reflejado en el equipo</t>
  </si>
  <si>
    <t>Se observaron equipos con programas instalados y no se evidencio en PCT que las licencias sean propiedad de la Entidad</t>
  </si>
  <si>
    <t>Falta de confidencialidad en la contraseña de administrador, lo que permite a los usuariarios instalar programas no autorizados</t>
  </si>
  <si>
    <t>1. Revisión y actualización del procedimiento PROD-GT-06-SOPORTE TECNOLOGICO
2. Implementación del procedimiento.
3. Seguimiento a la implementación del procedimiento
4. Sensibilización mediante comunicados sobre el cumplimiento de los procedimientos de recursos tecnológicos.
5. Jornada de actualización, verificación y estandarización de aplicaciones.</t>
  </si>
  <si>
    <t>Tecnológicos</t>
  </si>
  <si>
    <t xml:space="preserve">Que cualquiereequipo que sea revisado cuente con la Licencia de antivirus instalada </t>
  </si>
  <si>
    <t>Que cualquier equipo que sea revisado cuente con la  Licencia de sistema operativo instalada</t>
  </si>
  <si>
    <t>Reducir la cantidad de programas instalados sin licencia</t>
  </si>
  <si>
    <t>Se seleccionaron 5 servidores que se encuentran a cargo de la Oicina Asesora de Planeación y el resultado fue el siguiente: 
No se evidencio fisicamente en el DATACENTER,. Se verificó en el inventario de corporativa y con fecha 06/08/2018 aparece como faltante</t>
  </si>
  <si>
    <t>Falta de actualización del inventario.
Inconsistencias en el registro de los inventarios.</t>
  </si>
  <si>
    <t>Mesa de trabajo con el área de inventarios para determinar la ubicación del equipo S8300</t>
  </si>
  <si>
    <t>Al indagar en el área de gestión de recursos tecnológicos sobre el control establecido para las licencias de software (Office, windows, AutoCad, Corel Draw, entre otras) se nos informó que no se encuentra actualizado el cuadro que se llevaba en excel y que ya no se está utilizando el aplicativo de mesa de ayuda denominado Aranda que permitía hacer control de activos y monitorear remotamente los recursos de los mismos lo qe permite concluir que actualmente no se tiene un control riguroso del software instalado en los equipos de cómputo</t>
  </si>
  <si>
    <t>Falta de actualización del excel con los inventarios</t>
  </si>
  <si>
    <t>Mesa de trabajo conjunta con el área de inventarios, para la depuración del inventario de licencias.</t>
  </si>
  <si>
    <t>Control efectivo sobre la información relacionada con la administración de los equipos de cómputo</t>
  </si>
  <si>
    <t>Actualiación en el inventario, obteniendo puntos de control del mismo</t>
  </si>
  <si>
    <t>Actualización de registro inventarios de licencias</t>
  </si>
  <si>
    <t>Actualización de los inventarios en excel, con el fin de mantener el control en las licencias de softwarte</t>
  </si>
  <si>
    <t>Se obseva que se han venido realizando mesas de trabajo con los líderes de los proceso con el fin de revisar las metas  (acta del 19/09/2018)  con la Subdirección Corporativa- Infraestructura, acta No 004 del 30/07/2018, acta 006 del 19/11/2018 ,acta 007 del 13/07/2018 las anteriore del  Comité ordinario de contratación en todas las sesiones se trató el tema ejecución presupuestal y el estado del plan anual de adquisiciones.No obstante cumplir con la acción propuesta no se evidencia mejora en los resultados de reservas  pues a la fecha del seguimiento (27/01/2019) se encontro en el informe presentado por la OAP que para el 2018 las reservas ascendieron al 24,381.Lo que permite concluir que la acción de mejora no fué efectiva</t>
  </si>
  <si>
    <t>Se evidencia actas de reunion asunto: hallazgo 2.2.1.1 baja ejecucion  metas PDD Bogota mejor para todos  del 15/06/2018 con la Subdireccion Logistica, 18/06/2018 con la Subdirteccion Gestion del Riesgo, 20/06/2018 con la Subdireccion Gestion Humana, 19/06/2018 con la Sudireccion Corporativa, 18/06/2018 Subdireccion Operativa. donde se analizan los informes des estado de ejecucion de los proyectos de inversion a corte, 31 mayo 2016, septiembre 2016 y diciembre 2016. Este hallazgo se cierra una vez el ente de Control verifique su efectividad por lo tanto continúa cumplida pero abierta.</t>
  </si>
  <si>
    <t>Se han venido realizando las mesas de trabajo</t>
  </si>
  <si>
    <t xml:space="preserve">Seguimiento Trimestral al cronograma denominado PLAN DE MATENIMIENTO DE INFRAESTRUCTURA del Proyecto de Renovación de la Infraestructura en Operación – RINO. 
</t>
  </si>
  <si>
    <t>En el cuadro de CONTRATOS SUB.OPERATIVA 2016 - 2018 en el que se lleva a cabo todo el contro y seguimiento de la Subdirección adicional a esto tenemos el aplicativo de Google el cual da las alertas correspondientes.</t>
  </si>
  <si>
    <t>cerrada</t>
  </si>
  <si>
    <t>Estan incluidos el 100% de los contratos que se encuentran en la subdirección del año 2018. Los pagos que ya han sido efectuados según la ejecución contractual ya estan subidos al aplicativo.</t>
  </si>
  <si>
    <t>Se ha venido utilizando la herramienta creada en google drive que genra alertas en los casos en que los contratos se encuenran próximos a vencerse. Se ha venido realizando el control por parte de los apoyos a la supervisión. Han venido cumpliendo con la acción propuesta.</t>
  </si>
  <si>
    <t>Se observa que se ha venido el seguimiento y control en la herramienta de google. Cumple con la meta propuesta</t>
  </si>
  <si>
    <t>Los contratos que se realizaron nuevamente en el año 2019 tiene el visto bueno por la profesional idonea sandra rojas que es la persona encargada del proceso contractual de la subdirección operativa.</t>
  </si>
  <si>
    <t>No se evidencia avance para estaá acción de emjora , se deje el mismo del seguimiento an terior</t>
  </si>
  <si>
    <t>Correo del diligenciamiento de cada uno de las estaciones según el formato establecido para plasmar las respectivas necesidades.</t>
  </si>
  <si>
    <t>Se realizó la recopilación de la información en las 17 estaciones , con base en esa información se realizó la priorización de los elementos a adquirir. El profesional que atiende el seguimiento informa que  se ejecutará hasta donde alcance el presupuesta asignado a la SO.Se recomienda soxlitar ampliación del plazo paras cumplir con la segunda actividad de la cción propuesta.</t>
  </si>
  <si>
    <t>No se ha presentado por el momento el comité de vehiculos.</t>
  </si>
  <si>
    <t>se radico a las comandates, jefes de estación y a los oficiales de servicio el oficio con la directriz para el seguimiento y envio a la subdirección de las actas para soportar la subsanación del hallazgo.</t>
  </si>
  <si>
    <t xml:space="preserve">Esta cción de mejora no ha iniciado la  ejecución </t>
  </si>
  <si>
    <t>Se han venido realizando las alertas en los comites</t>
  </si>
  <si>
    <t xml:space="preserve"> Informes de seguimiento al plan de contratación</t>
  </si>
  <si>
    <t>Se evidencia acta # 006 del  19/11/2019 en donde se tratan los temas de plan anual de adquisiciones y ejecución presupuestal entre otraos , se da lectura alinforme y se leen las recomendaciones la OAP al comité . Cumple con la meta propuesta auqnue la cción de mejora no fúe eficaz. Se recomienda que los hallzgos relacionados con ejcución y cumplimiento de plan anual de adquisicones lo lidere la Dirección.</t>
  </si>
  <si>
    <t>Con el plan de choque implementado se logró cumplir un cumplimiento del 89%</t>
  </si>
  <si>
    <t>El total de procesos vencidos del proyecto 1135 es de 55 de los cuales se radicaron y se adjudicaron 47, logrando un 85% de cumplimiento, del proyecto 908 del total de procesos vencidos que corresponde a 29 se radicaron y adjudicaron 27 logrando un cumplimiento del 93%, al promediar los resultados el indicador arroja un resultado del 89% de cumplimiento, es decir cumple con la meta propuesta que era del 70%.</t>
  </si>
  <si>
    <t>Se envió archivo a la SGC archivo en Excel denominado hoja de vida de computadores, para que corporativa verifique en PCT la activación de las licencias y equipos de cómputo, se evidencia cata de reunión del 25/02/2019 I=  A partir de la fecha de inicio de actividades en Corporativa se realizará el seguimiento a el área de inventarios</t>
  </si>
  <si>
    <t>Se envió archivo a la SGC archivo en Excel denominado hoja de vida de computadores, para que corporativa verifique en PCT la activación de las licencias y equipos de cómputo,</t>
  </si>
  <si>
    <t>Se ha venido diligenciando el formato FOR-CON-0414</t>
  </si>
  <si>
    <t>Se realizó la verificación en las carpetas de los contratos de prestación de servicios  27,06,05 y 11 de 2019, y se encontró diligenciado el formato FOR-CON-0414, cumple con la meta propuesta</t>
  </si>
  <si>
    <t>Se creó control en excel para verificar la expedición de la ARL</t>
  </si>
  <si>
    <t>Se observa oficio # 201917585 del 28/11/2018    del    Enviado a la SGH en donde se le solicita la ampliación de cobertura de la ARL, se realizó con los contratos que se vencieron en enero y febrero de 2019. I=100% cumple con la meta propuesta</t>
  </si>
  <si>
    <t xml:space="preserve">Se encuentra en etapa precontractual </t>
  </si>
  <si>
    <t>Se encuentra en etapa precontractual la contratación de la renovación de las licencias de Aranda, en cuanto a la HV de los PC se creó archivo en Excel con la información de los equipos, para la tercera actividad (estandarización de aplicaciones) se recomienda solicitar ampliación de plazo para cumplir con la acción</t>
  </si>
  <si>
    <t>No ha y avance</t>
  </si>
  <si>
    <t xml:space="preserve">Se recomienda reformular la actividad tres 3 y pedir ampliación de plazo para la fecha de terminación, No se evidencia avance </t>
  </si>
  <si>
    <t xml:space="preserve">Informa el coordinador de GRT que se adelantara la tarea con la conciliación  que realice el área de  inventarios de SGC </t>
  </si>
  <si>
    <t>Se verificará en el próximo seguimiento la conciliación realizada por parte de la SGC</t>
  </si>
  <si>
    <t xml:space="preserve">Se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Se evidencia la aplicacion de los anteriores formatos en los contratos 341, 376,377,378  de 2018.  </t>
  </si>
  <si>
    <t>Contrato No. 01 de 2019 del 22 de Enero de 2019, se realizó el arrendamiento de la Bodega donde está operando la estación de Bomberos de Ferias. Memorando No. 2019IE4334 del 4 de marzo de 2019  de la Subdirección de Gestión Corporativa se entrega documentación a la Oficina Asesora Jurídica.
Informe final de gestión predio con rupi 1945-2018, Oficio No. 2018-400-011141-2</t>
  </si>
  <si>
    <t xml:space="preserve">Por medio del Contrato No. 01 de 2019 del 22 de enero de 2019, se realizó el arrendamiento de la Bodega donde está operando la estación de Bomberos de Ferias. Así mismo, mediante memorando No. 2019IE4334 del 4 de marzo de 2019 de la Subdirección de Gestión Corporativa le entregó a la Oficina Asesora Jurídica, los estudios previos con sus respectivos anexos para la contratación de la Interventoría de los estudios, diseños y Obras para la Construcción de la Estación de Bomberos de Ferias. Así mismo se observó el informe final de fecha 28 de mayo de 2018 gestión predio con rupi 1945-2018, Oficio No. 2018-400-011141-2.
Con corte al presente seguimiento la acción se encuentra vencida.  Se observaron evidencias que se están realizando, mostrando avance en la gestión administrativa sobre la continuación en gestionar la obtención de un nuevo predio para realizar la relocalización de la Estación. 
</t>
  </si>
  <si>
    <t>Base datos y memorando de la subdirección de Gestión Corporativa a los contratistas.</t>
  </si>
  <si>
    <t>Se evidencia el cumplimiento de las certificaciones de cobertura de ARL de los contratistas de la Subdirección de Gestión Corporativa, los cuales fueron 40 subsanados, soportados con la base de datos especificando la fecha de acta de inicio y fecha de cobertura de la póliza, así mismo se observó los días de diferencia de la cobertura por cada uno de los contratistas de la SGC.  Se evidencia el memorando de fecha 1 de noviembre de 2018 por parte de la Subdirección de Gestión Corporativa a los contratistas de esa área, solicitando entregar copia de las certificaciones de la ARL de cada uno de los contratistas para su verificación contractual. Se recomienda anexar acta de terminación anticipada del contrato 014 de 2018, ya que el mismo fue finalizado antes de iniciar la acción. Su cumplimiento es del 100%</t>
  </si>
  <si>
    <t>Para la primera acción, publicación del procedimiento PROD-GA-04 Egreso o salida definitiva por baja, versión 11.  De la segunda acción se evidencia el formato  FOR-GA-04-01 (Concepto técnico y registro fotográfico)</t>
  </si>
  <si>
    <t>Se evidencia el cumplimiento de la publicación del procedimiento PROD-GA-04 Egreso o salida definitiva por baja, versión 11. Con lo anterior, para este punto se cumple con el 0,17%  del 50% de 6 procedimientos a actualizar.  De la segunda acción se evidencia el formato  FOR-GA-04-01 (Concepto técnico y registro fotográfico) que fue actualizado y  hace parte del procedimiento enunciado anteriormente, con un cumplimiento del  otro 50%. Como el plan detalla un universo de 1 acción se dio un porcentaje porcentual del 50% para cada uno de las actividades. Asi mismo,  se observa  un borrador del procedimeinto de toma fiísica que incluye formatos y el informe de toma física.
Se recomienda cambiar el nombre de la carpeta en la ruta de calidad del procedimiento que se encuentra actualmente establecido en la ruta de calidad.</t>
  </si>
  <si>
    <t>Plan de trabajo detallando el objetivo, las actividades, el equipo de trabajo, asi mismo se evidencia el acta de reunión de fecha 25 de octubre de 2018.</t>
  </si>
  <si>
    <t>Correo electrónico del 13 de diciembre de 2018 a la Oficina Asesora de Planeación.  Oficio del 19 de diciembre de 2018 el responsable de soporte de PCT informa la fecha  de realizar la capacitación la cual se llevó a cabo el dia 26 de dicembre de 2018. 
Acta de PCT LTDA del dia 26 de diciembre de 2018 con los temas tratados y el detalle de las personas que participaron en la capacitación.</t>
  </si>
  <si>
    <t>No se observó avance de las acciones de cumplimiento.</t>
  </si>
  <si>
    <t>En la toma física realizada en la vigencia 2018 , se observó un plan de trabajo detallando el objetivo, las actividades, el equipo de trabajo, asi mismo se evidencia el acta de reunión de fecha 25 de octubre de 2018 donde se especifica el nombre del responsable que va a realizar la verificación física en las estaciones.</t>
  </si>
  <si>
    <t xml:space="preserve">Se evidencia la solicitud mediante correo electrónico del 13 de diciembre de 2018 a la Oficina Asesora de Planeación de la capacitación en temas relacionados con lo establecido en el marco normativo-Resolución 533 de 2016 al aplicativo PCT de la UAECOB. Con el oficio del 19 de diciembre de 2018 el responsable de soporte de PCT informa la fecha de realizar la capacitación la cual se llevó a cabo el día 26 de diciembre de 2018 y el funcionario que va a realizar la misma y acta de PCT LTDA del 26 de diciembre con el tema tratado. Con lo anterior esta acción tiene un cumplimiento del 100%. </t>
  </si>
  <si>
    <t>Se observó  un borrador del procedimiento de toma fiísica que incluye formatos y el informe de toma física.</t>
  </si>
  <si>
    <t xml:space="preserve">Correo electrónico del profesional del almacén al coordinador del  área administrativa, </t>
  </si>
  <si>
    <t>Como avance de la acción, se observó un borrador del procedimiento de toma física que incluye formatos y el informe de toma física.</t>
  </si>
  <si>
    <t xml:space="preserve">Se evidencia correo electrónico del profesional del almacén al coordinador del  área administrativa, solicitando la jornada de aseo al almacén de la UAECOB el día 27 de febrero de 2019 </t>
  </si>
  <si>
    <t xml:space="preserve"> Borrador del procedimiento de toma fiísica que incluye formatos y el informe de toma física.</t>
  </si>
  <si>
    <t>Como avance de la acción, se observó  un borrador del procedimiento de toma física que incluye formatos y el informe de toma física.</t>
  </si>
  <si>
    <t>De la primera acción  se evidencia el oficio 2019IE4987 del 14/03/2019. De la segunda acción se evidencia el memorando 2019IE4922 del 13/03/2019 y el memorando  2019IE4921 del 13/03/2019.</t>
  </si>
  <si>
    <t>De la primera acción  se evidencia el oficio 2019IE4987 del 14/03/2019 enviando la póliza del contrato No. 251 del 2017.  que inicia el 4/01/2019 y termina el 15/03/2019. DE la segunda acción se evidencia el memorando 2019IE4922 del 13/03/2019 remitiendo los informes de Jargu del contrato 236 de 2017 de los meses de julio a  diciembre de 2018 y enero de 2019, asi mismo, el memorando  2019IE4921 del 13/03/2019 remitiendo los informes de la Previsora contrato 251 de 2017 de los meses de julio a diciembre de 2018 y enero de 2019.
El hallazgo mostro avance y cumplimiento a la fecha del seguimiento del plan de mejoramiento, pero la fecha de terminación del mismo es al 31/07/2019. Esta oficina verificará su avance en el próximo seguimiento, con el fin de comprobar las entregas trimestrales hasta la terminación del mismo.</t>
  </si>
  <si>
    <t>No se observo avance de las acciones de cumplimiento.</t>
  </si>
  <si>
    <t>Se observa que se ha venido realizando el seguimiento y control en la herramienta de google. Cumple con la meta propuesta</t>
  </si>
  <si>
    <t>Se  realizaron  mesas mensuales el último día del mes, para verificar que la documentación remitida a la OAJ, este archivada.  (Mes de enero- febrero )</t>
  </si>
  <si>
    <t>Se  evidencia  mesas mensuales el último día del mes de los meses de diciembre 2018 y enero 2019  verificacion  documentación remitida a la OAJ, este archivada de los conbtratods Nos 431,432,434,438, 447,467,468,474 de 2018. Igualmente se evidencia mesa de trabao de febrero de 2019 revision de los contratos No. 02,28,28,09,33,31,48,19,07 y 24 de 2019</t>
  </si>
  <si>
    <t xml:space="preserve">Se envío a planeación (calidad) correo electronico, y memorando a traves del aplicativo CONTROLDOC, solicitud de revisión del proceso de contratación directa, el cual se modificó incluyendo la actualización de la obligacion del abgado asignado en cada proceso, de diligenciar la matriz de seguimiento de garantías. De igual forma se envió la matriz de seguimiento elaborada para revisión y posterior publicación en la ruta de la calidad. </t>
  </si>
  <si>
    <t>Se evidencia correo electronico del 18/03/2019 de la OAJ para revision de la OAP por parte del Profesional de Mejora Continua,   el procedimiento  de contratación directa (específicamente contratos de prestación de servicios) actualizado y con algunas modificaciones como el formato de apoyo a la supervisión y la matriz de garantías, los cuales se incluyeron en el procedimiento y  se encuentran adjuntos en el presente correo.</t>
  </si>
  <si>
    <t xml:space="preserve">Publicación de los estados financieros en la página Web de la Entidad con corte a  junio y diciembre de 2018. </t>
  </si>
  <si>
    <t>Para el presente seguimiento, se evidencia la publicación de los estados financieros en la página Web de la Entidad con corte a  junio y diciembre de 2018. Respecto a la acción establecida en el presente plan de mejoramiento , la misma fue subsanada de acuerdo a lo evidenciado en el seguimiento anterior. Con lo anterior su cumplimiento es del 100%.</t>
  </si>
  <si>
    <t>Cuatro Indicadores de capacidad financiera: Indice de liquidez, de endeudamiento total, rentabilidad del patrimonio y rentabilidad del activo.</t>
  </si>
  <si>
    <t>Se evidenciaron 4 indicadores de capacidad financiera  en el informe de gestión de la Subdirección de Gestión Corporativa con corte a diciembre 31 de 2018. Se recomienda verificar los indices establecidos, los cuales sus análisis deben ir acorde con la naturaleza de la Entidad. Con lo anterior se evidencia un cumplimiento del 50% debido a que los mismos ya fueron establecidos, pero se sugiere realizar un análisis contable y presupuestal con el fin de mostrar la realidad financiera de la UAECOB.</t>
  </si>
  <si>
    <t>Se evidencia el archivo en excell con 10 elementos a los cuales se les realizó la prueba aleatoria del cálculo de la depreciación. A la fecha del  presente seguimiento  su cumplimiento es del 100%, pero de acuerdo a las fechas de ejecución el mismos finalizaba el  30 de septiembre de 2018.</t>
  </si>
  <si>
    <t xml:space="preserve"> Acta del 28 de diciembre de 2018.</t>
  </si>
  <si>
    <t>Se evidencia acta del 28 de diciembre de 2018, capacitación sobre el plan de mejoramiento en los procesos de pagos, causación de cuentas y contabilización de pagos. Con lo anterior su cumplimiento  es del 100%</t>
  </si>
  <si>
    <t>Se evidencia que para los contratos que ha venido adelantando la OAP se incluye dentro de la matriz de riesgos  la responsabilidad para el contratista de asumir el valor de variación de la TRM para los casos en que aplique. Se verifico el contrato 439/2018 y se observo que se fijó la tasa TRM de acuerdo a lo establecido en los acuerdos marco de precio tal como lo establece Colombia Comra efiente. La OAP ha venido cumpliendo con la acción propuesta.</t>
  </si>
  <si>
    <t>Acta de Inicio contrato 220 de 2019
Acta de Inciio Contrato 429 de 2018
Acta de reunión del 9 de novimbre de 2018
Reporte Análisis de causas. hallazgos 332-336-337</t>
  </si>
  <si>
    <t>Se evidencia por parte de la Subdirección de Gestión corporativa la contratación de dos personas con el fin de fortalecer el SIG, El contrato No. 429 con fecha de inicio del 13 de noviembre del 2018 y el Contrato No. 220 con fecha de incio del 6 de marzo de 2019. De igual manera se implemento un cronograma en donde se tienen establecidas las diferentes actividades programadas por el SIG entre las cuales se encuentran capacitaciónes para contratistas respecto al SIG-MIPG, se planificaron socializaciones en cuanto  a la cultura de calidad (ISO 9001) en el cronograma de vertificación de la entidad, así mismo se incluyó en el plan de adecuación MIPG, la estrategia para la divulgación de las dimensiones y políticas asociadas al nuevo modelo integrado de planeación y gestión.</t>
  </si>
  <si>
    <t xml:space="preserve">1. FOR-GI-12-01 Registro Entradas y Salidas RESPEL en Sitio de Almacenamiento, Versión 1.
2. FOR-GI-12-02 Registro Entradas y Salidas Residuos Orgánicos en Sitio de Almacenamiento, Versión 1.
3. FOR-GI-12-03 Registro Entrada y Salida Residuos Aprovechables en Sitio de Almacenamiento, Versión 1.
4. FOR-GI-12-04 Cuantificación de Residuos Peligrosos generados por la UAECOB, Versión 1.
5. FOR-GI-12-05 Tabla de Cuantificación de Residuos Aprovechables, Versión 1.
6. FOR-GI-12-06 Tabla de Cuantificación de Residuos Orgánicos, Versión 1.
7. FOR-GI-12-07 Medidas para la Entrega de Residuos al Transportador, Versión 1
8. FOR-GI-12-08 Gestión para la Entrega de Residuos para Disposición, Versión 1
9. FOR-GI-12-09 Etiqueta Materiales y Residuos Peligrosos, Versión 3
</t>
  </si>
  <si>
    <t xml:space="preserve">Se evidencia por parte de la Oficina de Control Interno la actualización del procedimiento PROD-GI-12 Gestión Integral de Residuos Versión 2 con fecha de vigencia del 4 de marzo de 2019, como también se identificó la actualización de los formatos que pertenecen a este mismo procedimiento
Se observó en el seguimiento una matriz actualizada donde se relaciona la normatividad por parte del área de gestión ambiental y el cual fue remitido a la Doctora Mónica Herrera de la Oficina Asesora Jurídica el pasado 7 de marzo de 2019, con el fin de que fuera revisado y publicado en la Ruta de la Calidad, sin embargo se expresó por parte de la Doctora Mónica Herrera que el procedimiento y el formato de normatividad se encuentra en proceso de actualización, al igual que no cuenta con un personal de apoyo para la revisión del nomograma que es remitido por las áreas, dado a que tiene una carga laborar muy alta. Se recomienda que se efectué la actualización y publicación del procedimiento para poder efectuar los cambios de la normatividad ambiental y el de las demás áreas. </t>
  </si>
  <si>
    <t xml:space="preserve"> Cronograma Calidad  ISO 90012015
02. CRONOGRAMA PARA FORMACIÓN CON CONTRATISTAS </t>
  </si>
  <si>
    <t>De igual manera se implemento un cronograma en donde se tienen establecidas las diferentes actividades programadas por el SIG entre las cuales se encuentran capacitaciónes para contratistas respecto al SIG-MIPG, se planificaron socializaciones en cuanto  a la cultura de calidad (ISO 9001) en el cronograma de vertificación de la entidad, así mismo se incluyó en el plan de adecuación MIPG, la estrategia para la divulgación de las dimensiones y políticas asociadas al nuevo modelo integrado de planeación y gestión.</t>
  </si>
  <si>
    <t>Acta de Reunión del 10 de Dic de 2018
Acta de reunión del 14 de enero de 2019 (Diseño Mapa de Procesos)
Acta de reunión del 14 de enero de 2019 (MIPG)
Acta de reunión del 16 de enero de 2019 
Acta de reunión del 12 de marzo de 2019
RESOLUCIÓN MAPA DE PROCESOS en WORD</t>
  </si>
  <si>
    <t>Se observo por parte de la Oficina de Control Interno la mrealización de mesas de trabajo entre el SIG y planeación con el fin de efectuar las gestiones necesarias para la actualización del mapa de procesos y demas formatos implicados, se espera que estas actualizaciones queden finalizadas para dar por cerrada la correspondiente acción.</t>
  </si>
  <si>
    <t>Base de datos con  Información Contractual.
Copia Bienes y rentas contratistas</t>
  </si>
  <si>
    <t xml:space="preserve">
Se evidencia por parte de la Oficina de Control Interno la revisión de 16 formatos de Bienes y Rentas los cuales tienen seleccionada la opción “para tomar posesión” de un total de 32 Contratos de Prestación de Servicios que han iniciado su ejecución dentro del periodo de la acción. Es importante dejar claro que el porcentaje de cumplimiento de la acción puede disminuir o aumentar dependiendo de los nuevos contratos que se celebren y tengan su formato de Bienes y Rentas diligenciado adecuadamente.
</t>
  </si>
  <si>
    <t>Base de datos con  Información Contractual.
Copia certicado Afiliación ARL</t>
  </si>
  <si>
    <t>1. Elaboración de base datos de los CSP identificando las novedades de la ARL.
Se observó en el seguimiento una matriz actualizada donde se relacionan los contratos que se han celebrado en la Subdirección de Gestión del Riesgo con su fecha de Inicio, Fecha de terminación y fechas de cobertura del ARL, De igual forma se tiene de manera física copia de la certificación de ARL. Por lo cual se procedió a revisar las certificaciones físicas con la base de datos y se identificó que se tiene información de 28 certificaciones de ARL sobre los 32 CPS celebrados a la fecha.
Se identificó que los contratos celebrados en esta vigencia, tienen fecha de vencimiento a partir de Octubre de 2019 y la fecha de terminación de la acción es del 30 de marzo de 2019 por lo cual hay que esperar para empezar a realizar los trámites de cobertura en septiembre, sin embargo para esa fecha la acción ya estaría vencida. Por lo anterior la Subdirección de Gestión del Riesgo deja como compromiso solicitar a la Oficina de Control Interno la ampliación de la fecha final de la acción con el fin de dar cumplimiento dentro de los tiempos límites.</t>
  </si>
  <si>
    <t xml:space="preserve">Acta de Reunión del 15 de Noviembre de 2018
Acta de Reunión 21 de noviembre de 2018
Acta de Reunión 22 de Noviembre de 2018
Acta Comité Directivo 14 de enero de 2019
</t>
  </si>
  <si>
    <t>Se observo por parte de la Oficina de Control Interno la mrealización de mesas de trabajo entre el SIG y planeación con el fin de efectuar las gestiones necesarias para la actualización del mapa de procesos, de igual forma se evidencia la socialización del MIPG en comite directivo al igual que se han realizado mesas de trabajo para la artivulación de este modelo al mapa de procesos de la UAECOB</t>
  </si>
  <si>
    <t>1) Se evidencia que en la matriz de peligros de 2015 no se tenia identificado estos peligros asociados al hallazgo, pero en la matriz de 2018 se evidencia la descripción de dichos peligros  para lo cual se valida teniendo en cuenta que es en esta matriz macro es en donde se debe establecer todos los peligros asociados a las actividades de la UAECOBB, adicional a esto se envio a planeación mediante correo electronico el 14-03-2019 para la actualización del documento en la ruta de la calidad</t>
  </si>
  <si>
    <t>La OCI valida las acciones teniendo en cuenta que en la matriz IPVER se establecen los peligros asociados al procedimiento.</t>
  </si>
  <si>
    <t>1Se evindencia como avance la actualización de matriz IPVER en donde se incluyo la UPS que no estaba identificado como peligro, se evidencia borrador del procedimiento en donde todo lo relacionado a la gestión de cambio quedando pendiente la aprobación por parte de planeación, planeación mediante correo electronico el 14-03-2019 para la actualización del documento en la ruta de la calidad</t>
  </si>
  <si>
    <t>Se evidencia el cumplimiento de la acción la efectividad se verificara en el próximo seguimiento cuando planeación actualice en la ruta de la calidad el documento</t>
  </si>
  <si>
    <t>Se evidencia que dentro de la solicitud de capacitación SGSST se incluyó en 5 ítems para capacitar a los contratistas, esta solicitud se envió al PIC mediante correo electrónico el 21-01-2019 para su aprobación, también se evidencia el envío de la propuesta de capacitación a los miembros del Copasst el 28-02-2019.</t>
  </si>
  <si>
    <t xml:space="preserve">Se evidencia el cumplimiento de la acción, la efectividad se verificará en el próximo seguimiento con la aceptación de la propuesta de capacitación por parte del PIC y las capacitaciones programadas VRS las ejecutadas con su listado de asistencia (contratistas).
</t>
  </si>
  <si>
    <r>
      <rPr>
        <b/>
        <sz val="8"/>
        <color theme="1"/>
        <rFont val="Calibri"/>
        <family val="2"/>
        <scheme val="minor"/>
      </rPr>
      <t>1.</t>
    </r>
    <r>
      <rPr>
        <sz val="8"/>
        <color theme="1"/>
        <rFont val="Calibri"/>
        <family val="2"/>
        <scheme val="minor"/>
      </rPr>
      <t xml:space="preserve"> Se evidencia que se generó una red dentro de la ruta de la calidad  ( # 172.16.92.9), en la cual se creó una carpeta que se llama "Gestión SYSST" allí se encuentra también el backup del Sistema de Gestión de Seguridad y salud en el trabajo,                 </t>
    </r>
    <r>
      <rPr>
        <b/>
        <sz val="8"/>
        <color theme="1"/>
        <rFont val="Calibri"/>
        <family val="2"/>
        <scheme val="minor"/>
      </rPr>
      <t>2</t>
    </r>
    <r>
      <rPr>
        <sz val="8"/>
        <color theme="1"/>
        <rFont val="Calibri"/>
        <family val="2"/>
        <scheme val="minor"/>
      </rPr>
      <t>. Se eviencia la  designación del responsable del Sistema de Gestión de Seguridad y Salud en el Trabajo  el Ing William Cabrejo, mediante memorando 2019IE650 del 18-01-2019.</t>
    </r>
  </si>
  <si>
    <t>Se evidencia avance en la estructuración del plan de trabajo en donde se asignó a los diferentes responsables para la ejecución de cada actividad.</t>
  </si>
  <si>
    <t>Se evidencia mediante memorando 2019IE4848 del 12-03-19, el envió del plan de trabajo para firma del Director, este mismo se encuentra firmado por los responsables incluyendo el Director de la UAECOB.</t>
  </si>
  <si>
    <t xml:space="preserve">Se evidencia el cambio de la resolución # 25 de 2019 del 16-01-2019, en donde se incluyó la anotación que ante un retiro el siguiente en la votación será su remplazo.  </t>
  </si>
  <si>
    <t xml:space="preserve">Se evidencia el cambio de la resolución # 25 de 2019 del 16-01-2019, en donde se incluye en el Artículo 1 las responsabilidades y sus funciones del COPASST. </t>
  </si>
  <si>
    <t>Se evidencia correo electrónico del 28-02-2019 a los representantes del COPASST para aprobación del plan de trabajo y plan de capacitación SGSYST UAECOB año 2019 para el PIC, en donde se incluyó a los miembros del COPASST, adicional a esto se evidencia correo electrónico del 18-02-2019 a los miembros del COPASST citándolos a la primera capacitación programada. También se cuenta con el registro de asistencia de la primera capacitación el 20-02-2019 en el cual se trató el tema de actualización legal del SGSST. Por lo último se tiene el plan de capacitación en donde se incluyó a los miembros del COPASST. también se evidencia el correo electronico enviado al PIC para la inclusión de este item</t>
  </si>
  <si>
    <t>Se evidencia memorando 2018IE4042 del 10-09-2018 en donde se cita a los miembros del comité de convivencia para la capacitación de ley 1010 y normatividad vigente para el jueves 13-09-2018 este mismo fue enviado a los miembros mediante correo electrónico, también se observa el registro de asistencia de la capacitación realizada en la fecha establecida, también se cuenta con las actas de reunión No. 3 y 4 en donde se tocan temas no solamente de los casos reportados sino también sobre los talleres de riesgo psicosocial y capacitaciones entre otros.</t>
  </si>
  <si>
    <t>Se evidencia que de  acuerdo a la matriz IPVR y la matriz de aseguramiento AT se formuló el plan de capacitación con los objetivos, también se evidencia el envió de plan de capacitación para aprobación del Copasst.</t>
  </si>
  <si>
    <t>Se evidencia el envío para aprobación a los miembros del COPASST mediante correo electrónico el 28-02-2019 la propuesta de plan de capacitación 2019-2020</t>
  </si>
  <si>
    <t xml:space="preserve">Se evidencia el cumplimiento de la acción, pero la efectividad se evaluará en el próximo seguimiento, teniendo en cuenta que la OCI recomienda que dentro del documento del Sistema de Gestión de Seguridad y Salud en el trabajo se describa la periodicidad del backup, quién y comó se solicita y el responsable de realizar este proceso. Además se recomienda solicitar a la OAP incluir dentro de su procedimiento  la realización de este backup de manera automática de acuerdo a la periodicidad establecida por la SGH, cumpliendo con la establecido en la resolución 566 de 2015. En los próximos seguimientos se realizará una muestra para determinar si se continúa con la realización del backup. 
</t>
  </si>
  <si>
    <t>La acción se encuentra vencida, se tuvo un avance con la elaboración del plan de trabajo en donde se define los responsables de ejecutar cada actividad, sin embargo queda como no cumplida,debido a que no se cumplió con la totalidad de las acciones propuestas, se recomienda que en el próximo seguimiento se cuente con las evidencias para darle cumplimiento a las metas establecidas al igual que la efectivida de las mismas.</t>
  </si>
  <si>
    <t>La acción se encuentra cumplida, la efectividad se verificará en el próximo seguimiento teniendo en cuenta lo planeado vrs lo ejecutado de acuerdo al plan de trabajo y al presupuesto asignado.</t>
  </si>
  <si>
    <t>La acción se encuentra cumplida frente a las actividades programadas.</t>
  </si>
  <si>
    <t>La acción se encuentra cumplida frente a las actividades programadas, la efectividad se verificará en el próximo seguimiento con el cumplimiento de las funciones y responsabilidades de los miembros del COPASST.</t>
  </si>
  <si>
    <t>La acción se encuentra cumplida, la efectividad se verificará en el próximo seguimiento con el cumplimiento de las actividades programas vrs las cumplidas dentro del plan de capacitación con sus respectivos registros de asistencia.</t>
  </si>
  <si>
    <t>Se evidencia el cumplimiento de las acciones propuestas, en el próximo seguimiento se verificará con las actas de reunión la efectividad en donde se sigan tratando temas diferentes a los reportes de acoso laboral.</t>
  </si>
  <si>
    <t>Se recomienda definir las metas y los recursos dentro del plan de capacitación de acuerdo a lo establecido en la acción, por lo anterior la eficacia se verificará en el próximo seguimiento con la aprobación del plan de capacitación por parte del PIC y las capacitaciones programadas VRS las ejecutadas con sus respectivas listas de asistencias y la inclusión de los criterios mencionados anteriormente.</t>
  </si>
  <si>
    <t>Se evidencia el cumplimiento de la acción, la efectividad se verificará en el próximo seguimiento con la aceptación de la propuesta de capacitación por parte del PIC y las capacitaciones programadas VRS las ejecutadas con su listado de asistencia (contratistas)</t>
  </si>
  <si>
    <t>La efectividad se verificará en el próximo seguimiento con la aprobación del acta # 2 la cual se firmará el 27-03-2019 por parte del COPASST.</t>
  </si>
  <si>
    <t>Se evidencia propuesta de plan de capacitación SYSST 2019, en donde se tiene establecidos los temas de inducción y re inducción en SYSST, adicional a esto se observa que se creó in link como parte de la estrategia virtual para realizar la inducción tanto del personal de planta como contratistas, en este link se encuentra una presentación con los temas más relevantes a tener en cuenta en todo lo relacionado a SST, por otro lado se cuenta con la elaboración de una pequeña evaluación a fin de garantizar el debido entendimiento de dicho tema, también se lleva un cuadro de control en donde se detalla las personas que realizaron la inducción virtual y la calificación de esta  misma, por otro lado se observa la creación y entrega de un diploma de las persona que a satisfacción cumplieron con dicha inducción.</t>
  </si>
  <si>
    <t>Se evidencia que dentro del plan de trabajo 2019 se tiene programado el curso de 50 horas para los responsables del SGSST, adicional se observa que el responsable del SG-SST el ing William Cabrejo ya cuenta con el curso.</t>
  </si>
  <si>
    <t>Se evidencia como avance el cambio de los objetivos de acuerdo a lo establecido en la resolución, adicional se observa que esta actividad se encuentra programada dentro del plan de trabajo 2019</t>
  </si>
  <si>
    <t>No se presenta avance en la acción.</t>
  </si>
  <si>
    <t>Se evidencia el cambio de los objetivos cumpliendo con el criterio establecido en la resolución, se observa que son medibles y cuantificables, adicional se evidencia que se encuentran programada esta actividad en el plan de trabajo.</t>
  </si>
  <si>
    <t xml:space="preserve">Se evidencia que la 1 acción se le hizo seguimiento 2 actividades programadas en el plan de trabajo esta se escogió al azar. </t>
  </si>
  <si>
    <t xml:space="preserve">Se evidencia que dentro del plan de trabajo 2019, se tiene programada la revisión de los objetivos, actividad que la máxima fecha de cumplimiento esta para el 30/05/2019 </t>
  </si>
  <si>
    <t>Se evidencia que el plan de trabajo 2019 se incluyó las falencias presentadas como resultado de la Auditoria Interna SG-SST 2018, esto con el fin de tomar acciones necesarias, en el plan de trabajo se detallas las fechas de cumplimiento de cada actividad programada con los responsables.</t>
  </si>
  <si>
    <t xml:space="preserve">Se evidencia la aprobación del plan de trabajo 2019 por parte del Director de la UAECOBB, adicionalmente se presentó al Copasst para su aprobación en el acta #2 del mes de febrero. </t>
  </si>
  <si>
    <t>Se evidencia que dentro del plan de trabajo 2019 se incluyó a los responsables de cada línea con fechas establecidas para su cumplimiento, cuando exista una desviación cada responsable definirá su plan de acción correspondiente y este será escrito en la matriz de prestación de servicios que se definió de acuerdo  a las actividades que cada contrato tiene, el seguimiento se hará de forma mensual</t>
  </si>
  <si>
    <t>Se recomienda incluir dentro del documento de capacitación de inducción y re inducción la estrategia que se va a tener en caso de que el personal no apruebe la inducción y/o re inducción y cual va hacer la meta de la población a realizar dicha inducción y/o re inducción, esta efectividad se evidenciará en el próximo seguimiento.</t>
  </si>
  <si>
    <t xml:space="preserve">Se evidencia el cumplimiento de la acción ya que se valida con el curso de 50  horas del representante del SGSST EL Ing William Cabrejo,  teniendo en cuenta que de acuerdo al con el cambio de resolución (312 de 201) solo se hace obligatorio para el responsable delegado del SGSST el cual ya lo tiene (Ing William Cabrejo), en el próximo seguimiento se verificará si alguien más lo realizó, esto como adicional a la acción.
</t>
  </si>
  <si>
    <t xml:space="preserve">Se evidencia el avance de una de las dos acciones propuestas, para el próximo seguimiento se verificará la efectividad, observando el envió de los objetivos al SIG y la aprobación de los mismos, adicional verificando la actualización en los documentos que componen el SG-SST.   </t>
  </si>
  <si>
    <t>No se observa el cumplimiento de la acción teniendo en cuenta que no se ha aprobado el cambio de la política y objetivos por parte del SIG, para el próximo seguimiento e verificara la efectividad de la acción con la aprobación y divulgación de las mismas.</t>
  </si>
  <si>
    <t>Se evidencia el cumplimiento de la acción, sin embargo en el próximo seguimiento se verificara la aprobación de los mismos por parte del SIG y si cumplimiento.</t>
  </si>
  <si>
    <t>Se evidencia el cumplimiento de la acción, sin embargo en el próximo seguimiento se verificara la aprobación de los mismos por parte del SIG y si cumplimiento</t>
  </si>
  <si>
    <t>Se evidencia el cumplimiento de la 1 acción, en la segunda no se presenta avance, por lo anterior en el próximo seguimiento se hará nuevamente al azar una muestra de la 1 acción con el fin de verificar su efectividad al igual que para la 2 acción.</t>
  </si>
  <si>
    <t>Se evidencia el avance de la acción propuesta, la efectividad se verificará en el próximo seguimiento en donde se debe presentar la aprobación de los objetivos por parte del SIC al igual que la divulgación de los mismos al COPASST, esto con el fin de terminar de cumplir la acción propuesta.</t>
  </si>
  <si>
    <t>La acción se encuentra cumplida, en el próximo seguimiento de realizará al azar la efectividad de las acciones programadas vrs las cumplidas</t>
  </si>
  <si>
    <t>la acción se encuentra cumplida</t>
  </si>
  <si>
    <t>Se observa el cumplimiento de la acción, sin embargo se recomienda incluir en el plan de trabajo una columna de seguimiento de cada actividad, a fin de dejar la trazabilidad, en el próximo seguimiento se verificara la efectividad de las actividades programadas vrs las cumplidas con su respectivo plan de acción para aquellas que no se cumplieron.</t>
  </si>
  <si>
    <t>No se tiene evidencia ni avance de la acción propuesta</t>
  </si>
  <si>
    <t xml:space="preserve">Se evidencia la entrega de certificados de aptitud médica por parte de la IPS UNIMSALUD con vigencia 2018, mediante cordis 2018ER9590, estos mismos se han ido entregando al profesional encargado de realizar las custodias en la UAECOBB. </t>
  </si>
  <si>
    <t>Se evidencia el envió de 3 correos el electrónicos al área de planeación con fecha de 12,13 y 14 marzo de 2019 para la actualización de los documentos del SG-SST en la ruta de la calidad, adicional a eso se observa que se creó una red (172.16.92.9) en donde se creó una carpeta de Gestión SST a fin de mantener los documentos vigentes.</t>
  </si>
  <si>
    <t xml:space="preserve">Se evidencia acta de inicio del contrato 453 de 2018 UNIMSALUD con fecha de inicio del 14-01-2019 y fecha de terminación del 13-05-2019, adicional a esto se observa la póliza con fecha de 20-12-2018 de inicio y 19-04-2022 de terminación. </t>
  </si>
  <si>
    <t>Se evidencia que el contratista consigno con No. de contrato 247, consigno el saldo que la entidad consigno de más por valor de $ 500.000, adicional a esto se realizó el acta de liquidación del contrato con fecha del 21-12-2018</t>
  </si>
  <si>
    <t>Se evidencia el envió de la copia de la libreta militar del Seño Daniel Parra Silva con CC 1121206260 mediante memorando 2019IE320 del 14-01-19.</t>
  </si>
  <si>
    <t>No se tiene evidencia o avance de la misma.</t>
  </si>
  <si>
    <t>Se evidencia como avance la actualización de la Matriz legal por parte de Seguridad y salud en el trabajo</t>
  </si>
  <si>
    <t>Se evidencia que dentro de la actualización que se realizó a la matriz de requisitos legales se involucró a los responsables de acuerdo a los requisitos establecidos en la misma.</t>
  </si>
  <si>
    <t>Se evidencia matriz de requisitos de SST de compras y memorando con cordis 2019I005165 con fecha del 20-03-2019 a la Oficina Asesora Jurídica los criterios de inclusión de SST a tener en cuenta en las compras recurrentes y contratos de prestación de servicio.</t>
  </si>
  <si>
    <t xml:space="preserve">La acción se encuentra vencida toda vez que no se cumplió en los términos establecidos la acción propuesta. </t>
  </si>
  <si>
    <t>La acción estar por vencerse y no se presentó avance de las dos acciones propuestas, estas se validaran en el próximo seguimiento.</t>
  </si>
  <si>
    <t xml:space="preserve">Se evidencia el cumplimiento de la acción. </t>
  </si>
  <si>
    <t>Se evidencia el cumplimiento de las dos (2) acciones propuestas, se verificara en el próximo seguimiento la actualización de dichos documentos en la ruta de la calidad.</t>
  </si>
  <si>
    <t>Se observa que la acción se encuentra cumplida.</t>
  </si>
  <si>
    <t>La acción se encuentra cumplida.</t>
  </si>
  <si>
    <t>La acción se encuentra vencida y no se presentó avance de la misma, en el próximo seguimiento se realizara la verificación de cumplimiento de la acción propuesta.</t>
  </si>
  <si>
    <t>Esta próxima a vencerse en el próximo seguimiento se verificara el cumplimiento de la acción propuesta.</t>
  </si>
  <si>
    <t>Esta acción esta por vencerse, se presenta un avance pero hace falta que de envié a jurídica para su verificación y hacer la evaluación trimestralmente de acuerdo a lo establecido en el procedimiento.</t>
  </si>
  <si>
    <t>Se evidencia el cumplimiento de la acción, en el próximo seguimiento se verificara la efectividad de acuerdo al cumplimiento de los requisitos.</t>
  </si>
  <si>
    <t>Se evidencia el cumplimiento de la acción, en el próximo seguimiento se verificara la efectividad de la misma con los contratos para  vigencia 2019, en donde se aplique los criterios de inclusión de SST.</t>
  </si>
  <si>
    <t>Se evidencia que dentro del procedimiento de identificación de peligros, evaluación y control de riesgos laborales se incluyó el instructivo de gestión del cambio, adicional a eso se observa la creación del instructivo de gestión del cambio, adicional a esto se evidencia el envió mediante correo electrónico del 14-03-19 a planeación para la actualización del documento en la ruta de la calidad</t>
  </si>
  <si>
    <t>Se evidencia como avance la consolidación del perfil sociodemográfico del personal operativo de la UAECOBB.</t>
  </si>
  <si>
    <t xml:space="preserve">Se observa la actualización del profesiograma en donde se incluyó el instructivo y tareas esenciales con fecha de marzo 2019, adicional a esto se evidencia el envió mediante correo electrónico el 24-01-2019 a UNIMSALUD empresa que realiza los exámenes médicos la actualización del profesiograma de la UAECOBB, también se observa la actualización del procedimiento de evaluaciones médicas en donde se incluyó la actividad del profesiograma, adicional a esto se envió a planeación mediante correo electrónico el 12-03-2019 para que se actualice el procedimiento en la ruta de la calidad </t>
  </si>
  <si>
    <t xml:space="preserve">Se observa que dentro de los controles se estableció el consentimiento informado de las vacunas que se les practica adicional a esto se evidencia la firma de aceptación de recibido del carnet de vacunas para cada funcionario. </t>
  </si>
  <si>
    <t>Se observa la actualización del procedimiento de evaluaciones medicas ocupacionales en donde se modificó la responsabilidad de las custodia de las historias laborales eliminando como responsable al médico asesor de la ARL, se evidencia el envió a planeación para actualizar el procedimiento en la ruta de la calidad mediante correo electrónico del 12-03-2019.</t>
  </si>
  <si>
    <t>Se evidencia que se está realizando el envió a las diferentes entidades promotores de salud en donde se incluyó el número de cordis con el que sale el comunicado de la entidad y llega con el sello de recibido, adicional se evidencia cuadro de control base de datos acercamiento en donde se hace seguimiento de los envíos a las diferentes entidades.</t>
  </si>
  <si>
    <t xml:space="preserve"> Se observa la actualización del formato investigación de accidentes en donde se incluyó la metodología de investigación, se evidencia que en la matriz de acercamiento se incluyó como metodología los 5 porque.</t>
  </si>
  <si>
    <t>Se observa como avance la implementación de un software con la empresa JLT para todo el tema de accidentalidad, también se evidencia el convenio para uso de la herramienta a la plataforma de ISOTOOLS.</t>
  </si>
  <si>
    <t>Se observa que dentro de la base de datos de accidentes laborales se incluyó la clasificación del origen/riesgo, que los generó</t>
  </si>
  <si>
    <t>Se evidencia la definición de los grupos de interés en la matriz</t>
  </si>
  <si>
    <t xml:space="preserve">Se evidencia la realización de mediciones higiénicas (ruido y gases) en las diferentes estaciones, adicional a esto se observa el plan de trabajo de positiva con las horas programadas de las mediciones. </t>
  </si>
  <si>
    <t>Se observa la realización de las inspecciones en las 13 estaciones de bomberos, adicional a esto se cuenta con el cronograma de inspecciones con las fechas de programación.</t>
  </si>
  <si>
    <t>Se observa el informe consolidado de positiva de las inspecciones realizadas en el 2018, adicional a esto se evidencia que dentro de la matriz de plan de mejoramiento se incluyeron las acciones más relevantes de las falencias encontradas en dichas inspecciones al igual que se evidencia él envió de solicitud de intervención de condiciones inseguras en riesgo  mecánico al líder del proceso la Doctora Gloria Verónica Zambrano mediante cordis 2019IE3800 DEL 25-02-2019, también se envió memorando con cordis 2019IE4800 a la subdirección operativa y Corporativa solicitando las acciones correctivas y de mejora por condiciones inseguras como resultado de las inspecciones, esto con el fin de que realicen la intervención cada líder involucrado.</t>
  </si>
  <si>
    <t>Se evidencia el cumplimiento de la acción propuesta, la efectividad se verificara en el próximo seguimiento con la actualización del procedimiento en la ruta de la calidad.</t>
  </si>
  <si>
    <t xml:space="preserve">Se observa que la acción se encuentra vencida, hace falta consolidación del perfil sociodemográfico del personal administrativo y contratistas, al igual que realizar los formularios en google, en el próximo seguimiento se verificara el cumplimiento total de las acciones propuestas. </t>
  </si>
  <si>
    <t>La acción se encuentra cumplida, la efectividad se verificara en el próximo seguimiento con la actualización del documento en la ruta de la calidad.</t>
  </si>
  <si>
    <t>Se evidencia el cumplimiento de la acción propuesta.</t>
  </si>
  <si>
    <t>Se evidencia el cumplimiento de la acción, la efectividad se verificara en el próximo seguimiento tomando al azar los nombres del personal al cual se le ha practicado las vacunas.</t>
  </si>
  <si>
    <t>Se evidencia el cumplimiento de la acción propuesta, la efectividad se verificara en el próximo seguimiento en donde se tome al azar un accidente y se evidencie el envió en los tiempos establecidos a las diferentes entidades.</t>
  </si>
  <si>
    <t>Se evidencia el cumplimiento de la acción, la efectividad se verificara en el próximo seguimiento con la actualización del formato en la ruta de la calidad y escogiendo al azar un accidente y verificando el cumplimiento de la investigación.</t>
  </si>
  <si>
    <t>La acción se encuentra vencida, en el próximo seguimiento se verificara el inicio y funcionamiento de este software para todo lo relacionado a la accidentalidad.</t>
  </si>
  <si>
    <t>La acción se encuentra vencida, se cumplió con la primera acción propuesta, falta la segunda en el próximo seguimiento se verificara el cumplimiento total.</t>
  </si>
  <si>
    <t>Se evidencia el cumplimiento de la acción.</t>
  </si>
  <si>
    <t>La acción se encuentra vencida, falta realizar la inspección de 4 estaciones de acuerdo al universo programado como meta (17), en el próximo seguimiento de realizará la efectividad de las inspecciones programadas vrs las cumplidas.</t>
  </si>
  <si>
    <t>Se evidencia la actualización del formato en donde se incluyó la participación del COPASST, ARL y el Representante del SGSST, adicional se observa que se envió a planeación mediante correo electrónico del 13-03-2019 la actualización del formato.</t>
  </si>
  <si>
    <t>Como avance se evidencia la propuesta de ISOTOOLS para adquirir el software para todo el tema de administración de EPP, por lo tanto se estima que en abril ya esté en funcionamiento.</t>
  </si>
  <si>
    <t>Se evidencia la actualización del plan de emergencia con fecha de marzo 2019, adicional a esto se envió correo electrónico a planeación el 14-03-2019 para la actualización del documento en la ruta de la calidad.</t>
  </si>
  <si>
    <t>Se divulgo a los brigadistas mediante correo electrónico del 15-02-2019, adicional a esto se envió correo electrónico a planeación el 14-03-2019 para la actualización del documento en la ruta de la calidad.</t>
  </si>
  <si>
    <t>Se observa que dentro de la actualización del plan se incluyó a los brigadistas.</t>
  </si>
  <si>
    <t xml:space="preserve">Se evidencia la propuesta de los objetivos, adicionalmente se observa la formulación 
De los indicadores.
</t>
  </si>
  <si>
    <t>Se observa el envió del plan de mejoramiento con las acciones propuestas a la OCI</t>
  </si>
  <si>
    <t xml:space="preserve">No se presenta evidencia. </t>
  </si>
  <si>
    <t>Se evidencia plan de trabajo firmado por la dirección mediante memorando 2019IE4848 del 12-03-2019</t>
  </si>
  <si>
    <t>Se evidencia el envió mediante memorando 2019IE4837 del 12-03-2019, adicional a esto se evidencia el diligenciamiento de la matriz del plan de mejoramiento con los accidentes más relevantes.</t>
  </si>
  <si>
    <t>Se evidencia él envió mediante memorando 2019IE4837 del 12-03-2019, adicional a esto se evidencia el diligenciamiento de la matriz del plan de mejoramiento con las desviaciones encontradas del SG-SST</t>
  </si>
  <si>
    <t>La acción se encuentra cumplida, la efectividad se verificara en el próximo seguimiento con la actualización del formato en la ruta de la calidad.</t>
  </si>
  <si>
    <t xml:space="preserve">La acción se encuentra vencida, en el próximo seguimiento se verificara la implementación de este software para darle cumplimiento a las 3 acciones propuestas. </t>
  </si>
  <si>
    <t xml:space="preserve">La acción se encuentra cumplida la efectividad se evaluara en el próximo seguimiento con la actualización del documento en la ruta de la calidad y la divulgación en la parte administrativa.  </t>
  </si>
  <si>
    <t xml:space="preserve">La acción se encuentra por vencerse, y falta el cumplimiento de la segunda acción es decir que el SIG apruebe los cambios, en el próximo seguimiento se verificara la efectividad con la aprobación del SIG. </t>
  </si>
  <si>
    <t>La acción se encuentra por vencerse se recomienda para el próximo seguimiento darle cumplimiento de acuerdo a la meta establecida.</t>
  </si>
  <si>
    <t>La acción esta por vencerse, se recomienda que en el próximo seguimiento se evidencie el cumplimiento de acuerdo a la meta establecida.</t>
  </si>
  <si>
    <t>Como avance se observa la propuesta de ISOTOOLS del software en donde se llevaría la administración de los EPPs.</t>
  </si>
  <si>
    <t>La acción se encuentra por vencerse por lo que se recomienda en el próximo seguimiento darle cumplimiento en su totalidad de acuerdo a la meta establecida.</t>
  </si>
  <si>
    <t>Inicia ejecución posterior a la fecha del  seguimiento</t>
  </si>
  <si>
    <t>cerrado</t>
  </si>
  <si>
    <r>
      <rPr>
        <b/>
        <sz val="8"/>
        <rFont val="Calibri"/>
        <family val="2"/>
        <scheme val="minor"/>
      </rPr>
      <t>Plan Anual de Adquisiciones</t>
    </r>
    <r>
      <rPr>
        <sz val="8"/>
        <rFont val="Calibri"/>
        <family val="2"/>
        <scheme val="minor"/>
      </rPr>
      <t>. En los contratos 363, 403, 412, 425, 428, 430, 431 de 2017. 
Contrato 403: Se observó que el contrato de compraventa No. 403/2017 se firmó el pasado 14 de diciembre de 2017, cuyo objeto es “Adquirir equipos de radio comunicación 100% compatibles con la plataforma tecnológica existente en la UAE Cuerpo Oficial de Bomberos de Bogotá”. Revisado el plan anual de adquisiciones vigencia 2017 durante los diez (10) primeros meses del año no se hay una línea de inversión relacionada con la adquisición de los mencionados equipos de comunicación. El día 7 de noviembre de 2017 se evidencia oficio No 2017IE14998 emitido por la Oficina Asesora de Planeación en donde solicita a la Secretaría Técnica del Comité de Contratación de la Entidad, crear la línea de inversión 43221721 por valor de $1.696.165.823 con recursos provenientes de diecisiete (17) líneas de inversión del proyecto 1135 “Fortalecimiento de la infraestructura de tecnología informática y de comunicaciones de la Unidad Administrativa Especial Cuerpo Oficial de Bomberos”, observada la descripción y justificación de la necesidad que la entidad pretende satisfacer con la adquisición de los mencionados equipos, no se comprende el por qué no se prioriza esta adquisición al inicio del año y se deja para el final del ejercicio.
Contrato 431: Se observó que el plan de adquisiciones inicial hay una línea por valor de $350.000.000, cuyo inicio aproximadamente seria el 27 de marzo y cuyo objeto es Implementación del sistema de gestión documental de la UAE Cuerpo Oficial de Bomberos y posteriormente en el último plan la fecha de inicio quedo programada para el 21 de septiembre por valor de $364.500.000, contrato que se firmó el 28 de diciembre del 2017.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</si>
  <si>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r>
      <rPr>
        <b/>
        <sz val="8"/>
        <rFont val="Calibri"/>
        <family val="2"/>
        <scheme val="minor"/>
      </rPr>
      <t>Póliza.</t>
    </r>
    <r>
      <rPr>
        <sz val="8"/>
        <rFont val="Calibri"/>
        <family val="2"/>
        <scheme val="minor"/>
      </rPr>
      <t xml:space="preserve"> En el contrato 430 del 28/12/2017 la póliza33-44-101165874 con aprobación de garantía del 04/01/2018 y comunicación de requisitos de perfeccionamiento y ejecución en memorando 2018IE114 del 05/01/2018 , no han sido modificado los amparos teniendo en cuenta el acta de inicio fecha de iniciación 09/01/217 teniendo en cuenta la cláusula quinta del contrato que dispone: “el plazo para la ejecución del contrato es de tres (3) meses contados a partir de la fecha de suscripción del acta de inicio, previo cumplimiento de los requisitos de perfeccionamiento y ejecución”. </t>
    </r>
  </si>
  <si>
    <r>
      <rPr>
        <b/>
        <sz val="8"/>
        <rFont val="Calibri"/>
        <family val="2"/>
        <scheme val="minor"/>
      </rPr>
      <t>Acta de inicio</t>
    </r>
    <r>
      <rPr>
        <sz val="8"/>
        <rFont val="Calibri"/>
        <family val="2"/>
        <scheme val="minor"/>
      </rPr>
      <t>. En el contrato 403 de 2017 en la cláusula No. 10 dispuso: Supervisión. Será ejercida por el (la) Jefe d la Oficina Asesora de Planeación y el Subdirector (a) Operativa o quien haga sus veces, se observa el acta de inicio suscrita únicamente por el Jefe de la Oficina Asesora de Planeación falto la rúbrica del otro supervisor el Subdirector Operativo.</t>
    </r>
  </si>
  <si>
    <r>
      <rPr>
        <b/>
        <sz val="8"/>
        <rFont val="Calibri"/>
        <family val="2"/>
        <scheme val="minor"/>
      </rPr>
      <t>Informes de ejecución del contrato</t>
    </r>
    <r>
      <rPr>
        <sz val="8"/>
        <rFont val="Calibri"/>
        <family val="2"/>
        <scheme val="minor"/>
      </rPr>
      <t xml:space="preserve">. En los contratos Nos. 292 y 430 de 2017, no se observa informes del supervisor sobre el desarrollo de ejecución del contrato con la periodicidad y con la información mínima exigida, que permitan conocer el avance del contrato en contravía de los establecidos en lo dispuesto en el manual de contratación, supervisión e interventoría y procedimientos Código: MAN-DE-02 MAN-DE-02 Versión: 09 Vigente desde: 29/08/2017 páginas 44 y 45 </t>
    </r>
  </si>
  <si>
    <r>
      <t>Administradora de Riesgos Laborale</t>
    </r>
    <r>
      <rPr>
        <b/>
        <sz val="8"/>
        <rFont val="Calibri"/>
        <family val="2"/>
        <scheme val="minor"/>
      </rPr>
      <t>s</t>
    </r>
    <r>
      <rPr>
        <sz val="8"/>
        <rFont val="Calibri"/>
        <family val="2"/>
        <scheme val="minor"/>
      </rPr>
      <t>. En el contrato 014 del 22/01/2018, se observa acta de inicio desde el 23/01/2018 hasta el 22/01/2019 y certificado de afiliación de la ARL Positiva vigente desde el 23/01/2018 hasta el 21/01/2019, es decir falta el cubrimiento de un día (22 de enero de 2019)</t>
    </r>
  </si>
  <si>
    <r>
      <rPr>
        <b/>
        <sz val="8"/>
        <rFont val="Calibri"/>
        <family val="2"/>
        <scheme val="minor"/>
      </rPr>
      <t xml:space="preserve">Administradora de Riesgos Laborales. </t>
    </r>
    <r>
      <rPr>
        <sz val="8"/>
        <rFont val="Calibri"/>
        <family val="2"/>
        <scheme val="minor"/>
      </rPr>
      <t xml:space="preserve">En el contrato 058 del 15/02/2018 se observa acta de inicio desde el 16/02/2017 hasta el 15/06/2017 y certificado de afiliación de la ARL Positiva vigente desde el 16/02/2017 hasta el 14/06/2017, es decir falta el cubrimiento de un día el 15 de junio de 2017. En el contrato 051 del 14/02/2017, se observa acta de inicio desde el 15/02/2018 hasta el 14/01/2018 y certificación de afiliación de la ARL Positiva desde el 14/02/2017 al 13/01/2018, es decir falto el cubrimiento de 1 día el 14/01/2018. El contrato 172 del 27/03/2017, se observa acta de inicio del 28/03/2017 hasta el 11/02/2018 y certificado de afiliación de la ARL Positiva vigente desde el 28/03/2017 hasta el 10/02/2018, es decir que falto un día de cubrimiento de la ARL. </t>
    </r>
  </si>
  <si>
    <r>
      <rPr>
        <b/>
        <sz val="8"/>
        <rFont val="Calibri"/>
        <family val="2"/>
        <scheme val="minor"/>
      </rPr>
      <t>Formato único de declaración de renta y Hoja de Vida de la Función Pública.</t>
    </r>
    <r>
      <rPr>
        <sz val="8"/>
        <rFont val="Calibri"/>
        <family val="2"/>
        <scheme val="minor"/>
      </rPr>
      <t xml:space="preserve"> En el contrato 003 de 2017 en el ítem 3 experiencia laboral el día de retiro de la empresa Corresponsal Integral Colombia no se diligencia y el año no es claro. Igualmente, en fecha de ingreso 20/09/2016 y fecha de retiro 21/01/2017 de la UAECOB al comparar la certificación aportada, el ingreso es el 21/09/2016 y fecha de retiro 20/01/2017. En el contrato 041 de 2018 en el formato de hoja de vida en el ítem 3 experiencia laboral indica: fecha de retiro 2/3/2016 de la UAECOB, igualmente en el cálculo de experiencia, que al compararlo con la certificación laboral corresponde al 3 de marzo de 2016. En el contrato 041 y 104 de 2018 en el formato único de declaración de bienes y renta en el ítem declaración se diligenció “para actualización” correspondiendo “para tomar posesión”  y en el contrato 003 de 2017   en el formato único de declaración de bienes y renta, no diligencia declaración. En el contrato 003 de 2017 no se observa certificado de antecedentes del Consejo Profesional Nacional de Ingeniería COPNIA, estipulado como requisito dentro de la lista de verificación, es de anotar que en la lista de verificación denominado hoja de ruta contratación directa en el ítem: antecedentes disciplinarios se deja anotación así” Consultados por la Subdirectora de Gestión Corporativa” quien firma.    </t>
    </r>
  </si>
  <si>
    <r>
      <rPr>
        <b/>
        <sz val="8"/>
        <rFont val="Calibri"/>
        <family val="2"/>
        <scheme val="minor"/>
      </rPr>
      <t>Formato único de declaración de renta y Hoja de Vida de la Función Pública</t>
    </r>
    <r>
      <rPr>
        <sz val="8"/>
        <rFont val="Calibri"/>
        <family val="2"/>
        <scheme val="minor"/>
      </rPr>
      <t>. Se observó en el contrato 021 de 2018 el formato único de hoja de vida en el ítem 3 experiencia laboral fecha de ingreso 15/1/1998 en la Universidad Autónoma de Colombia que al cotejarlo con la certificación indica que ingreso el julio 16 de 1998. En el contrato 021, en el formato único de declaración de bienes y renta en el ítem declaración se diligenció “para actualización” correspondiendo “para tomar posesión” y en el contrato 066 de 2017 en el formato único de declaración de bienes y renta no diligencia declaración. En el contrato 066 de 2017 se observa dentro del ítem 1 perfil categoría Senior 3 de conformidad con la Resolución No. 013 de 2017 en la descripción del perfil en la experiencia: Mínimo 7 de experiencia profesional y al compararlo con la resolución No. 013 de 2017 estimula para el senior 3 experiencia Más de 7 años.</t>
    </r>
  </si>
  <si>
    <r>
      <rPr>
        <b/>
        <sz val="11"/>
        <rFont val="Calibri"/>
        <family val="2"/>
        <scheme val="minor"/>
      </rPr>
      <t>3-II. Póliza:</t>
    </r>
    <r>
      <rPr>
        <sz val="11"/>
        <rFont val="Calibri"/>
        <family val="2"/>
        <scheme val="minor"/>
      </rPr>
      <t xml:space="preserve"> En el contrato 342 de 2017, la póliza No. 0483893-2, no ha sido ajustado los amparos de la póliza con el acta de inicio (del 02/10/2017), ni las modificaciones No. 1 (Adición de valor de $4,000,000 del 20/06/2018) y modificación No. 2 (Prorroga de 30 días del 28/09/2018). Se observa que la póliza fue entregada por el supervisor en memorando 2018IE1550 del 11/10/2018 a la OAJ –quien en correo electrónico del 23/10/20187 solicita a la Subdirección Logística, ampliar el valor asegurado, solicitud reiterada por la Oficina Asesora Jurídica en correo del 04/12/2018 indicando al supervisor que no han remitido la póliza. </t>
    </r>
  </si>
  <si>
    <r>
      <rPr>
        <b/>
        <sz val="11"/>
        <rFont val="Calibri"/>
        <family val="2"/>
        <scheme val="minor"/>
      </rPr>
      <t>13-I</t>
    </r>
    <r>
      <rPr>
        <sz val="11"/>
        <rFont val="Calibri"/>
        <family val="2"/>
        <scheme val="minor"/>
      </rPr>
      <t xml:space="preserve"> Se evidencia que la matriz de Casos de Parque Automotor se encuentra desactualizado o no contiene toda la trazabilidad de los mantenimientos de los vehículos, o con fechas erradas según los soportes de las hojas de vida, números interno errados con relación a las placas de movilización de los mismos, (Ejemplo: CC02 caso 435 OT 438, Caso 1027 no está en la base, caso 628 de la MA03). </t>
    </r>
  </si>
  <si>
    <r>
      <rPr>
        <b/>
        <sz val="11"/>
        <rFont val="Calibri"/>
        <family val="2"/>
        <scheme val="minor"/>
      </rPr>
      <t>13-II</t>
    </r>
    <r>
      <rPr>
        <sz val="11"/>
        <rFont val="Calibri"/>
        <family val="2"/>
        <scheme val="minor"/>
      </rPr>
      <t>. Se evidencia que no se está haciendo correctamente los seguimientos de aquellos casos que ingresan varias veces por el mismo tema, lo cual hace que no exista un control frente a los casos.</t>
    </r>
  </si>
  <si>
    <r>
      <rPr>
        <b/>
        <sz val="11"/>
        <rFont val="Calibri"/>
        <family val="2"/>
        <scheme val="minor"/>
      </rPr>
      <t>13-III</t>
    </r>
    <r>
      <rPr>
        <sz val="11"/>
        <rFont val="Calibri"/>
        <family val="2"/>
        <scheme val="minor"/>
      </rPr>
      <t>. No se cuenta con una adecuada planeación frente a los mantenimientos teniendo en cuenta que las estaciones reportan varias veces las mismas las fallas y no se soluciona de forma rápida y eficiente, ya que no se busca la causa de estas fallas reiterativas.</t>
    </r>
  </si>
  <si>
    <r>
      <rPr>
        <b/>
        <sz val="11"/>
        <rFont val="Calibri"/>
        <family val="2"/>
        <scheme val="minor"/>
      </rPr>
      <t>13-IV.</t>
    </r>
    <r>
      <rPr>
        <sz val="11"/>
        <rFont val="Calibri"/>
        <family val="2"/>
        <scheme val="minor"/>
      </rPr>
      <t xml:space="preserve"> No se dispone de un control administrativo que relacione los casos creados vs. las ordenes de trabajo, esto con el fin de llevar una trazabilidad de los pagos efectuados determinando que casos faltan por cobrar, cuales no se deben hacer por temas de garantías, que casos no se han realizado y su causa de no realización entre otros.</t>
    </r>
  </si>
  <si>
    <r>
      <rPr>
        <b/>
        <sz val="11"/>
        <rFont val="Calibri"/>
        <family val="2"/>
        <scheme val="minor"/>
      </rPr>
      <t xml:space="preserve">14-II </t>
    </r>
    <r>
      <rPr>
        <sz val="11"/>
        <rFont val="Calibri"/>
        <family val="2"/>
        <scheme val="minor"/>
      </rPr>
      <t>se evidencia que la Subdirección Logística no cuenta con controles administrativos y no realizan seguimiento de dichos de siniestros una vez se ha realizado su intervención, en lo relacionado con la gestión documental que se debe solicitar al taller para dar fin a las reclamaciones sumado a la falta de trazabilidad y conciliaciones entre Corporativa y Logística para cruzar la información que contienen las bases de datos de siniestros que manejan. Por lo anterior se denota fallas en la trazabilidad de la información de siniestros de la entidad, y que puede conllevar a la prescripción de las reclamaciones</t>
    </r>
  </si>
  <si>
    <r>
      <rPr>
        <b/>
        <sz val="9"/>
        <rFont val="Calibri"/>
        <family val="2"/>
        <scheme val="minor"/>
      </rPr>
      <t>3-III. Póliza:</t>
    </r>
    <r>
      <rPr>
        <sz val="9"/>
        <rFont val="Calibri"/>
        <family val="2"/>
        <scheme val="minor"/>
      </rPr>
      <t xml:space="preserve"> En el contrato 251 de 2017, no se evidencia en el expediente contractual el ajuste de la póliza teniendo en cuenta los modificatorios No.1 y No. 2, en donde se indica: 
• Modificatorio No. 1 del 27/12/2017 adición valor del contrato en la suma de ($124.605.700).
• Modificatorio No.2 del 25/06/2018 adición valor del contrato en la suma de ($1.409.344.223) y prorroga el plazo de ejecución del contrato hasta el 15 de marzo de 2019.
Es de anotar, que en seguimiento adelantado el día 05/12/2018 en la Subdirección Corporativa, con la persona encargada de Jargu S.A Corredores de Seguros en la UAECOB, se pudo establecer que en oficio No. 255856-2017 del 25/05/2017, fue radicado a la UAECOB la póliza No. GU123962, remitiendo póliza según modificatorio No. 1 y correo electrónico del 05/12/2018, los 14 ramos del contrato fueron solicitadas entre las fechas 29/11/2018-30/11/2018 y 12/12/2018 producto del modificatorio No. 2, igualmente se observa dentro del expediente correo electrónico del 9 de enero, 30 de enero y 25 de junio de 2018 donde la Oficina Asesora Jurídica solicita al supervisor remitir las pólizas de los modificatorios.
</t>
    </r>
  </si>
  <si>
    <r>
      <rPr>
        <b/>
        <sz val="9"/>
        <rFont val="Calibri"/>
        <family val="2"/>
        <scheme val="minor"/>
      </rPr>
      <t>1. Estudios Previos Ítem Justificación</t>
    </r>
    <r>
      <rPr>
        <sz val="9"/>
        <rFont val="Calibri"/>
        <family val="2"/>
        <scheme val="minor"/>
      </rPr>
      <t xml:space="preserve">: En los contratos No. 582 de 201 cuyo objeto “compra de vehículos operativos para la UAECOB -1 máquina de rescate 4x2”, en el contrato 587 de 2016 cuyo objeto “ adquirir maquinas extintora para la UACOB Cuerpo Oficial de Bomberos de Bogotá”, en los contratos contrato 590 de 2016, cuyo objeto: “Adquirir 6 carro tanques con capacidad de transporte de agua de 2.300 galones de agua para la atención de emergencias”, en el contrato No. 591 de 2016 “Compra de 3 camiones tipo furgón de carrocería tipo sencilla con capacidad de carga mayor de 7.2 toneladas y hasta 10,5 toneladas y dos ejes con tracción 4x2”, no se observa en la justificación de los mismo, evidencia que se haya tratado en un comité de vehículos la adquisición del parque automotor. Lo anterior en contravía de lo establecido en la resolución No. 100 de 2009 artículo 2. que dispone: Objetivo del comité de vehículos asesorar al director sobre las especificaciones técnicas para la compra o cualquier modo de adquisición del parque automotor de la Unidad, y el artículo 4 así: “funciones del comité de vehículos, numeral 2: “Revisar y formular recomendaciones sobre los estudios previos para las contrataciones de adquisición y mantenimiento del equipo automotor de la Unidad”, igualmente lo dispuesto en la Resolución 170 de 2002 que modifica la Resolución No.100, por en la cual establece el comité de vehículos, dentro de sus funciones esta emitir recomendaciones sobre el plan de adquisiciones y ampliación del parque automotor de la Unidad.
</t>
    </r>
  </si>
  <si>
    <r>
      <rPr>
        <b/>
        <sz val="9"/>
        <rFont val="Calibri"/>
        <family val="2"/>
        <scheme val="minor"/>
      </rPr>
      <t xml:space="preserve">2. Ausencia solicitud de viabilidad de Inversiones y solicitud CDP. </t>
    </r>
    <r>
      <rPr>
        <sz val="9"/>
        <rFont val="Calibri"/>
        <family val="2"/>
        <scheme val="minor"/>
      </rPr>
      <t>En el contrato 590 de 2016, si bien es cierto se encuentra la viabilidad No. 879 del memorando 2016IE19183 del 30/12/2016 de solicitud 2016IE1972 del 30/122016, no reposa el memorando solicitud viabilidad de inversión (2016IE1972 del 30/12/2016), así mismo reposa el certificado de disponibilidad presupuestal No.177 del 30/12/2018 por el valor de $ 2.444. 542.236.00 de solicitud memorando 2016IE19180 del 30/12/2016, pero no reposa memorando de solicitud CDP (2016IE3180 del 30/12/2016). Así mismo, en el contrato 591 de 2016, si bien es cierto se encuentra viabilidad de inversión No. 880 del memorando 2016IE19183 del 30/12/2016 de solicitud 2016IE19173 del 30/12/2016 valor $519.921.072, no reposa en el expediente contractual la solicitud de viabilidad de inversión (2016IE19173 del 30/12/2016), así mismo reposa el certificado de disponibilidad presupuestal No. 178 del 30/12/2018 de solicitud memorando 2016IE19180 del 30/12/2016, pero no reposa memorando de solicitud CDP (2016IE19180 del 30/12/2016).</t>
    </r>
  </si>
  <si>
    <r>
      <rPr>
        <b/>
        <sz val="8"/>
        <rFont val="Calibri"/>
        <family val="2"/>
        <scheme val="minor"/>
      </rPr>
      <t xml:space="preserve">14-I </t>
    </r>
    <r>
      <rPr>
        <sz val="8"/>
        <rFont val="Calibri"/>
        <family val="2"/>
        <scheme val="minor"/>
      </rPr>
      <t xml:space="preserve">se evidencia demora por parte de las estaciones en la entrega de la documentación que soporta los siniestros de los vehículos, en otros casos se entrega información incompleta o que no cumple con los requisitos mínimos para su trámite ante la aseguradora, con lo cual la gestión que adelanta la subdirección Logística se ve retrasada originando que las reclamaciones se adelanten con mucho tiempo posterior a su ocurrencia. </t>
    </r>
  </si>
  <si>
    <r>
      <rPr>
        <b/>
        <sz val="8"/>
        <rFont val="Calibri"/>
        <family val="2"/>
        <scheme val="minor"/>
      </rPr>
      <t>3-I. Póliza:</t>
    </r>
    <r>
      <rPr>
        <sz val="8"/>
        <rFont val="Calibri"/>
        <family val="2"/>
        <scheme val="minor"/>
      </rPr>
      <t xml:space="preserve"> En el contrato 177 de 2017 la póliza No.980-47-994000004852, no ha sido ajustado los amparos teniendo en cuenta el acta de inicio. Se observa, a folio 494 memorando 2017IE1271 del 15/09/2017 de la Subdirección Logística solicitando aprobación de póliza (remitida por el contratista la cual no se ajustaron los amparos-acta de inicio), no reposa aprobación de póliza de la OAJ y se informa que este contrato se encuentra en revisión acta de liquidación del contrato.</t>
    </r>
  </si>
  <si>
    <t xml:space="preserve"> PRIMER SEGUIMIENTO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</si>
</sst>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scheme val="minor"/>
    </font>
    <font>
      <sz val="10"/>
      <name val="Arial"/>
      <family val="2"/>
    </font>
    <font>
      <sz val="10"/>
      <color indexed="8"/>
      <name val="Arial"/>
      <family val="2"/>
    </font>
    <font>
      <b/>
      <sz val="10"/>
      <color indexed="8"/>
      <name val="Arial"/>
      <family val="2"/>
    </font>
    <font>
      <sz val="10"/>
      <color theme="1"/>
      <name val="Tahoma"/>
      <family val="2"/>
    </font>
    <font>
      <sz val="9"/>
      <color theme="1"/>
      <name val="Calibri"/>
      <family val="2"/>
      <scheme val="minor"/>
    </font>
    <font>
      <u/>
      <sz val="11"/>
      <color theme="10"/>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indexed="8"/>
      <name val="Calibri"/>
      <family val="2"/>
      <scheme val="minor"/>
    </font>
    <font>
      <b/>
      <u/>
      <sz val="8"/>
      <color indexed="8"/>
      <name val="Calibri"/>
      <family val="2"/>
      <scheme val="minor"/>
    </font>
    <font>
      <b/>
      <sz val="8"/>
      <color indexed="8"/>
      <name val="Calibri"/>
      <family val="2"/>
      <scheme val="minor"/>
    </font>
    <font>
      <sz val="8"/>
      <color rgb="FFFF0000"/>
      <name val="Calibri"/>
      <family val="2"/>
      <scheme val="minor"/>
    </font>
    <font>
      <sz val="8"/>
      <name val="Calibri"/>
      <family val="2"/>
      <scheme val="minor"/>
    </font>
    <font>
      <u/>
      <sz val="8"/>
      <color theme="10"/>
      <name val="Calibri"/>
      <family val="2"/>
      <scheme val="minor"/>
    </font>
    <font>
      <sz val="8"/>
      <color rgb="FF222222"/>
      <name val="Tahoma"/>
      <family val="2"/>
    </font>
    <font>
      <sz val="9"/>
      <name val="Calibri"/>
      <family val="2"/>
      <scheme val="minor"/>
    </font>
    <font>
      <b/>
      <sz val="9"/>
      <color indexed="81"/>
      <name val="Tahoma"/>
      <family val="2"/>
    </font>
    <font>
      <sz val="9"/>
      <color indexed="81"/>
      <name val="Tahoma"/>
      <family val="2"/>
    </font>
    <font>
      <b/>
      <sz val="8"/>
      <color theme="0"/>
      <name val="Calibri"/>
      <family val="2"/>
      <scheme val="minor"/>
    </font>
    <font>
      <b/>
      <sz val="8"/>
      <name val="Calibri"/>
      <family val="2"/>
      <scheme val="minor"/>
    </font>
    <font>
      <sz val="11"/>
      <color rgb="FFFF0000"/>
      <name val="Calibri"/>
      <family val="2"/>
      <scheme val="minor"/>
    </font>
    <font>
      <sz val="11"/>
      <name val="Calibri"/>
      <family val="2"/>
      <scheme val="minor"/>
    </font>
    <font>
      <sz val="20"/>
      <color rgb="FFFF0000"/>
      <name val="Calibri"/>
      <family val="2"/>
      <scheme val="minor"/>
    </font>
    <font>
      <sz val="14"/>
      <color rgb="FFFF0000"/>
      <name val="Calibri"/>
      <family val="2"/>
      <scheme val="minor"/>
    </font>
    <font>
      <sz val="20"/>
      <name val="Calibri"/>
      <family val="2"/>
      <scheme val="minor"/>
    </font>
    <font>
      <sz val="9"/>
      <color rgb="FFFF0000"/>
      <name val="Calibri"/>
      <family val="2"/>
      <scheme val="minor"/>
    </font>
    <font>
      <b/>
      <sz val="9"/>
      <name val="Calibri"/>
      <family val="2"/>
      <scheme val="minor"/>
    </font>
    <font>
      <sz val="8"/>
      <name val="Tahoma"/>
      <family val="2"/>
    </font>
    <font>
      <b/>
      <sz val="11"/>
      <name val="Calibri"/>
      <family val="2"/>
      <scheme val="minor"/>
    </font>
  </fonts>
  <fills count="26">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9"/>
      </patternFill>
    </fill>
    <fill>
      <patternFill patternType="solid">
        <fgColor theme="9" tint="0.79998168889431442"/>
        <bgColor indexed="64"/>
      </patternFill>
    </fill>
    <fill>
      <patternFill patternType="solid">
        <fgColor theme="0" tint="-0.249977111117893"/>
        <bgColor indexed="64"/>
      </patternFill>
    </fill>
    <fill>
      <patternFill patternType="solid">
        <fgColor rgb="FFFF7C8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indexed="64"/>
      </right>
      <top/>
      <bottom/>
      <diagonal/>
    </border>
    <border>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theme="1" tint="0.499984740745262"/>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theme="2"/>
      </left>
      <right style="hair">
        <color theme="2"/>
      </right>
      <top style="hair">
        <color theme="2"/>
      </top>
      <bottom style="hair">
        <color theme="2"/>
      </bottom>
      <diagonal/>
    </border>
    <border>
      <left style="thin">
        <color theme="1" tint="0.499984740745262"/>
      </left>
      <right style="thin">
        <color indexed="64"/>
      </right>
      <top style="thin">
        <color theme="1" tint="0.499984740745262"/>
      </top>
      <bottom style="thin">
        <color theme="1" tint="0.499984740745262"/>
      </bottom>
      <diagonal/>
    </border>
    <border>
      <left style="hair">
        <color indexed="64"/>
      </left>
      <right style="hair">
        <color indexed="64"/>
      </right>
      <top/>
      <bottom/>
      <diagonal/>
    </border>
  </borders>
  <cellStyleXfs count="8">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cellStyleXfs>
  <cellXfs count="300">
    <xf numFmtId="0" fontId="0" fillId="0" borderId="0" xfId="0"/>
    <xf numFmtId="0" fontId="3" fillId="0" borderId="0" xfId="1" applyFont="1" applyFill="1" applyBorder="1" applyAlignment="1" applyProtection="1">
      <alignment horizontal="center" wrapText="1"/>
      <protection hidden="1"/>
    </xf>
    <xf numFmtId="0" fontId="3" fillId="0" borderId="0" xfId="1" applyFont="1" applyBorder="1" applyProtection="1">
      <protection hidden="1"/>
    </xf>
    <xf numFmtId="0" fontId="1" fillId="0" borderId="0" xfId="1" applyProtection="1">
      <protection hidden="1"/>
    </xf>
    <xf numFmtId="0" fontId="2" fillId="9" borderId="0" xfId="1" applyFont="1" applyFill="1" applyBorder="1" applyAlignment="1" applyProtection="1">
      <protection hidden="1"/>
    </xf>
    <xf numFmtId="0" fontId="2" fillId="0" borderId="0" xfId="1" applyFont="1" applyBorder="1" applyProtection="1">
      <protection hidden="1"/>
    </xf>
    <xf numFmtId="0" fontId="2" fillId="0" borderId="0" xfId="1" applyFont="1" applyBorder="1" applyAlignment="1" applyProtection="1">
      <protection hidden="1"/>
    </xf>
    <xf numFmtId="0" fontId="2" fillId="4" borderId="0" xfId="1" applyFont="1" applyFill="1" applyBorder="1" applyAlignment="1" applyProtection="1">
      <protection hidden="1"/>
    </xf>
    <xf numFmtId="0" fontId="2" fillId="0" borderId="0" xfId="1" applyFont="1" applyFill="1" applyBorder="1" applyAlignment="1" applyProtection="1">
      <protection hidden="1"/>
    </xf>
    <xf numFmtId="0" fontId="2" fillId="10" borderId="0" xfId="1" applyFont="1" applyFill="1" applyBorder="1" applyAlignment="1" applyProtection="1">
      <protection hidden="1"/>
    </xf>
    <xf numFmtId="0" fontId="2" fillId="8" borderId="0" xfId="1" applyFont="1" applyFill="1" applyBorder="1" applyAlignment="1" applyProtection="1">
      <protection hidden="1"/>
    </xf>
    <xf numFmtId="0" fontId="2" fillId="5" borderId="0" xfId="1" applyFont="1" applyFill="1" applyBorder="1" applyAlignment="1" applyProtection="1">
      <protection hidden="1"/>
    </xf>
    <xf numFmtId="0" fontId="2" fillId="0" borderId="0" xfId="1" applyFont="1" applyFill="1" applyBorder="1" applyProtection="1">
      <protection hidden="1"/>
    </xf>
    <xf numFmtId="0" fontId="2" fillId="13" borderId="0" xfId="1" applyFont="1" applyFill="1" applyBorder="1" applyAlignment="1" applyProtection="1">
      <protection hidden="1"/>
    </xf>
    <xf numFmtId="0" fontId="2" fillId="0" borderId="0" xfId="1" applyFont="1" applyFill="1" applyBorder="1" applyAlignment="1" applyProtection="1">
      <alignment wrapText="1"/>
      <protection hidden="1"/>
    </xf>
    <xf numFmtId="0" fontId="2" fillId="2" borderId="0" xfId="1" applyFont="1" applyFill="1" applyBorder="1" applyProtection="1">
      <protection hidden="1"/>
    </xf>
    <xf numFmtId="9" fontId="2" fillId="0" borderId="0" xfId="1" applyNumberFormat="1" applyFont="1" applyBorder="1" applyProtection="1">
      <protection hidden="1"/>
    </xf>
    <xf numFmtId="0" fontId="2" fillId="4" borderId="0" xfId="1" applyFont="1" applyFill="1" applyBorder="1" applyProtection="1">
      <protection hidden="1"/>
    </xf>
    <xf numFmtId="0" fontId="2" fillId="14" borderId="0" xfId="1" applyFont="1" applyFill="1" applyBorder="1" applyAlignment="1" applyProtection="1">
      <protection hidden="1"/>
    </xf>
    <xf numFmtId="0" fontId="2" fillId="7" borderId="0" xfId="1" applyFont="1" applyFill="1" applyBorder="1" applyProtection="1">
      <protection hidden="1"/>
    </xf>
    <xf numFmtId="0" fontId="2" fillId="12" borderId="0" xfId="1" applyFont="1" applyFill="1" applyBorder="1" applyProtection="1">
      <protection hidden="1"/>
    </xf>
    <xf numFmtId="0" fontId="2" fillId="10" borderId="0" xfId="1" applyFont="1" applyFill="1" applyBorder="1" applyProtection="1">
      <protection hidden="1"/>
    </xf>
    <xf numFmtId="0" fontId="2" fillId="5" borderId="0" xfId="1" applyFont="1" applyFill="1" applyBorder="1" applyProtection="1">
      <protection hidden="1"/>
    </xf>
    <xf numFmtId="0" fontId="2" fillId="9" borderId="0" xfId="1" applyFont="1" applyFill="1" applyBorder="1" applyProtection="1">
      <protection hidden="1"/>
    </xf>
    <xf numFmtId="0" fontId="2" fillId="2" borderId="0" xfId="1" applyFont="1" applyFill="1" applyBorder="1" applyAlignment="1" applyProtection="1">
      <protection hidden="1"/>
    </xf>
    <xf numFmtId="0" fontId="2" fillId="8" borderId="0" xfId="1" applyFont="1" applyFill="1" applyBorder="1" applyProtection="1">
      <protection hidden="1"/>
    </xf>
    <xf numFmtId="0" fontId="2" fillId="14" borderId="0" xfId="1" applyFont="1" applyFill="1" applyBorder="1" applyProtection="1">
      <protection hidden="1"/>
    </xf>
    <xf numFmtId="0" fontId="2" fillId="13" borderId="0" xfId="1" applyFont="1" applyFill="1" applyBorder="1" applyProtection="1">
      <protection hidden="1"/>
    </xf>
    <xf numFmtId="0" fontId="0" fillId="0" borderId="0" xfId="0" applyProtection="1">
      <protection hidden="1"/>
    </xf>
    <xf numFmtId="0" fontId="2" fillId="0" borderId="0" xfId="1" applyFont="1" applyBorder="1" applyAlignment="1" applyProtection="1">
      <alignment wrapText="1"/>
      <protection hidden="1"/>
    </xf>
    <xf numFmtId="0" fontId="4" fillId="0" borderId="0" xfId="0" applyFont="1"/>
    <xf numFmtId="0" fontId="5" fillId="11" borderId="0" xfId="0" applyFont="1" applyFill="1" applyBorder="1" applyAlignment="1">
      <alignment horizontal="center" vertical="center" wrapText="1"/>
    </xf>
    <xf numFmtId="0" fontId="8" fillId="0" borderId="21" xfId="0" applyFont="1" applyBorder="1" applyAlignment="1">
      <alignment horizontal="left" vertical="center" wrapText="1"/>
    </xf>
    <xf numFmtId="0" fontId="9" fillId="6" borderId="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xf numFmtId="0" fontId="8" fillId="10" borderId="0" xfId="0" applyFont="1" applyFill="1"/>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0" borderId="24" xfId="0" applyFont="1" applyBorder="1" applyAlignment="1">
      <alignment horizontal="left" vertical="center" wrapText="1"/>
    </xf>
    <xf numFmtId="0" fontId="8" fillId="0" borderId="22" xfId="0" applyFont="1" applyBorder="1" applyAlignment="1">
      <alignment vertical="top"/>
    </xf>
    <xf numFmtId="0" fontId="8" fillId="0" borderId="22" xfId="0" applyFont="1" applyBorder="1" applyAlignment="1">
      <alignment vertical="top" wrapText="1"/>
    </xf>
    <xf numFmtId="0" fontId="8" fillId="0" borderId="22" xfId="0" applyFont="1" applyBorder="1" applyAlignment="1">
      <alignment horizontal="left" vertical="top"/>
    </xf>
    <xf numFmtId="0" fontId="8" fillId="0" borderId="22" xfId="0" applyFont="1" applyBorder="1" applyAlignment="1">
      <alignment horizontal="left" vertical="top" wrapText="1"/>
    </xf>
    <xf numFmtId="0" fontId="8" fillId="10" borderId="22" xfId="0" applyFont="1" applyFill="1" applyBorder="1" applyAlignment="1">
      <alignment horizontal="left" vertical="top"/>
    </xf>
    <xf numFmtId="0" fontId="10" fillId="15" borderId="22" xfId="0" applyFont="1" applyFill="1" applyBorder="1" applyAlignment="1" applyProtection="1">
      <alignment horizontal="left" vertical="top" wrapText="1"/>
      <protection locked="0"/>
    </xf>
    <xf numFmtId="0" fontId="8" fillId="0" borderId="22" xfId="0" applyFont="1" applyBorder="1" applyAlignment="1">
      <alignment wrapText="1"/>
    </xf>
    <xf numFmtId="0" fontId="8" fillId="10" borderId="22" xfId="0" applyFont="1" applyFill="1" applyBorder="1" applyAlignment="1">
      <alignment horizontal="left" vertical="top" wrapText="1"/>
    </xf>
    <xf numFmtId="0" fontId="14" fillId="10" borderId="22" xfId="0" applyFont="1" applyFill="1" applyBorder="1" applyAlignment="1">
      <alignment horizontal="left" vertical="top" wrapText="1"/>
    </xf>
    <xf numFmtId="0" fontId="8" fillId="10" borderId="22" xfId="0" applyFont="1" applyFill="1" applyBorder="1" applyAlignment="1">
      <alignment vertical="top"/>
    </xf>
    <xf numFmtId="0" fontId="8" fillId="10" borderId="22" xfId="0" applyFont="1" applyFill="1" applyBorder="1" applyAlignment="1">
      <alignment wrapText="1"/>
    </xf>
    <xf numFmtId="14" fontId="8" fillId="0" borderId="22" xfId="0" applyNumberFormat="1" applyFont="1" applyBorder="1" applyAlignment="1">
      <alignment horizontal="left" vertical="top"/>
    </xf>
    <xf numFmtId="0" fontId="8" fillId="0" borderId="22" xfId="0" applyFont="1" applyBorder="1"/>
    <xf numFmtId="0" fontId="8" fillId="16" borderId="25" xfId="0" applyFont="1" applyFill="1" applyBorder="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8" fillId="10" borderId="0" xfId="0" applyFont="1" applyFill="1" applyAlignment="1">
      <alignment vertical="top"/>
    </xf>
    <xf numFmtId="0" fontId="15" fillId="0" borderId="22" xfId="6" applyFont="1" applyBorder="1" applyAlignment="1">
      <alignment vertical="top" wrapText="1"/>
    </xf>
    <xf numFmtId="0" fontId="10" fillId="15" borderId="26" xfId="0" applyFont="1" applyFill="1" applyBorder="1" applyAlignment="1" applyProtection="1">
      <alignment horizontal="left" vertical="top" wrapText="1"/>
      <protection locked="0"/>
    </xf>
    <xf numFmtId="0" fontId="10" fillId="10" borderId="26" xfId="0" applyFont="1" applyFill="1" applyBorder="1" applyAlignment="1" applyProtection="1">
      <alignment horizontal="left" vertical="top" wrapText="1"/>
      <protection locked="0"/>
    </xf>
    <xf numFmtId="0" fontId="8" fillId="0" borderId="25" xfId="0" applyFont="1" applyBorder="1" applyAlignment="1">
      <alignment vertical="top"/>
    </xf>
    <xf numFmtId="14" fontId="8" fillId="0" borderId="25" xfId="0" applyNumberFormat="1" applyFont="1" applyBorder="1" applyAlignment="1">
      <alignment horizontal="left" vertical="top"/>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8" fillId="0" borderId="25" xfId="0" applyFont="1" applyBorder="1" applyAlignment="1" applyProtection="1">
      <alignment horizontal="left" vertical="top" wrapText="1"/>
      <protection locked="0" hidden="1"/>
    </xf>
    <xf numFmtId="0" fontId="8" fillId="18" borderId="25" xfId="0" applyFont="1" applyFill="1" applyBorder="1" applyAlignment="1">
      <alignment horizontal="left" vertical="top"/>
    </xf>
    <xf numFmtId="0" fontId="8" fillId="16" borderId="22" xfId="0" applyFont="1" applyFill="1" applyBorder="1" applyAlignment="1">
      <alignment horizontal="left" vertical="top"/>
    </xf>
    <xf numFmtId="0" fontId="8" fillId="18" borderId="22" xfId="0" applyFont="1" applyFill="1" applyBorder="1" applyAlignment="1">
      <alignment horizontal="left" vertical="top"/>
    </xf>
    <xf numFmtId="0" fontId="8" fillId="19" borderId="22" xfId="0" applyFont="1" applyFill="1" applyBorder="1" applyAlignment="1">
      <alignment horizontal="left" vertical="top"/>
    </xf>
    <xf numFmtId="0" fontId="8" fillId="0" borderId="22" xfId="0" applyFont="1" applyFill="1" applyBorder="1" applyAlignment="1">
      <alignment horizontal="left" vertical="top" wrapText="1"/>
    </xf>
    <xf numFmtId="0" fontId="10" fillId="10" borderId="22" xfId="1" applyFont="1" applyFill="1" applyBorder="1" applyAlignment="1" applyProtection="1">
      <alignment horizontal="left" vertical="top" wrapText="1"/>
      <protection hidden="1"/>
    </xf>
    <xf numFmtId="14" fontId="8" fillId="10" borderId="22" xfId="0" applyNumberFormat="1" applyFont="1" applyFill="1" applyBorder="1" applyAlignment="1">
      <alignment horizontal="left" vertical="top"/>
    </xf>
    <xf numFmtId="14" fontId="8" fillId="0" borderId="22" xfId="0" applyNumberFormat="1" applyFont="1" applyBorder="1" applyAlignment="1">
      <alignment horizontal="left" vertical="top" wrapText="1"/>
    </xf>
    <xf numFmtId="14" fontId="10" fillId="15" borderId="22" xfId="0" applyNumberFormat="1" applyFont="1" applyFill="1" applyBorder="1" applyAlignment="1" applyProtection="1">
      <alignment horizontal="left" vertical="top"/>
      <protection locked="0"/>
    </xf>
    <xf numFmtId="0" fontId="16" fillId="0" borderId="26" xfId="0" applyFont="1" applyBorder="1" applyAlignment="1">
      <alignment horizontal="left" vertical="top" wrapText="1"/>
    </xf>
    <xf numFmtId="0" fontId="8" fillId="20" borderId="22" xfId="0" applyFont="1" applyFill="1" applyBorder="1" applyAlignment="1">
      <alignment horizontal="left" vertical="top"/>
    </xf>
    <xf numFmtId="0" fontId="8" fillId="10" borderId="22" xfId="0" applyFont="1" applyFill="1" applyBorder="1" applyAlignment="1">
      <alignment horizontal="center"/>
    </xf>
    <xf numFmtId="0" fontId="8" fillId="0" borderId="22" xfId="0" applyFont="1" applyBorder="1" applyAlignment="1">
      <alignment horizontal="center" vertical="center"/>
    </xf>
    <xf numFmtId="2" fontId="8" fillId="0" borderId="22" xfId="0" applyNumberFormat="1" applyFont="1" applyBorder="1" applyAlignment="1">
      <alignment horizontal="center" vertical="center"/>
    </xf>
    <xf numFmtId="9" fontId="8" fillId="0" borderId="22" xfId="7" applyFont="1" applyBorder="1" applyAlignment="1">
      <alignment horizontal="center" vertical="center"/>
    </xf>
    <xf numFmtId="0" fontId="8" fillId="10" borderId="22" xfId="0" applyFont="1" applyFill="1" applyBorder="1" applyAlignment="1">
      <alignment horizontal="center" vertical="center"/>
    </xf>
    <xf numFmtId="2" fontId="8" fillId="10" borderId="22" xfId="0" applyNumberFormat="1" applyFont="1" applyFill="1" applyBorder="1" applyAlignment="1">
      <alignment horizontal="center" vertical="center"/>
    </xf>
    <xf numFmtId="9" fontId="8" fillId="10" borderId="22" xfId="7" applyFont="1" applyFill="1" applyBorder="1" applyAlignment="1">
      <alignment horizontal="center" vertical="center"/>
    </xf>
    <xf numFmtId="14" fontId="10" fillId="15" borderId="25" xfId="0" applyNumberFormat="1" applyFont="1" applyFill="1" applyBorder="1" applyAlignment="1" applyProtection="1">
      <alignment horizontal="left" vertical="top" wrapText="1"/>
      <protection locked="0"/>
    </xf>
    <xf numFmtId="14" fontId="8" fillId="0" borderId="22" xfId="0" applyNumberFormat="1" applyFont="1" applyBorder="1" applyAlignment="1">
      <alignment horizontal="center" vertical="top" wrapText="1"/>
    </xf>
    <xf numFmtId="0" fontId="9" fillId="6" borderId="6"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Fill="1" applyBorder="1" applyAlignment="1" applyProtection="1">
      <alignment horizontal="center" vertical="center" wrapText="1"/>
      <protection locked="0" hidden="1"/>
    </xf>
    <xf numFmtId="9" fontId="8" fillId="0" borderId="25" xfId="0" applyNumberFormat="1" applyFont="1" applyBorder="1" applyAlignment="1" applyProtection="1">
      <alignment horizontal="center" vertical="center" wrapText="1"/>
      <protection locked="0" hidden="1"/>
    </xf>
    <xf numFmtId="0" fontId="8" fillId="10" borderId="22" xfId="0" applyFont="1" applyFill="1" applyBorder="1" applyAlignment="1">
      <alignment horizontal="center" vertical="center" wrapText="1"/>
    </xf>
    <xf numFmtId="0" fontId="8" fillId="0" borderId="0" xfId="0" applyFont="1" applyAlignment="1">
      <alignment horizontal="center"/>
    </xf>
    <xf numFmtId="0" fontId="8" fillId="0" borderId="4" xfId="0" applyFont="1" applyFill="1" applyBorder="1" applyAlignment="1" applyProtection="1">
      <alignment horizontal="justify" vertical="center" wrapText="1"/>
    </xf>
    <xf numFmtId="15" fontId="8" fillId="0" borderId="4" xfId="0" applyNumberFormat="1"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8" fillId="0" borderId="4" xfId="0" applyFont="1" applyBorder="1" applyAlignment="1" applyProtection="1">
      <alignment horizontal="justify" vertical="top" wrapText="1"/>
    </xf>
    <xf numFmtId="0" fontId="8" fillId="0" borderId="4" xfId="0" applyFont="1" applyFill="1" applyBorder="1" applyAlignment="1" applyProtection="1">
      <alignment horizontal="justify" vertical="top" wrapText="1"/>
    </xf>
    <xf numFmtId="0" fontId="8" fillId="0" borderId="27"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0" fontId="8" fillId="0" borderId="4" xfId="0" applyFont="1" applyFill="1" applyBorder="1" applyAlignment="1" applyProtection="1">
      <alignment horizontal="center" vertical="top" wrapText="1"/>
    </xf>
    <xf numFmtId="0" fontId="14" fillId="0" borderId="3" xfId="0" applyFont="1" applyFill="1" applyBorder="1" applyAlignment="1" applyProtection="1">
      <alignment horizontal="justify" vertical="top" wrapText="1"/>
    </xf>
    <xf numFmtId="164" fontId="8" fillId="0" borderId="4" xfId="7" applyNumberFormat="1" applyFont="1" applyFill="1" applyBorder="1" applyAlignment="1" applyProtection="1">
      <alignment horizontal="center" vertical="center" wrapText="1"/>
    </xf>
    <xf numFmtId="9" fontId="8" fillId="0" borderId="4" xfId="0" applyNumberFormat="1" applyFont="1" applyFill="1" applyBorder="1" applyAlignment="1" applyProtection="1">
      <alignment horizontal="justify" vertical="center" wrapText="1"/>
    </xf>
    <xf numFmtId="0" fontId="14" fillId="0" borderId="27" xfId="0" applyFont="1" applyFill="1" applyBorder="1" applyAlignment="1" applyProtection="1">
      <alignment horizontal="justify" vertical="top" wrapText="1"/>
    </xf>
    <xf numFmtId="0" fontId="14" fillId="0" borderId="4" xfId="0" applyFont="1" applyFill="1" applyBorder="1" applyAlignment="1" applyProtection="1">
      <alignment horizontal="justify" vertical="top" wrapText="1"/>
    </xf>
    <xf numFmtId="164" fontId="8" fillId="0" borderId="4" xfId="7" applyNumberFormat="1" applyFont="1" applyFill="1" applyBorder="1" applyAlignment="1" applyProtection="1">
      <alignment horizontal="center" vertical="top" wrapText="1"/>
    </xf>
    <xf numFmtId="0" fontId="14" fillId="0" borderId="2" xfId="0" applyFont="1" applyFill="1" applyBorder="1" applyAlignment="1" applyProtection="1">
      <alignment horizontal="justify" vertical="top" wrapText="1"/>
      <protection locked="0" hidden="1"/>
    </xf>
    <xf numFmtId="0" fontId="8" fillId="0" borderId="0" xfId="0" applyFont="1" applyBorder="1" applyAlignment="1" applyProtection="1">
      <alignment horizontal="center" vertical="top" wrapText="1"/>
    </xf>
    <xf numFmtId="0" fontId="8" fillId="0" borderId="4" xfId="0" applyFont="1" applyFill="1" applyBorder="1" applyAlignment="1" applyProtection="1">
      <alignment horizontal="left" vertical="top" wrapText="1"/>
    </xf>
    <xf numFmtId="0" fontId="8" fillId="10" borderId="24" xfId="0" applyFont="1" applyFill="1" applyBorder="1" applyAlignment="1" applyProtection="1">
      <alignment horizontal="justify" vertical="top" wrapText="1"/>
      <protection hidden="1"/>
    </xf>
    <xf numFmtId="0" fontId="8" fillId="0" borderId="4" xfId="0" applyFont="1" applyFill="1" applyBorder="1" applyAlignment="1" applyProtection="1">
      <alignment horizontal="justify" vertical="top" wrapText="1"/>
      <protection hidden="1"/>
    </xf>
    <xf numFmtId="165" fontId="8" fillId="0" borderId="22" xfId="0" applyNumberFormat="1" applyFont="1" applyBorder="1" applyAlignment="1">
      <alignment horizontal="center" vertical="center"/>
    </xf>
    <xf numFmtId="2" fontId="10" fillId="15" borderId="25"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top" wrapText="1"/>
    </xf>
    <xf numFmtId="0" fontId="17" fillId="0" borderId="27" xfId="0" applyFont="1" applyFill="1" applyBorder="1" applyAlignment="1" applyProtection="1">
      <alignment horizontal="justify" vertical="top" wrapText="1"/>
    </xf>
    <xf numFmtId="0" fontId="5" fillId="0" borderId="3" xfId="0" applyFont="1" applyFill="1" applyBorder="1" applyAlignment="1" applyProtection="1">
      <alignment horizontal="justify" vertical="top" wrapText="1"/>
    </xf>
    <xf numFmtId="0" fontId="5" fillId="0" borderId="4" xfId="0" applyFont="1" applyFill="1" applyBorder="1" applyAlignment="1" applyProtection="1">
      <alignment horizontal="left" vertical="top" wrapText="1"/>
    </xf>
    <xf numFmtId="0" fontId="5" fillId="0" borderId="4" xfId="0" applyFont="1" applyFill="1" applyBorder="1" applyAlignment="1" applyProtection="1">
      <alignment horizontal="justify" vertical="top" wrapText="1"/>
      <protection hidden="1"/>
    </xf>
    <xf numFmtId="0" fontId="8" fillId="0" borderId="25" xfId="0" applyFont="1" applyBorder="1" applyAlignment="1">
      <alignment horizontal="center" vertical="center"/>
    </xf>
    <xf numFmtId="0" fontId="8" fillId="10" borderId="25" xfId="0" applyFont="1" applyFill="1" applyBorder="1" applyAlignment="1">
      <alignment horizontal="left" vertical="top"/>
    </xf>
    <xf numFmtId="0" fontId="0" fillId="10" borderId="0" xfId="0" applyFill="1"/>
    <xf numFmtId="0" fontId="8" fillId="10" borderId="0" xfId="0" applyFont="1" applyFill="1" applyAlignment="1">
      <alignment horizontal="left" vertical="top"/>
    </xf>
    <xf numFmtId="14" fontId="8" fillId="10" borderId="25" xfId="0" applyNumberFormat="1" applyFont="1" applyFill="1" applyBorder="1" applyAlignment="1">
      <alignment horizontal="left" vertical="top"/>
    </xf>
    <xf numFmtId="0" fontId="8" fillId="10" borderId="25" xfId="0" applyFont="1" applyFill="1" applyBorder="1" applyAlignment="1">
      <alignment horizontal="left" vertical="top" wrapText="1"/>
    </xf>
    <xf numFmtId="0" fontId="8" fillId="10" borderId="25" xfId="0" applyFont="1" applyFill="1" applyBorder="1" applyAlignment="1" applyProtection="1">
      <alignment horizontal="left" vertical="top" wrapText="1"/>
      <protection locked="0" hidden="1"/>
    </xf>
    <xf numFmtId="0" fontId="8" fillId="10" borderId="25" xfId="0" applyFont="1" applyFill="1" applyBorder="1" applyAlignment="1" applyProtection="1">
      <alignment horizontal="center" vertical="center" wrapText="1"/>
      <protection locked="0" hidden="1"/>
    </xf>
    <xf numFmtId="9" fontId="8" fillId="10" borderId="25" xfId="0" applyNumberFormat="1" applyFont="1" applyFill="1" applyBorder="1" applyAlignment="1" applyProtection="1">
      <alignment horizontal="center" vertical="center" wrapText="1"/>
      <protection locked="0" hidden="1"/>
    </xf>
    <xf numFmtId="14" fontId="10" fillId="10" borderId="22" xfId="0" applyNumberFormat="1" applyFont="1" applyFill="1" applyBorder="1" applyAlignment="1" applyProtection="1">
      <alignment horizontal="left" vertical="top"/>
      <protection locked="0"/>
    </xf>
    <xf numFmtId="1" fontId="8" fillId="0" borderId="22" xfId="0" applyNumberFormat="1" applyFont="1" applyBorder="1" applyAlignment="1">
      <alignment horizontal="center" vertical="center"/>
    </xf>
    <xf numFmtId="14" fontId="14" fillId="0" borderId="22" xfId="0" applyNumberFormat="1" applyFont="1" applyBorder="1" applyAlignment="1">
      <alignment horizontal="left" vertical="top" wrapText="1"/>
    </xf>
    <xf numFmtId="0" fontId="8" fillId="0" borderId="22" xfId="0" applyFont="1" applyBorder="1" applyAlignment="1">
      <alignment horizontal="justify" vertical="top" wrapText="1"/>
    </xf>
    <xf numFmtId="14" fontId="14" fillId="10" borderId="22" xfId="0" applyNumberFormat="1" applyFont="1" applyFill="1" applyBorder="1" applyAlignment="1">
      <alignment horizontal="left" vertical="top" wrapText="1"/>
    </xf>
    <xf numFmtId="0" fontId="8" fillId="0" borderId="22" xfId="0" applyFont="1" applyFill="1" applyBorder="1" applyAlignment="1">
      <alignment horizontal="center" vertical="center" wrapText="1"/>
    </xf>
    <xf numFmtId="0" fontId="8" fillId="10" borderId="25" xfId="0" applyFont="1" applyFill="1" applyBorder="1" applyAlignment="1">
      <alignment horizontal="center" vertical="center"/>
    </xf>
    <xf numFmtId="0" fontId="8" fillId="0" borderId="22" xfId="0" applyFont="1" applyFill="1" applyBorder="1" applyAlignment="1">
      <alignment horizontal="justify" vertical="top" wrapText="1"/>
    </xf>
    <xf numFmtId="0" fontId="10" fillId="10" borderId="22" xfId="0" applyFont="1" applyFill="1" applyBorder="1" applyAlignment="1" applyProtection="1">
      <alignment horizontal="left" vertical="top" wrapText="1"/>
      <protection locked="0"/>
    </xf>
    <xf numFmtId="0" fontId="8" fillId="0" borderId="0" xfId="0" applyFont="1" applyAlignment="1">
      <alignment horizontal="left"/>
    </xf>
    <xf numFmtId="0" fontId="8" fillId="0" borderId="22" xfId="0" applyFont="1" applyBorder="1" applyAlignment="1">
      <alignment horizontal="left" vertical="top"/>
    </xf>
    <xf numFmtId="0" fontId="8" fillId="0" borderId="22" xfId="0" applyFont="1" applyBorder="1" applyAlignment="1">
      <alignment horizontal="left" vertical="top" wrapText="1"/>
    </xf>
    <xf numFmtId="0" fontId="8" fillId="10" borderId="22" xfId="0" applyFont="1" applyFill="1" applyBorder="1" applyAlignment="1">
      <alignment horizontal="left" vertical="top" wrapText="1"/>
    </xf>
    <xf numFmtId="14" fontId="8" fillId="0" borderId="22" xfId="0" applyNumberFormat="1" applyFont="1" applyBorder="1" applyAlignment="1">
      <alignment horizontal="left" vertical="top"/>
    </xf>
    <xf numFmtId="0" fontId="8" fillId="0" borderId="0" xfId="0" applyFont="1" applyAlignment="1">
      <alignment vertical="top"/>
    </xf>
    <xf numFmtId="14" fontId="8" fillId="0" borderId="25" xfId="0" applyNumberFormat="1" applyFont="1" applyBorder="1" applyAlignment="1">
      <alignment horizontal="left" vertical="top"/>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8" fillId="0" borderId="22" xfId="0" applyFont="1" applyFill="1" applyBorder="1" applyAlignment="1">
      <alignment horizontal="left" vertical="top" wrapText="1"/>
    </xf>
    <xf numFmtId="14" fontId="8" fillId="10" borderId="22" xfId="0" applyNumberFormat="1" applyFont="1" applyFill="1" applyBorder="1" applyAlignment="1">
      <alignment horizontal="left" vertical="top"/>
    </xf>
    <xf numFmtId="14" fontId="8" fillId="0" borderId="22" xfId="0" applyNumberFormat="1" applyFont="1" applyBorder="1" applyAlignment="1">
      <alignment horizontal="left" vertical="top" wrapText="1"/>
    </xf>
    <xf numFmtId="0" fontId="8" fillId="10" borderId="22" xfId="0" applyFont="1" applyFill="1" applyBorder="1" applyAlignment="1">
      <alignment horizontal="center"/>
    </xf>
    <xf numFmtId="0" fontId="8" fillId="0" borderId="22" xfId="0" applyFont="1" applyBorder="1" applyAlignment="1">
      <alignment horizontal="center" vertical="center"/>
    </xf>
    <xf numFmtId="2" fontId="8" fillId="0" borderId="22" xfId="0" applyNumberFormat="1" applyFont="1" applyBorder="1" applyAlignment="1">
      <alignment horizontal="center" vertical="center"/>
    </xf>
    <xf numFmtId="9" fontId="8" fillId="0" borderId="22" xfId="7" applyFont="1" applyBorder="1" applyAlignment="1">
      <alignment horizontal="center" vertical="center"/>
    </xf>
    <xf numFmtId="0" fontId="8" fillId="10" borderId="22" xfId="0" applyFont="1" applyFill="1" applyBorder="1" applyAlignment="1">
      <alignment horizontal="center" vertical="center"/>
    </xf>
    <xf numFmtId="14" fontId="10" fillId="15" borderId="25" xfId="0" applyNumberFormat="1" applyFont="1" applyFill="1" applyBorder="1" applyAlignment="1" applyProtection="1">
      <alignment horizontal="left" vertical="top" wrapText="1"/>
      <protection locked="0"/>
    </xf>
    <xf numFmtId="0" fontId="14" fillId="0" borderId="22" xfId="0" applyFont="1" applyBorder="1" applyAlignment="1">
      <alignment horizontal="left" vertical="top" wrapText="1"/>
    </xf>
    <xf numFmtId="0" fontId="8" fillId="0" borderId="22" xfId="0" applyFont="1" applyBorder="1" applyAlignment="1">
      <alignment horizontal="center" vertical="center" wrapText="1"/>
    </xf>
    <xf numFmtId="0" fontId="8" fillId="21" borderId="7" xfId="0" applyFont="1" applyFill="1" applyBorder="1" applyAlignment="1">
      <alignment horizontal="center" vertical="center" wrapText="1"/>
    </xf>
    <xf numFmtId="0" fontId="8" fillId="10" borderId="22" xfId="0" applyFont="1" applyFill="1" applyBorder="1" applyAlignment="1">
      <alignment horizontal="center" vertical="center" wrapText="1"/>
    </xf>
    <xf numFmtId="14" fontId="10" fillId="15" borderId="25" xfId="0" applyNumberFormat="1" applyFont="1" applyFill="1" applyBorder="1" applyAlignment="1" applyProtection="1">
      <alignment horizontal="left" vertical="top"/>
      <protection locked="0"/>
    </xf>
    <xf numFmtId="0" fontId="8" fillId="0" borderId="0" xfId="0" applyFont="1" applyBorder="1" applyAlignment="1">
      <alignment horizontal="left" vertical="top" wrapText="1"/>
    </xf>
    <xf numFmtId="2" fontId="10" fillId="15" borderId="25" xfId="0" applyNumberFormat="1" applyFont="1" applyFill="1" applyBorder="1" applyAlignment="1" applyProtection="1">
      <alignment horizontal="center" vertical="center"/>
      <protection locked="0"/>
    </xf>
    <xf numFmtId="0" fontId="8" fillId="0" borderId="25" xfId="0" applyFont="1" applyBorder="1" applyAlignment="1">
      <alignment horizontal="center" vertical="center"/>
    </xf>
    <xf numFmtId="14" fontId="10" fillId="15" borderId="22" xfId="0" applyNumberFormat="1" applyFont="1" applyFill="1" applyBorder="1" applyAlignment="1" applyProtection="1">
      <alignment horizontal="left" vertical="top" wrapText="1"/>
      <protection locked="0"/>
    </xf>
    <xf numFmtId="1" fontId="8" fillId="0" borderId="22" xfId="0" applyNumberFormat="1" applyFont="1" applyBorder="1" applyAlignment="1">
      <alignment horizontal="center" vertical="center"/>
    </xf>
    <xf numFmtId="14" fontId="14" fillId="0" borderId="22" xfId="0" applyNumberFormat="1" applyFont="1" applyBorder="1" applyAlignment="1">
      <alignment horizontal="left" vertical="top" wrapText="1"/>
    </xf>
    <xf numFmtId="0" fontId="8" fillId="0" borderId="22" xfId="0" applyFont="1" applyBorder="1" applyAlignment="1">
      <alignment horizontal="justify" vertical="top" wrapText="1"/>
    </xf>
    <xf numFmtId="1" fontId="8" fillId="0" borderId="22" xfId="0" applyNumberFormat="1" applyFont="1" applyFill="1" applyBorder="1" applyAlignment="1">
      <alignment horizontal="center" vertical="center"/>
    </xf>
    <xf numFmtId="14" fontId="8" fillId="10" borderId="22" xfId="0" applyNumberFormat="1" applyFont="1" applyFill="1" applyBorder="1" applyAlignment="1">
      <alignment horizontal="left" vertical="top" wrapText="1"/>
    </xf>
    <xf numFmtId="0" fontId="13" fillId="0" borderId="22" xfId="0" applyFont="1" applyFill="1" applyBorder="1" applyAlignment="1">
      <alignment horizontal="left" vertical="top" wrapText="1"/>
    </xf>
    <xf numFmtId="1" fontId="8" fillId="0" borderId="22" xfId="0" applyNumberFormat="1" applyFont="1" applyFill="1" applyBorder="1" applyAlignment="1">
      <alignment horizontal="center" vertical="center" wrapText="1"/>
    </xf>
    <xf numFmtId="14" fontId="14" fillId="10" borderId="22" xfId="0" applyNumberFormat="1" applyFont="1" applyFill="1" applyBorder="1" applyAlignment="1">
      <alignment horizontal="left" vertical="top" wrapText="1"/>
    </xf>
    <xf numFmtId="0" fontId="14" fillId="0" borderId="22" xfId="0" applyFont="1" applyBorder="1" applyAlignment="1">
      <alignment vertical="top" wrapText="1"/>
    </xf>
    <xf numFmtId="0" fontId="8" fillId="10" borderId="22" xfId="0" applyFont="1" applyFill="1" applyBorder="1" applyAlignment="1" applyProtection="1">
      <alignment horizontal="left" vertical="top" wrapText="1"/>
      <protection locked="0" hidden="1"/>
    </xf>
    <xf numFmtId="1" fontId="8" fillId="10" borderId="22" xfId="0" applyNumberFormat="1"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2" xfId="0" applyFont="1" applyFill="1" applyBorder="1" applyAlignment="1">
      <alignment horizontal="justify" vertical="top" wrapText="1"/>
    </xf>
    <xf numFmtId="0" fontId="8" fillId="23" borderId="23"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8" fillId="23" borderId="18" xfId="0" applyFont="1" applyFill="1" applyBorder="1" applyAlignment="1">
      <alignment horizontal="center" vertical="center" wrapText="1"/>
    </xf>
    <xf numFmtId="2" fontId="8" fillId="10" borderId="22" xfId="0" applyNumberFormat="1" applyFont="1" applyFill="1" applyBorder="1" applyAlignment="1">
      <alignment horizontal="center" vertical="center" wrapText="1"/>
    </xf>
    <xf numFmtId="0" fontId="8" fillId="21" borderId="23" xfId="0" applyFont="1" applyFill="1" applyBorder="1" applyAlignment="1">
      <alignment horizontal="left" vertical="top" wrapText="1"/>
    </xf>
    <xf numFmtId="0" fontId="8" fillId="21" borderId="18" xfId="0" applyFont="1" applyFill="1" applyBorder="1" applyAlignment="1">
      <alignment horizontal="left" vertical="center" wrapText="1"/>
    </xf>
    <xf numFmtId="0" fontId="8" fillId="0" borderId="22" xfId="0" applyFont="1" applyBorder="1" applyAlignment="1">
      <alignment horizontal="left" vertical="center" wrapText="1"/>
    </xf>
    <xf numFmtId="0" fontId="8" fillId="16" borderId="23"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8" fillId="0" borderId="25" xfId="0" applyFont="1" applyBorder="1" applyAlignment="1" applyProtection="1">
      <alignment horizontal="center" vertical="center" wrapText="1"/>
      <protection locked="0" hidden="1"/>
    </xf>
    <xf numFmtId="0" fontId="14" fillId="10" borderId="0" xfId="0" applyFont="1" applyFill="1"/>
    <xf numFmtId="0" fontId="23" fillId="10" borderId="0" xfId="0" applyFont="1" applyFill="1"/>
    <xf numFmtId="14" fontId="10" fillId="15" borderId="22" xfId="0" applyNumberFormat="1" applyFont="1" applyFill="1" applyBorder="1" applyAlignment="1" applyProtection="1">
      <alignment horizontal="center" vertical="top" wrapText="1"/>
      <protection locked="0"/>
    </xf>
    <xf numFmtId="14" fontId="8" fillId="0" borderId="0" xfId="0" applyNumberFormat="1" applyFont="1" applyAlignment="1">
      <alignment horizontal="center" vertical="center" wrapText="1"/>
    </xf>
    <xf numFmtId="14" fontId="10" fillId="15" borderId="22" xfId="0" applyNumberFormat="1" applyFont="1" applyFill="1" applyBorder="1" applyAlignment="1" applyProtection="1">
      <alignment horizontal="center" vertical="center"/>
      <protection locked="0"/>
    </xf>
    <xf numFmtId="0" fontId="8" fillId="25" borderId="0" xfId="0" applyFont="1" applyFill="1"/>
    <xf numFmtId="0" fontId="8" fillId="25" borderId="0" xfId="0" applyFont="1" applyFill="1" applyAlignment="1">
      <alignment horizontal="center" vertical="center"/>
    </xf>
    <xf numFmtId="0" fontId="8" fillId="25" borderId="25" xfId="0" applyFont="1" applyFill="1" applyBorder="1" applyAlignment="1" applyProtection="1">
      <alignment horizontal="left" vertical="top" wrapText="1"/>
      <protection locked="0" hidden="1"/>
    </xf>
    <xf numFmtId="0" fontId="8" fillId="25" borderId="0" xfId="0" applyFont="1" applyFill="1" applyAlignment="1">
      <alignment horizontal="center"/>
    </xf>
    <xf numFmtId="0" fontId="8" fillId="25" borderId="0" xfId="0" applyFont="1" applyFill="1" applyAlignment="1">
      <alignment horizontal="left" vertical="top"/>
    </xf>
    <xf numFmtId="0" fontId="8" fillId="25" borderId="0" xfId="0" applyFont="1" applyFill="1" applyAlignment="1">
      <alignment horizontal="left"/>
    </xf>
    <xf numFmtId="0" fontId="0" fillId="25" borderId="0" xfId="0" applyFill="1"/>
    <xf numFmtId="0" fontId="8" fillId="0" borderId="25" xfId="0" applyFont="1" applyBorder="1" applyAlignment="1">
      <alignment vertical="top" wrapText="1"/>
    </xf>
    <xf numFmtId="0" fontId="8" fillId="10" borderId="0" xfId="0" applyFont="1" applyFill="1" applyBorder="1" applyAlignment="1">
      <alignment horizontal="left" vertical="top" wrapText="1"/>
    </xf>
    <xf numFmtId="0" fontId="8" fillId="0" borderId="21" xfId="0" applyFont="1" applyBorder="1" applyAlignment="1">
      <alignment vertical="center" wrapText="1"/>
    </xf>
    <xf numFmtId="0" fontId="8" fillId="0" borderId="28" xfId="0" applyFont="1" applyBorder="1" applyAlignment="1">
      <alignment horizontal="left" vertical="top" wrapText="1"/>
    </xf>
    <xf numFmtId="0" fontId="8" fillId="0" borderId="22" xfId="0" applyFont="1" applyBorder="1" applyAlignment="1">
      <alignment horizontal="left" vertical="top" wrapText="1"/>
    </xf>
    <xf numFmtId="14" fontId="8" fillId="0" borderId="22" xfId="0" applyNumberFormat="1" applyFont="1" applyBorder="1" applyAlignment="1">
      <alignment horizontal="left" vertical="top"/>
    </xf>
    <xf numFmtId="0" fontId="8" fillId="0" borderId="22" xfId="0" applyFont="1" applyBorder="1" applyAlignment="1">
      <alignment horizontal="center" vertical="center" wrapText="1"/>
    </xf>
    <xf numFmtId="0" fontId="8" fillId="0" borderId="22" xfId="0" applyFont="1" applyBorder="1" applyAlignment="1">
      <alignment horizontal="left" vertical="top" wrapText="1"/>
    </xf>
    <xf numFmtId="0" fontId="8" fillId="0" borderId="22" xfId="0" applyFont="1" applyBorder="1" applyAlignment="1">
      <alignment horizontal="left" vertical="top" wrapText="1"/>
    </xf>
    <xf numFmtId="14" fontId="8" fillId="0" borderId="22" xfId="0" applyNumberFormat="1" applyFont="1" applyBorder="1" applyAlignment="1">
      <alignment horizontal="left" vertical="top"/>
    </xf>
    <xf numFmtId="0" fontId="8" fillId="0" borderId="22" xfId="0" applyFont="1" applyBorder="1" applyAlignment="1">
      <alignment horizontal="center" vertical="center"/>
    </xf>
    <xf numFmtId="0" fontId="8" fillId="0" borderId="22" xfId="0" applyFont="1" applyBorder="1" applyAlignment="1">
      <alignment horizontal="left" vertical="top" wrapText="1"/>
    </xf>
    <xf numFmtId="0" fontId="8" fillId="0" borderId="22" xfId="0" applyFont="1" applyBorder="1" applyAlignment="1">
      <alignment horizontal="left" vertical="top" wrapText="1"/>
    </xf>
    <xf numFmtId="14" fontId="8" fillId="0" borderId="22" xfId="0" applyNumberFormat="1" applyFont="1" applyBorder="1" applyAlignment="1">
      <alignment horizontal="left" vertical="top"/>
    </xf>
    <xf numFmtId="0" fontId="8" fillId="0" borderId="22" xfId="0" applyFont="1" applyBorder="1" applyAlignment="1">
      <alignment horizontal="center" vertical="center"/>
    </xf>
    <xf numFmtId="0" fontId="8" fillId="0" borderId="22" xfId="0" applyFont="1" applyBorder="1" applyAlignment="1">
      <alignment horizontal="left" vertical="top" wrapText="1"/>
    </xf>
    <xf numFmtId="0" fontId="8" fillId="0" borderId="22" xfId="0" applyFont="1" applyBorder="1" applyAlignment="1">
      <alignment horizontal="left" vertical="top" wrapText="1"/>
    </xf>
    <xf numFmtId="14" fontId="8" fillId="0" borderId="25" xfId="0" applyNumberFormat="1" applyFont="1" applyBorder="1" applyAlignment="1">
      <alignment horizontal="left" vertical="top"/>
    </xf>
    <xf numFmtId="0" fontId="8" fillId="0" borderId="25" xfId="0" applyFont="1" applyBorder="1" applyAlignment="1">
      <alignment horizontal="center" vertical="center"/>
    </xf>
    <xf numFmtId="0" fontId="8" fillId="0" borderId="22" xfId="0" applyFont="1" applyBorder="1" applyAlignment="1">
      <alignment horizontal="left" vertical="top" wrapText="1"/>
    </xf>
    <xf numFmtId="14" fontId="8" fillId="0" borderId="22" xfId="0" applyNumberFormat="1" applyFont="1" applyBorder="1" applyAlignment="1">
      <alignment horizontal="left" vertical="center"/>
    </xf>
    <xf numFmtId="0" fontId="8" fillId="0" borderId="25" xfId="0" applyFont="1" applyBorder="1" applyAlignment="1">
      <alignment horizontal="center" vertical="center" wrapText="1"/>
    </xf>
    <xf numFmtId="14" fontId="8" fillId="0" borderId="0" xfId="0" applyNumberFormat="1" applyFont="1" applyAlignment="1">
      <alignment horizontal="center" vertical="center"/>
    </xf>
    <xf numFmtId="0" fontId="8" fillId="0" borderId="25" xfId="0" applyFont="1" applyBorder="1" applyAlignment="1">
      <alignment horizontal="justify" vertical="top" wrapText="1"/>
    </xf>
    <xf numFmtId="0" fontId="8" fillId="0" borderId="25" xfId="0" applyFont="1" applyBorder="1" applyAlignment="1">
      <alignment horizontal="left" vertical="justify" wrapText="1"/>
    </xf>
    <xf numFmtId="0" fontId="8" fillId="0" borderId="25" xfId="0" applyFont="1" applyBorder="1" applyAlignment="1">
      <alignment horizontal="justify" vertical="justify"/>
    </xf>
    <xf numFmtId="0" fontId="8" fillId="0" borderId="25" xfId="0" applyFont="1" applyBorder="1" applyAlignment="1">
      <alignment horizontal="justify" vertical="top"/>
    </xf>
    <xf numFmtId="0" fontId="8" fillId="0" borderId="25" xfId="0" applyFont="1" applyBorder="1" applyAlignment="1">
      <alignment horizontal="justify" vertical="justify" wrapText="1"/>
    </xf>
    <xf numFmtId="0" fontId="8" fillId="10" borderId="25" xfId="0" applyFont="1" applyFill="1" applyBorder="1" applyAlignment="1">
      <alignment horizontal="justify" vertical="top" wrapText="1"/>
    </xf>
    <xf numFmtId="14" fontId="8" fillId="0" borderId="25" xfId="0" applyNumberFormat="1" applyFont="1" applyBorder="1" applyAlignment="1">
      <alignment horizontal="center" vertical="center"/>
    </xf>
    <xf numFmtId="14" fontId="8" fillId="10" borderId="25" xfId="0" applyNumberFormat="1" applyFont="1" applyFill="1" applyBorder="1" applyAlignment="1">
      <alignment horizontal="center" vertical="center"/>
    </xf>
    <xf numFmtId="0" fontId="8" fillId="0" borderId="25" xfId="0" applyFont="1" applyBorder="1" applyAlignment="1">
      <alignment horizontal="justify"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21" borderId="11" xfId="0" applyFont="1" applyFill="1" applyBorder="1" applyAlignment="1">
      <alignment horizontal="center" vertical="center"/>
    </xf>
    <xf numFmtId="0" fontId="9" fillId="21" borderId="12" xfId="0" applyFont="1" applyFill="1" applyBorder="1" applyAlignment="1">
      <alignment horizontal="center" vertical="center"/>
    </xf>
    <xf numFmtId="0" fontId="9" fillId="21" borderId="14" xfId="0" applyFont="1" applyFill="1" applyBorder="1" applyAlignment="1">
      <alignment horizontal="center" vertical="center"/>
    </xf>
    <xf numFmtId="0" fontId="9" fillId="22" borderId="9" xfId="0" applyFont="1" applyFill="1" applyBorder="1" applyAlignment="1">
      <alignment horizontal="left" vertical="top" wrapText="1"/>
    </xf>
    <xf numFmtId="0" fontId="9" fillId="22" borderId="1" xfId="0" applyFont="1" applyFill="1" applyBorder="1" applyAlignment="1">
      <alignment horizontal="left" vertical="top" wrapText="1"/>
    </xf>
    <xf numFmtId="0" fontId="9" fillId="22" borderId="15"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22" borderId="6"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9" fillId="22" borderId="16" xfId="0" applyFont="1" applyFill="1" applyBorder="1" applyAlignment="1">
      <alignment horizontal="left" vertical="center" wrapText="1"/>
    </xf>
    <xf numFmtId="0" fontId="9" fillId="22" borderId="18" xfId="0" applyFont="1" applyFill="1" applyBorder="1" applyAlignment="1">
      <alignment horizontal="left" vertical="center" wrapText="1"/>
    </xf>
    <xf numFmtId="0" fontId="9" fillId="23" borderId="11" xfId="0" applyFont="1" applyFill="1" applyBorder="1" applyAlignment="1">
      <alignment horizontal="center" vertical="center"/>
    </xf>
    <xf numFmtId="0" fontId="9" fillId="23" borderId="12" xfId="0" applyFont="1" applyFill="1" applyBorder="1" applyAlignment="1">
      <alignment horizontal="center" vertical="center"/>
    </xf>
    <xf numFmtId="0" fontId="9" fillId="23" borderId="14" xfId="0" applyFont="1" applyFill="1" applyBorder="1" applyAlignment="1">
      <alignment horizontal="center" vertical="center"/>
    </xf>
    <xf numFmtId="0" fontId="20" fillId="24" borderId="9" xfId="0" applyFont="1" applyFill="1" applyBorder="1" applyAlignment="1">
      <alignment horizontal="center" vertical="center" wrapText="1"/>
    </xf>
    <xf numFmtId="0" fontId="20" fillId="24" borderId="1"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6" xfId="0" applyFont="1" applyFill="1" applyBorder="1" applyAlignment="1">
      <alignment horizontal="center" vertical="center" wrapText="1"/>
    </xf>
    <xf numFmtId="0" fontId="20" fillId="24" borderId="7"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9" fillId="17" borderId="19" xfId="0" applyFont="1" applyFill="1" applyBorder="1" applyAlignment="1">
      <alignment horizontal="center" vertical="center"/>
    </xf>
    <xf numFmtId="0" fontId="9" fillId="17" borderId="2" xfId="0" applyFont="1" applyFill="1" applyBorder="1" applyAlignment="1">
      <alignment horizontal="center" vertical="center"/>
    </xf>
    <xf numFmtId="0" fontId="9" fillId="17" borderId="20" xfId="0" applyFont="1" applyFill="1" applyBorder="1" applyAlignment="1">
      <alignment horizontal="center" vertical="center"/>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21" fillId="16" borderId="11" xfId="0" applyFont="1" applyFill="1" applyBorder="1" applyAlignment="1">
      <alignment horizontal="center" vertical="center"/>
    </xf>
    <xf numFmtId="0" fontId="21" fillId="16" borderId="12" xfId="0" applyFont="1" applyFill="1" applyBorder="1" applyAlignment="1">
      <alignment horizontal="center" vertical="center"/>
    </xf>
    <xf numFmtId="0" fontId="21" fillId="16" borderId="14" xfId="0" applyFont="1" applyFill="1" applyBorder="1" applyAlignment="1">
      <alignment horizontal="center" vertical="center"/>
    </xf>
    <xf numFmtId="0" fontId="20" fillId="12" borderId="9"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17"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14" fillId="0" borderId="22" xfId="0" applyFont="1" applyFill="1" applyBorder="1" applyAlignment="1" applyProtection="1">
      <alignment horizontal="left" vertical="top" wrapText="1"/>
      <protection locked="0" hidden="1"/>
    </xf>
    <xf numFmtId="0" fontId="14" fillId="0" borderId="25" xfId="0" applyFont="1" applyFill="1" applyBorder="1" applyAlignment="1" applyProtection="1">
      <alignment horizontal="left" vertical="top" wrapText="1"/>
      <protection locked="0" hidden="1"/>
    </xf>
    <xf numFmtId="0" fontId="14" fillId="0" borderId="4" xfId="0" applyFont="1" applyFill="1" applyBorder="1" applyAlignment="1" applyProtection="1">
      <alignment horizontal="justify"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left" vertical="top" wrapText="1"/>
    </xf>
    <xf numFmtId="0" fontId="14" fillId="0" borderId="22" xfId="0" applyFont="1" applyFill="1" applyBorder="1" applyAlignment="1">
      <alignment horizontal="center" vertical="center"/>
    </xf>
    <xf numFmtId="0" fontId="14" fillId="0" borderId="22" xfId="0" applyFont="1" applyFill="1" applyBorder="1" applyAlignment="1">
      <alignment horizontal="center" vertical="top" wrapText="1"/>
    </xf>
    <xf numFmtId="0" fontId="14" fillId="0" borderId="0" xfId="0" applyFont="1" applyFill="1" applyAlignment="1">
      <alignment horizontal="center" vertical="top"/>
    </xf>
    <xf numFmtId="0" fontId="29" fillId="0" borderId="0" xfId="0" applyFont="1" applyFill="1" applyAlignment="1">
      <alignment horizontal="center" vertical="top"/>
    </xf>
    <xf numFmtId="0" fontId="17" fillId="0" borderId="25" xfId="0" applyFont="1" applyFill="1" applyBorder="1" applyAlignment="1" applyProtection="1">
      <alignment horizontal="left" vertical="top" wrapText="1"/>
      <protection locked="0" hidden="1"/>
    </xf>
  </cellXfs>
  <cellStyles count="8">
    <cellStyle name="Hipervínculo" xfId="6" builtinId="8"/>
    <cellStyle name="Normal" xfId="0" builtinId="0"/>
    <cellStyle name="Normal 2" xfId="1"/>
    <cellStyle name="Normal 2 2" xfId="2"/>
    <cellStyle name="Normal 3" xfId="4"/>
    <cellStyle name="Normal 5" xfId="3"/>
    <cellStyle name="Porcentaje" xfId="7" builtinId="5"/>
    <cellStyle name="Porcentual 10" xfId="5"/>
  </cellStyles>
  <dxfs count="28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9" defaultPivotStyle="PivotStyleLight16"/>
  <colors>
    <mruColors>
      <color rgb="FFFF7575"/>
      <color rgb="FFFF8181"/>
      <color rgb="FF9BFFC8"/>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324411</xdr:colOff>
      <xdr:row>201</xdr:row>
      <xdr:rowOff>0</xdr:rowOff>
    </xdr:from>
    <xdr:ext cx="194453" cy="250413"/>
    <xdr:sp macro="" textlink="">
      <xdr:nvSpPr>
        <xdr:cNvPr id="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2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3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3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4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6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7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7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7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8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8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9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9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0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0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0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1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1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2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2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3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3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3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4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4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5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5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6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6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6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7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7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8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8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19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19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19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20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0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1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21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1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2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3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4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5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6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7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8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29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0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1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2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3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4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5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6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7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8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39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0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1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2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42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2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2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43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3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3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44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4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5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5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46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6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6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47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7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8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8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49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49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49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0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0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51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1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2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52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2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3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3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54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4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5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55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5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6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6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57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7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8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58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8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59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59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60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0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61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50413"/>
    <xdr:sp macro="" textlink="">
      <xdr:nvSpPr>
        <xdr:cNvPr id="61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1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4"/>
    <xdr:sp macro="" textlink="">
      <xdr:nvSpPr>
        <xdr:cNvPr id="62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2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3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94453" cy="245663"/>
    <xdr:sp macro="" textlink="">
      <xdr:nvSpPr>
        <xdr:cNvPr id="63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3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4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5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6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7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8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69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0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1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2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3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4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5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6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7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8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79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0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1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2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3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4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201</xdr:row>
      <xdr:rowOff>0</xdr:rowOff>
    </xdr:from>
    <xdr:ext cx="184731" cy="264560"/>
    <xdr:sp macro="" textlink="">
      <xdr:nvSpPr>
        <xdr:cNvPr id="84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84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4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85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85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5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86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6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87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7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88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88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8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89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89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0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0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91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1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1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92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2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3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3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94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4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4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95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5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6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6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97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7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7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98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8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99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99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00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00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0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01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1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02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2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03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03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3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04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4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5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05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5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6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7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8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09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0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1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2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3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4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5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6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7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8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19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0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1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2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3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4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5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6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26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26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6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27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27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7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28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8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29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29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0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0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0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1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1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2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2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3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3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3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4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4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5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5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6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6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6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7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7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8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8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39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39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39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40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0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41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1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42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42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2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43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3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44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4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45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45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5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46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6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7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47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7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8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49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0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1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2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3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4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5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6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7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8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59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0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1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2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3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4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5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6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7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8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68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68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8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69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69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69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0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0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71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1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2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72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2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3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3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74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4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5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75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5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6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6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77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7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8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78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8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79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79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80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0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81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81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1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82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2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83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3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84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84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4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85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5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86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6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87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187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7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188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8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9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189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89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0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1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2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3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4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5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6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7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8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199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0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1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2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3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4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5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6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7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8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09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10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10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0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0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11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1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1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12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2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3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3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14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4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4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15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5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6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6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17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7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7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18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8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19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19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0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0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0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1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1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2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2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3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3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3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4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4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5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5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6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6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6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7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7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8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8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29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50413"/>
    <xdr:sp macro="" textlink="">
      <xdr:nvSpPr>
        <xdr:cNvPr id="229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29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4"/>
    <xdr:sp macro="" textlink="">
      <xdr:nvSpPr>
        <xdr:cNvPr id="230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0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1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94453" cy="245663"/>
    <xdr:sp macro="" textlink="">
      <xdr:nvSpPr>
        <xdr:cNvPr id="231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1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2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3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4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5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6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7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8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39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0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1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2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3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4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5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6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7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8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49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0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1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2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202</xdr:row>
      <xdr:rowOff>0</xdr:rowOff>
    </xdr:from>
    <xdr:ext cx="184731" cy="264560"/>
    <xdr:sp macro="" textlink="">
      <xdr:nvSpPr>
        <xdr:cNvPr id="252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522" name="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3" name="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4" name="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5" name="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6" name="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7" name="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8" name="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29" name="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0" name="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1" name="1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2" name="1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533" name="1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4" name="1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5" name="1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6" name="1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537" name="1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8" name="1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39" name="1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0" name="1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1" name="2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2" name="2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3" name="2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4" name="2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5" name="2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6" name="2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7" name="2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548" name="2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49" name="2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0" name="2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1" name="3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552" name="3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3" name="3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4" name="3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5" name="3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6" name="3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7" name="3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8" name="3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59" name="3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0" name="3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1" name="4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2" name="4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563" name="4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4" name="4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5" name="4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6" name="4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567" name="4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8" name="4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69" name="4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0" name="4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1" name="5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2" name="5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3" name="5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4" name="5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5" name="5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6" name="5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7" name="5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578" name="5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79" name="5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0" name="5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1" name="6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582" name="6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3" name="6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4" name="6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5" name="6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6" name="6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7" name="6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8" name="6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89" name="6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0" name="6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1" name="7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2" name="7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593" name="7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4" name="7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5" name="7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6" name="7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597" name="7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8" name="7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599" name="7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0" name="7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1" name="8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2" name="8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3" name="8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4" name="8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5" name="8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6" name="8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7" name="8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08" name="8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09" name="8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0" name="8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1" name="9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612" name="9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3" name="9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4" name="9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5" name="9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6" name="9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7" name="9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8" name="9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19" name="9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0" name="9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1" name="10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2" name="10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23" name="10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4" name="10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5" name="10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6" name="10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627" name="10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8" name="10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29" name="10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0" name="10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1" name="11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2" name="11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3" name="11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4" name="11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5" name="11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6" name="11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7" name="11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38" name="11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39" name="11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0" name="11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1" name="12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642" name="12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3" name="12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4" name="12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5" name="12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6" name="12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7" name="12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8" name="12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49" name="12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0" name="12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1" name="13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2" name="13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53" name="13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4" name="13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5" name="13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6" name="13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657" name="13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8" name="13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59" name="13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0" name="13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1" name="14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2" name="14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3" name="14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4" name="14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5" name="14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6" name="14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7" name="14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68" name="14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69" name="14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0" name="14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1" name="15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672" name="15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3" name="15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4" name="15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5" name="15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6" name="15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7" name="15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8" name="15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79" name="15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0" name="15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1" name="16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2" name="16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83" name="16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4" name="16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5" name="16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6" name="16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687" name="16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8" name="16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89" name="16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0" name="16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1" name="17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2" name="17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3" name="17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4" name="17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5" name="17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6" name="17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7" name="17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698" name="17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699" name="17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0" name="17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1" name="18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702" name="18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3" name="18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4" name="18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5" name="18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6" name="18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7" name="18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8" name="18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09" name="18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0" name="18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1" name="19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2" name="19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713" name="19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4" name="19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5" name="19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6" name="19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50413"/>
    <xdr:sp macro="" textlink="">
      <xdr:nvSpPr>
        <xdr:cNvPr id="2717" name="19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8" name="19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19" name="19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0" name="19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1" name="20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2" name="20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3" name="20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4" name="20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5" name="20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6" name="20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7" name="20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4"/>
    <xdr:sp macro="" textlink="">
      <xdr:nvSpPr>
        <xdr:cNvPr id="2728" name="20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29" name="20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30" name="20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94453" cy="245663"/>
    <xdr:sp macro="" textlink="">
      <xdr:nvSpPr>
        <xdr:cNvPr id="2731" name="21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2" name="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3" name="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4" name="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5" name="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6" name="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7" name="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8" name="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39" name="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0" name="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1" name="1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2" name="1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3" name="1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4" name="1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5" name="1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6" name="1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7" name="1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8" name="1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49" name="1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0" name="1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1" name="2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2" name="2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3" name="2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4" name="2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5" name="2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6" name="2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7" name="2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8" name="2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59" name="2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0" name="2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1" name="3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2" name="3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3" name="3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4" name="3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5" name="3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6" name="3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7" name="3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8" name="3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69" name="3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0" name="3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1" name="4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2" name="4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3" name="4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4" name="4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5" name="4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6" name="4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7" name="4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8" name="4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79" name="4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0" name="4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1" name="5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2" name="5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3" name="5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4" name="5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5" name="5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6" name="5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7" name="5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8" name="5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89" name="5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0" name="5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1" name="6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2" name="6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3" name="6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4" name="6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5" name="6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6" name="6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7" name="6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8" name="6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799" name="6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0" name="6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1" name="7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2" name="7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3" name="7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4" name="7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5" name="7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6" name="7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7" name="7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8" name="7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09" name="7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0" name="7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1" name="8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2" name="8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3" name="8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4" name="8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5" name="8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6" name="8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7" name="8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8" name="8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19" name="8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0" name="8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1" name="9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2" name="9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3" name="9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4" name="9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5" name="9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6" name="9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7" name="9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8" name="9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29" name="9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0" name="9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1" name="10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2" name="10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3" name="10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4" name="10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5" name="10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6" name="10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7" name="10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8" name="10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39" name="10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0" name="10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1" name="11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2" name="11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3" name="11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4" name="11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5" name="11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6" name="11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7" name="11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8" name="11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49" name="11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0" name="11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1" name="12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2" name="12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3" name="12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4" name="12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5" name="12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6" name="12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7" name="12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8" name="12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59" name="12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0" name="12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1" name="13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2" name="13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3" name="13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4" name="13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5" name="13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6" name="13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7" name="13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8" name="13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69" name="13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0" name="13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1" name="14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2" name="14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3" name="14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4" name="14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5" name="14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6" name="14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7" name="14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8" name="14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79" name="14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0" name="14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1" name="15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2" name="15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3" name="15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4" name="15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5" name="15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6" name="15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7" name="15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8" name="15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89" name="15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0" name="15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1" name="16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2" name="16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3" name="16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4" name="16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5" name="16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6" name="16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7" name="16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8" name="16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899" name="16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0" name="16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1" name="17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2" name="17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3" name="17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4" name="17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5" name="17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6" name="17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7" name="17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8" name="17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09" name="17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0" name="17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1" name="18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2" name="18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3" name="18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4" name="18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5" name="18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6" name="18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7" name="18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8" name="18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19" name="18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0" name="18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1" name="19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2" name="19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3" name="19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4" name="19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5" name="19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6" name="19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7" name="19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8" name="19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29" name="19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0" name="19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1" name="20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2" name="20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3" name="20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4" name="20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5" name="20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6" name="20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7" name="20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8" name="20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39" name="20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40" name="20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279</xdr:row>
      <xdr:rowOff>0</xdr:rowOff>
    </xdr:from>
    <xdr:ext cx="184731" cy="264560"/>
    <xdr:sp macro="" textlink="">
      <xdr:nvSpPr>
        <xdr:cNvPr id="2941" name="21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128.69\Documents%20and%20Settings\Mbonilla\Configuraci&#243;n%20local\Archivos%20temporales%20de%20Internet\Content.Outlook\REGJJW6J\Copia%20de%20Solicitud-plan%20de%20mejoramiento%20SI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Users\cagudelo\Downloads\Formulacion%20PlanMejoramiento%20Interno%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MC-02-1%20Solicitud%20de%20ACPM%20-%20Aud%20Procesos%20Publicos%202017_17_05_2018_CORREGI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2.9\Ruta%20de%20la%20Calidad\Users\Ycadena\Documents\INSTITUCIONAL\Auditoria%202018-%20Contrataci&#243;n%20Directa\FOR-GI-04-01%20Solicitud%20ACPM%20V12%20-%20Aud%20Contratacion%20Directa2%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MC-02-1%20Solicitud%20de%20ACPM%20-%20Aud%20Procesos%20Publicos%202017_17_05_2018_CORREGIDO%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ULTIMO%20PM%20ASESOR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ACPM%20control%20de%20incendios%20_V2%2011-09-2018%20ultima%20revisi&#243;n%20COI%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Derechos%20de%20Autor%20-%20planea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cell r="C3" t="str">
            <v>Preventiva</v>
          </cell>
          <cell r="D3" t="str">
            <v>Administración documental 1</v>
          </cell>
        </row>
        <row r="4">
          <cell r="B4" t="str">
            <v>Análisis de indicadores</v>
          </cell>
          <cell r="C4" t="str">
            <v>Correctiva</v>
          </cell>
          <cell r="D4" t="str">
            <v>Administración Documental 2</v>
          </cell>
        </row>
        <row r="5">
          <cell r="B5" t="str">
            <v>Auditoria Externa</v>
          </cell>
          <cell r="C5" t="str">
            <v>Correccion</v>
          </cell>
          <cell r="D5" t="str">
            <v>Administración  Recursos Físicos 1</v>
          </cell>
        </row>
        <row r="6">
          <cell r="B6" t="str">
            <v>Auditoría interna</v>
          </cell>
          <cell r="C6" t="str">
            <v>Mejora</v>
          </cell>
          <cell r="D6" t="str">
            <v>Administración de Recursos Físicos 2</v>
          </cell>
        </row>
        <row r="7">
          <cell r="B7" t="str">
            <v>Encuestas de satisfacción del cliente</v>
          </cell>
          <cell r="D7" t="str">
            <v>Administración de Recursos Físico s 3</v>
          </cell>
        </row>
        <row r="8">
          <cell r="B8" t="str">
            <v>Incidente de trabajo</v>
          </cell>
          <cell r="D8" t="str">
            <v>Administracion y Desarrollo del Talento Humano</v>
          </cell>
        </row>
        <row r="9">
          <cell r="B9" t="str">
            <v>Informe de Inspecciones planeadas</v>
          </cell>
          <cell r="D9" t="str">
            <v>Asesoría jurídica</v>
          </cell>
        </row>
        <row r="10">
          <cell r="B10" t="str">
            <v>Informe del producto y/o servicio no conforme</v>
          </cell>
          <cell r="D10" t="str">
            <v>Atención de incendios</v>
          </cell>
        </row>
        <row r="11">
          <cell r="B11" t="str">
            <v>Mapa de Riesgos</v>
          </cell>
          <cell r="D11" t="str">
            <v>Búsqueda y Rescate</v>
          </cell>
        </row>
        <row r="12">
          <cell r="B12" t="str">
            <v>No conformidades reportadas por los responsables de la prestación del servicio</v>
          </cell>
          <cell r="D12" t="str">
            <v>Capacitación y entranamiento Misional</v>
          </cell>
        </row>
        <row r="13">
          <cell r="B13" t="str">
            <v>Prestación de servicios o procesos</v>
          </cell>
          <cell r="D13" t="str">
            <v>Comunicación externa</v>
          </cell>
        </row>
        <row r="14">
          <cell r="B14" t="str">
            <v>Quejas, reclamos o sugerencias</v>
          </cell>
          <cell r="D14" t="str">
            <v>Comunicación interna</v>
          </cell>
        </row>
        <row r="15">
          <cell r="B15" t="str">
            <v>Resultados de auto evaluaciones</v>
          </cell>
          <cell r="D15" t="str">
            <v>Comunicaciones en emergencias</v>
          </cell>
        </row>
        <row r="16">
          <cell r="B16" t="str">
            <v>Revisiones de la dirección</v>
          </cell>
          <cell r="D16" t="str">
            <v>Contabilidad</v>
          </cell>
        </row>
        <row r="17">
          <cell r="B17" t="str">
            <v>Casos de estudio</v>
          </cell>
          <cell r="D17" t="str">
            <v>Contratación</v>
          </cell>
        </row>
        <row r="18">
          <cell r="B18" t="str">
            <v>Evaluación de servicios</v>
          </cell>
          <cell r="D18" t="str">
            <v>Control disciplinario interno</v>
          </cell>
        </row>
        <row r="19">
          <cell r="B19" t="str">
            <v>Plan de Acción</v>
          </cell>
          <cell r="D19" t="str">
            <v xml:space="preserve">Equipo Menor y Suministros </v>
          </cell>
        </row>
        <row r="20">
          <cell r="D20" t="str">
            <v>Evaluación independiente</v>
          </cell>
        </row>
        <row r="21">
          <cell r="D21" t="str">
            <v>Formación y Capacitación Externa</v>
          </cell>
        </row>
        <row r="22">
          <cell r="D22" t="str">
            <v>Gestion Ambiental</v>
          </cell>
        </row>
        <row r="23">
          <cell r="D23" t="str">
            <v>Giros</v>
          </cell>
        </row>
        <row r="24">
          <cell r="D24" t="str">
            <v>Investigación de incendios y eventos conexos</v>
          </cell>
        </row>
        <row r="25">
          <cell r="D25" t="str">
            <v>Logistica</v>
          </cell>
        </row>
        <row r="26">
          <cell r="D26" t="str">
            <v>Logística para indicentes y eventos</v>
          </cell>
        </row>
        <row r="27">
          <cell r="D27" t="str">
            <v>Mejora Continua</v>
          </cell>
        </row>
        <row r="28">
          <cell r="D28" t="str">
            <v>Operativos generales</v>
          </cell>
        </row>
        <row r="29">
          <cell r="D29" t="str">
            <v>Otras emergencias</v>
          </cell>
        </row>
        <row r="30">
          <cell r="D30" t="str">
            <v>Parque Automor</v>
          </cell>
        </row>
        <row r="31">
          <cell r="D31" t="str">
            <v>Planeación y Gestión Estratégica</v>
          </cell>
        </row>
        <row r="32">
          <cell r="D32" t="str">
            <v>Preparativos para respuesta</v>
          </cell>
        </row>
        <row r="33">
          <cell r="D33" t="str">
            <v>Presupuesto</v>
          </cell>
        </row>
        <row r="34">
          <cell r="D34" t="str">
            <v>Prevención</v>
          </cell>
        </row>
        <row r="35">
          <cell r="D35" t="str">
            <v>Respuesta a incidentes con materiales peligrosos y emergencias químicas</v>
          </cell>
        </row>
        <row r="36">
          <cell r="D36" t="str">
            <v>Revisiones técnicas</v>
          </cell>
        </row>
        <row r="37">
          <cell r="D37" t="str">
            <v>Salud ocupacional</v>
          </cell>
        </row>
        <row r="38">
          <cell r="D38" t="str">
            <v>Servicio al ciudadano</v>
          </cell>
        </row>
        <row r="39">
          <cell r="D39" t="str">
            <v>Sistemas de información</v>
          </cell>
        </row>
        <row r="40">
          <cell r="D40" t="str">
            <v>Tecnología informática</v>
          </cell>
        </row>
        <row r="41">
          <cell r="D41" t="str">
            <v>USAR</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icitud AC,AP,AM"/>
      <sheetName val="Gráf_Proc_orig"/>
    </sheetNames>
    <sheetDataSet>
      <sheetData sheetId="0">
        <row r="3">
          <cell r="C3" t="str">
            <v>Preventiva</v>
          </cell>
        </row>
        <row r="4">
          <cell r="C4" t="str">
            <v>Correctiva</v>
          </cell>
        </row>
        <row r="5">
          <cell r="C5" t="str">
            <v>Correción</v>
          </cell>
        </row>
        <row r="6">
          <cell r="C6" t="str">
            <v>Mejora</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row r="2">
          <cell r="A2" t="str">
            <v>Administración de recursos físicos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Administración de recursos físicos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45">
          <cell r="A45" t="str">
            <v>Acuático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048516"/>
  <sheetViews>
    <sheetView tabSelected="1" zoomScale="70" zoomScaleNormal="70" workbookViewId="0">
      <pane xSplit="9" ySplit="3" topLeftCell="J4" activePane="bottomRight" state="frozen"/>
      <selection pane="topRight" activeCell="J1" sqref="J1"/>
      <selection pane="bottomLeft" activeCell="A4" sqref="A4"/>
      <selection pane="bottomRight" activeCell="AE9" sqref="AE9"/>
    </sheetView>
  </sheetViews>
  <sheetFormatPr baseColWidth="10" defaultRowHeight="15" x14ac:dyDescent="0.25"/>
  <cols>
    <col min="1" max="1" width="6.28515625" style="36" customWidth="1"/>
    <col min="2" max="2" width="10.7109375" style="36" customWidth="1"/>
    <col min="3" max="3" width="9.7109375" style="36" customWidth="1"/>
    <col min="4" max="4" width="5" style="36" customWidth="1"/>
    <col min="5" max="5" width="21.85546875" style="36" customWidth="1"/>
    <col min="6" max="6" width="10.7109375" style="36" customWidth="1"/>
    <col min="7" max="7" width="9.7109375" style="35" customWidth="1"/>
    <col min="8" max="8" width="14" style="36" customWidth="1"/>
    <col min="9" max="9" width="31.5703125" style="36" customWidth="1"/>
    <col min="10" max="10" width="26.140625" style="36" customWidth="1"/>
    <col min="11" max="11" width="32.42578125" style="36" customWidth="1"/>
    <col min="12" max="13" width="10.7109375" style="35" customWidth="1"/>
    <col min="14" max="14" width="9.7109375" style="36" customWidth="1"/>
    <col min="15" max="15" width="12.85546875" style="36" customWidth="1"/>
    <col min="16" max="16" width="12.7109375" style="36" customWidth="1"/>
    <col min="17" max="17" width="7.28515625" style="36" customWidth="1"/>
    <col min="18" max="18" width="16.42578125" style="36" customWidth="1"/>
    <col min="19" max="19" width="9.140625" style="36" customWidth="1"/>
    <col min="20" max="20" width="12.7109375" style="36" customWidth="1"/>
    <col min="21" max="21" width="12.5703125" style="36" customWidth="1"/>
    <col min="22" max="22" width="9.85546875" style="36" customWidth="1"/>
    <col min="23" max="23" width="11.42578125" style="36" customWidth="1"/>
    <col min="24" max="24" width="26" style="36" customWidth="1"/>
    <col min="25" max="25" width="11.42578125" style="95" customWidth="1"/>
    <col min="26" max="28" width="11.42578125" style="35" customWidth="1"/>
    <col min="29" max="30" width="11.42578125" style="36" customWidth="1"/>
    <col min="31" max="31" width="11.42578125" style="58" customWidth="1"/>
    <col min="32" max="32" width="16.5703125" style="36" customWidth="1"/>
    <col min="33" max="36" width="11.42578125" style="35" customWidth="1"/>
    <col min="37" max="37" width="11.42578125" style="36" customWidth="1"/>
    <col min="38" max="38" width="14" style="140" customWidth="1"/>
    <col min="39" max="40" width="14" style="36" customWidth="1"/>
    <col min="41" max="43" width="14" style="35" customWidth="1"/>
    <col min="44" max="46" width="14" style="36" customWidth="1"/>
    <col min="47" max="49" width="11.42578125" style="36" customWidth="1"/>
    <col min="50" max="50" width="23.85546875" style="36" customWidth="1"/>
    <col min="51" max="51" width="17.85546875" style="36" customWidth="1"/>
  </cols>
  <sheetData>
    <row r="1" spans="1:52" ht="15.75" customHeight="1" x14ac:dyDescent="0.25">
      <c r="A1" s="243" t="s">
        <v>0</v>
      </c>
      <c r="B1" s="244"/>
      <c r="C1" s="244"/>
      <c r="D1" s="244"/>
      <c r="E1" s="244"/>
      <c r="F1" s="244"/>
      <c r="G1" s="244"/>
      <c r="H1" s="244"/>
      <c r="I1" s="245"/>
      <c r="J1" s="241" t="s">
        <v>15</v>
      </c>
      <c r="K1" s="242"/>
      <c r="L1" s="242"/>
      <c r="M1" s="242"/>
      <c r="N1" s="242"/>
      <c r="O1" s="242"/>
      <c r="P1" s="242"/>
      <c r="Q1" s="242"/>
      <c r="R1" s="242"/>
      <c r="S1" s="242"/>
      <c r="T1" s="242"/>
      <c r="U1" s="242"/>
      <c r="V1" s="242"/>
      <c r="W1" s="252" t="s">
        <v>1914</v>
      </c>
      <c r="X1" s="253"/>
      <c r="Y1" s="253"/>
      <c r="Z1" s="253"/>
      <c r="AA1" s="253"/>
      <c r="AB1" s="253"/>
      <c r="AC1" s="253"/>
      <c r="AD1" s="254"/>
      <c r="AE1" s="263" t="s">
        <v>1562</v>
      </c>
      <c r="AF1" s="264"/>
      <c r="AG1" s="264"/>
      <c r="AH1" s="264"/>
      <c r="AI1" s="264"/>
      <c r="AJ1" s="264"/>
      <c r="AK1" s="264"/>
      <c r="AL1" s="265"/>
      <c r="AM1" s="279" t="s">
        <v>1562</v>
      </c>
      <c r="AN1" s="280"/>
      <c r="AO1" s="280"/>
      <c r="AP1" s="280"/>
      <c r="AQ1" s="280"/>
      <c r="AR1" s="280"/>
      <c r="AS1" s="280"/>
      <c r="AT1" s="281"/>
      <c r="AU1" s="274" t="s">
        <v>613</v>
      </c>
      <c r="AV1" s="275"/>
      <c r="AW1" s="275"/>
      <c r="AX1" s="275"/>
      <c r="AY1" s="276"/>
    </row>
    <row r="2" spans="1:52" ht="15" customHeight="1" x14ac:dyDescent="0.25">
      <c r="A2" s="246" t="s">
        <v>1</v>
      </c>
      <c r="B2" s="248" t="s">
        <v>2</v>
      </c>
      <c r="C2" s="248" t="s">
        <v>3</v>
      </c>
      <c r="D2" s="248" t="s">
        <v>158</v>
      </c>
      <c r="E2" s="248" t="s">
        <v>4</v>
      </c>
      <c r="F2" s="248" t="s">
        <v>5</v>
      </c>
      <c r="G2" s="248" t="s">
        <v>6</v>
      </c>
      <c r="H2" s="248" t="s">
        <v>7</v>
      </c>
      <c r="I2" s="248" t="s">
        <v>8</v>
      </c>
      <c r="J2" s="250" t="s">
        <v>9</v>
      </c>
      <c r="K2" s="239" t="s">
        <v>17</v>
      </c>
      <c r="L2" s="240"/>
      <c r="M2" s="237" t="s">
        <v>19</v>
      </c>
      <c r="N2" s="237" t="s">
        <v>20</v>
      </c>
      <c r="O2" s="237" t="s">
        <v>21</v>
      </c>
      <c r="P2" s="237" t="s">
        <v>22</v>
      </c>
      <c r="Q2" s="237" t="s">
        <v>23</v>
      </c>
      <c r="R2" s="237" t="s">
        <v>24</v>
      </c>
      <c r="S2" s="237" t="s">
        <v>154</v>
      </c>
      <c r="T2" s="237" t="s">
        <v>25</v>
      </c>
      <c r="U2" s="237" t="s">
        <v>156</v>
      </c>
      <c r="V2" s="237" t="s">
        <v>155</v>
      </c>
      <c r="W2" s="255" t="s">
        <v>816</v>
      </c>
      <c r="X2" s="257" t="s">
        <v>817</v>
      </c>
      <c r="Y2" s="259" t="s">
        <v>818</v>
      </c>
      <c r="Z2" s="259" t="s">
        <v>819</v>
      </c>
      <c r="AA2" s="259" t="s">
        <v>820</v>
      </c>
      <c r="AB2" s="259" t="s">
        <v>821</v>
      </c>
      <c r="AC2" s="259" t="s">
        <v>822</v>
      </c>
      <c r="AD2" s="261" t="s">
        <v>823</v>
      </c>
      <c r="AE2" s="266" t="s">
        <v>1425</v>
      </c>
      <c r="AF2" s="268" t="s">
        <v>1426</v>
      </c>
      <c r="AG2" s="270" t="s">
        <v>1427</v>
      </c>
      <c r="AH2" s="270" t="s">
        <v>1428</v>
      </c>
      <c r="AI2" s="270" t="s">
        <v>1429</v>
      </c>
      <c r="AJ2" s="270" t="s">
        <v>1430</v>
      </c>
      <c r="AK2" s="270" t="s">
        <v>1432</v>
      </c>
      <c r="AL2" s="272" t="s">
        <v>1431</v>
      </c>
      <c r="AM2" s="282" t="s">
        <v>1563</v>
      </c>
      <c r="AN2" s="284" t="s">
        <v>1564</v>
      </c>
      <c r="AO2" s="286" t="s">
        <v>1565</v>
      </c>
      <c r="AP2" s="286" t="s">
        <v>1566</v>
      </c>
      <c r="AQ2" s="286" t="s">
        <v>1567</v>
      </c>
      <c r="AR2" s="286" t="s">
        <v>1568</v>
      </c>
      <c r="AS2" s="286" t="s">
        <v>1570</v>
      </c>
      <c r="AT2" s="288" t="s">
        <v>1569</v>
      </c>
      <c r="AU2" s="277" t="s">
        <v>614</v>
      </c>
      <c r="AV2" s="278" t="s">
        <v>615</v>
      </c>
      <c r="AW2" s="278" t="s">
        <v>616</v>
      </c>
      <c r="AX2" s="278" t="s">
        <v>617</v>
      </c>
      <c r="AY2" s="32" t="s">
        <v>618</v>
      </c>
    </row>
    <row r="3" spans="1:52" ht="45.75" customHeight="1" x14ac:dyDescent="0.25">
      <c r="A3" s="247"/>
      <c r="B3" s="249"/>
      <c r="C3" s="249"/>
      <c r="D3" s="249"/>
      <c r="E3" s="249"/>
      <c r="F3" s="249"/>
      <c r="G3" s="249"/>
      <c r="H3" s="249"/>
      <c r="I3" s="249"/>
      <c r="J3" s="251"/>
      <c r="K3" s="33" t="s">
        <v>16</v>
      </c>
      <c r="L3" s="90" t="s">
        <v>161</v>
      </c>
      <c r="M3" s="238"/>
      <c r="N3" s="238"/>
      <c r="O3" s="238"/>
      <c r="P3" s="238"/>
      <c r="Q3" s="238"/>
      <c r="R3" s="238"/>
      <c r="S3" s="238"/>
      <c r="T3" s="238"/>
      <c r="U3" s="238"/>
      <c r="V3" s="238"/>
      <c r="W3" s="256"/>
      <c r="X3" s="258"/>
      <c r="Y3" s="260"/>
      <c r="Z3" s="260"/>
      <c r="AA3" s="260"/>
      <c r="AB3" s="260"/>
      <c r="AC3" s="260"/>
      <c r="AD3" s="262"/>
      <c r="AE3" s="267"/>
      <c r="AF3" s="269"/>
      <c r="AG3" s="271"/>
      <c r="AH3" s="271"/>
      <c r="AI3" s="271"/>
      <c r="AJ3" s="271"/>
      <c r="AK3" s="271"/>
      <c r="AL3" s="273"/>
      <c r="AM3" s="283"/>
      <c r="AN3" s="285"/>
      <c r="AO3" s="287"/>
      <c r="AP3" s="287"/>
      <c r="AQ3" s="287"/>
      <c r="AR3" s="287"/>
      <c r="AS3" s="287"/>
      <c r="AT3" s="289"/>
      <c r="AU3" s="277"/>
      <c r="AV3" s="278"/>
      <c r="AW3" s="278"/>
      <c r="AX3" s="278"/>
      <c r="AY3" s="32"/>
    </row>
    <row r="4" spans="1:52" ht="75.75" customHeight="1" x14ac:dyDescent="0.25">
      <c r="A4" s="38" t="s">
        <v>157</v>
      </c>
      <c r="B4" s="39" t="s">
        <v>10</v>
      </c>
      <c r="C4" s="39" t="s">
        <v>11</v>
      </c>
      <c r="D4" s="39" t="s">
        <v>159</v>
      </c>
      <c r="E4" s="39" t="s">
        <v>12</v>
      </c>
      <c r="F4" s="39" t="s">
        <v>10</v>
      </c>
      <c r="G4" s="39" t="s">
        <v>13</v>
      </c>
      <c r="H4" s="39" t="s">
        <v>11</v>
      </c>
      <c r="I4" s="39" t="s">
        <v>1334</v>
      </c>
      <c r="J4" s="40" t="s">
        <v>14</v>
      </c>
      <c r="K4" s="41" t="s">
        <v>18</v>
      </c>
      <c r="L4" s="40" t="s">
        <v>162</v>
      </c>
      <c r="M4" s="40" t="s">
        <v>11</v>
      </c>
      <c r="N4" s="40" t="s">
        <v>26</v>
      </c>
      <c r="O4" s="40" t="s">
        <v>11</v>
      </c>
      <c r="P4" s="40" t="s">
        <v>26</v>
      </c>
      <c r="Q4" s="40" t="s">
        <v>27</v>
      </c>
      <c r="R4" s="40" t="s">
        <v>164</v>
      </c>
      <c r="S4" s="40" t="s">
        <v>11</v>
      </c>
      <c r="T4" s="40" t="s">
        <v>163</v>
      </c>
      <c r="U4" s="40" t="s">
        <v>10</v>
      </c>
      <c r="V4" s="40" t="s">
        <v>10</v>
      </c>
      <c r="W4" s="184" t="s">
        <v>10</v>
      </c>
      <c r="X4" s="160" t="s">
        <v>607</v>
      </c>
      <c r="Y4" s="160" t="s">
        <v>608</v>
      </c>
      <c r="Z4" s="160" t="s">
        <v>609</v>
      </c>
      <c r="AA4" s="160" t="s">
        <v>609</v>
      </c>
      <c r="AB4" s="160" t="s">
        <v>26</v>
      </c>
      <c r="AC4" s="160" t="s">
        <v>610</v>
      </c>
      <c r="AD4" s="185" t="s">
        <v>11</v>
      </c>
      <c r="AE4" s="180" t="s">
        <v>10</v>
      </c>
      <c r="AF4" s="181" t="s">
        <v>607</v>
      </c>
      <c r="AG4" s="181" t="s">
        <v>608</v>
      </c>
      <c r="AH4" s="181" t="s">
        <v>609</v>
      </c>
      <c r="AI4" s="181" t="s">
        <v>609</v>
      </c>
      <c r="AJ4" s="181" t="s">
        <v>26</v>
      </c>
      <c r="AK4" s="181" t="s">
        <v>610</v>
      </c>
      <c r="AL4" s="182" t="s">
        <v>11</v>
      </c>
      <c r="AM4" s="187" t="s">
        <v>10</v>
      </c>
      <c r="AN4" s="188" t="s">
        <v>607</v>
      </c>
      <c r="AO4" s="188" t="s">
        <v>608</v>
      </c>
      <c r="AP4" s="188" t="s">
        <v>609</v>
      </c>
      <c r="AQ4" s="188" t="s">
        <v>609</v>
      </c>
      <c r="AR4" s="188" t="s">
        <v>26</v>
      </c>
      <c r="AS4" s="188" t="s">
        <v>610</v>
      </c>
      <c r="AT4" s="189" t="s">
        <v>11</v>
      </c>
      <c r="AU4" s="34" t="s">
        <v>619</v>
      </c>
      <c r="AV4" s="42" t="s">
        <v>11</v>
      </c>
      <c r="AW4" s="42" t="s">
        <v>11</v>
      </c>
      <c r="AX4" s="42" t="s">
        <v>11</v>
      </c>
      <c r="AY4" s="43"/>
      <c r="AZ4" s="31" t="s">
        <v>625</v>
      </c>
    </row>
    <row r="5" spans="1:52" s="60" customFormat="1" ht="50.1" customHeight="1" x14ac:dyDescent="0.2">
      <c r="A5" s="46">
        <v>289</v>
      </c>
      <c r="B5" s="55">
        <v>42109</v>
      </c>
      <c r="C5" s="47" t="s">
        <v>38</v>
      </c>
      <c r="D5" s="46"/>
      <c r="E5" s="47" t="s">
        <v>182</v>
      </c>
      <c r="F5" s="55">
        <v>41985</v>
      </c>
      <c r="G5" s="293" t="s">
        <v>183</v>
      </c>
      <c r="H5" s="294" t="s">
        <v>45</v>
      </c>
      <c r="I5" s="294" t="s">
        <v>184</v>
      </c>
      <c r="J5" s="47" t="s">
        <v>185</v>
      </c>
      <c r="K5" s="47" t="s">
        <v>186</v>
      </c>
      <c r="L5" s="82">
        <v>1</v>
      </c>
      <c r="M5" s="153" t="s">
        <v>53</v>
      </c>
      <c r="N5" s="47" t="str">
        <f>IF(H5="","",VLOOKUP(H5,dato!$A$2:$B$43,2,FALSE))</f>
        <v>Giohana Catarine Gonzalez Turizo</v>
      </c>
      <c r="O5" s="47" t="s">
        <v>45</v>
      </c>
      <c r="P5" s="47" t="str">
        <f>IF(H5="","",VLOOKUP(O5,dato!$A$2:$B$152,2,FALSE))</f>
        <v>Giohana Catarine Gonzalez Turizo</v>
      </c>
      <c r="Q5" s="46" t="s">
        <v>187</v>
      </c>
      <c r="R5" s="46" t="s">
        <v>188</v>
      </c>
      <c r="S5" s="84">
        <v>1</v>
      </c>
      <c r="T5" s="47" t="s">
        <v>188</v>
      </c>
      <c r="U5" s="55">
        <v>42107</v>
      </c>
      <c r="V5" s="55">
        <v>43087</v>
      </c>
      <c r="W5" s="171">
        <v>43437</v>
      </c>
      <c r="X5" s="143" t="s">
        <v>1292</v>
      </c>
      <c r="Y5" s="173">
        <v>1</v>
      </c>
      <c r="Z5" s="83">
        <f>(IF(Y5="","",IF(OR($L5=0,$L5="",W5=""),"",Y5/$L5)))</f>
        <v>1</v>
      </c>
      <c r="AA5" s="84">
        <f>(IF(OR($S5="",Z5=""),"",IF(OR($S5=0,Z5=0),0,IF((Z5*100%)/$S5&gt;100%,100%,(Z5*100%)/$S5))))</f>
        <v>1</v>
      </c>
      <c r="AB5" s="85" t="str">
        <f>IF(Y5="","",IF(W5="","FALTA FECHA SEGUIMIENTO",IF(W5&gt;$V5,IF(AA5=100%,"OK","ROJO"),IF(AA5&lt;ROUND(DAYS360($U5,W5,FALSE),0)/ROUND(DAYS360($U5,$V5,FALSE),-1),"ROJO",IF(AA5=100%,"OK","AMARILLO")))))</f>
        <v>OK</v>
      </c>
      <c r="AC5" s="172" t="s">
        <v>1293</v>
      </c>
      <c r="AD5" s="142" t="s">
        <v>172</v>
      </c>
      <c r="AE5" s="171">
        <v>43523</v>
      </c>
      <c r="AF5" s="143" t="s">
        <v>1675</v>
      </c>
      <c r="AG5" s="173">
        <v>1</v>
      </c>
      <c r="AH5" s="83">
        <f>(IF(AG5="","",IF(OR($L5=0,$L5="",AE5=""),"",AG5/$L5)))</f>
        <v>1</v>
      </c>
      <c r="AI5" s="84">
        <f>IF(OR($S5="",AH5=""),"",IF(OR($S5=0,AH5=0),0,IF((AH5*100%)/$S5&gt;100%,100%,(AH5*100%)/$S5)))</f>
        <v>1</v>
      </c>
      <c r="AJ5" s="156" t="str">
        <f>IF(AG5="","",IF(AE5="","FALTA FECHA SEGUIMIENTO",IF(AE5&gt;$V5,IF(AI5=100%,"OK","ROJO"),IF(AI5&lt;ROUND(DAYS360($U5,AE5,FALSE),0)/ROUND(DAYS360($U5,$V5,FALSE),-1),"ROJO",IF(AI5=100%,"OK","AMARILLO")))))</f>
        <v>OK</v>
      </c>
      <c r="AK5" s="143" t="s">
        <v>1676</v>
      </c>
      <c r="AL5" s="142" t="s">
        <v>172</v>
      </c>
      <c r="AM5" s="77"/>
      <c r="AN5" s="47"/>
      <c r="AO5" s="91"/>
      <c r="AP5" s="83" t="str">
        <f>(IF(AO5="","",IF(OR($L5=0,$L5="",AM5=""),"",AO5/$L5)))</f>
        <v/>
      </c>
      <c r="AQ5" s="84" t="str">
        <f>IF(OR($S5="",AP5=""),"",IF(OR($S5=0,AP5=0),0,IF((AP5*100%)/$S5&gt;100%,100%,(AP5*100%)/$S5)))</f>
        <v/>
      </c>
      <c r="AR5" s="81" t="str">
        <f>IF(AO5="","",IF(AM5="","FALTA FECHA SEGUIMIENTO",IF(AM5&gt;$V5,IF(AQ5=100%,"OK","ROJO"),IF(AQ5&lt;ROUND(DAYS360($U5,AM5,FALSE),0)/ROUND(DAYS360($U5,$V5,FALSE),-1),"ROJO",IF(AQ5=100%,"OK","AMARILLO")))))</f>
        <v/>
      </c>
      <c r="AS5" s="47"/>
      <c r="AT5" s="47"/>
      <c r="AU5" s="71" t="str">
        <f>IF(A5="","",IF(OR(AA5=100%,AI5=100%,AY5=100%,BG5=100%),"Cumplida","Pendiente"))</f>
        <v>Cumplida</v>
      </c>
      <c r="AV5" s="46"/>
      <c r="AW5" s="72" t="s">
        <v>35</v>
      </c>
      <c r="AX5" s="44"/>
      <c r="AY5" s="44"/>
      <c r="AZ5" s="44"/>
    </row>
    <row r="6" spans="1:52" s="60" customFormat="1" ht="50.1" customHeight="1" x14ac:dyDescent="0.2">
      <c r="A6" s="46">
        <v>300</v>
      </c>
      <c r="B6" s="55">
        <v>42268</v>
      </c>
      <c r="C6" s="47" t="s">
        <v>34</v>
      </c>
      <c r="D6" s="46"/>
      <c r="E6" s="47" t="s">
        <v>189</v>
      </c>
      <c r="F6" s="55">
        <v>42268</v>
      </c>
      <c r="G6" s="295" t="s">
        <v>191</v>
      </c>
      <c r="H6" s="294" t="s">
        <v>45</v>
      </c>
      <c r="I6" s="294" t="s">
        <v>192</v>
      </c>
      <c r="J6" s="47" t="s">
        <v>193</v>
      </c>
      <c r="K6" s="47" t="s">
        <v>194</v>
      </c>
      <c r="L6" s="82">
        <v>1</v>
      </c>
      <c r="M6" s="153" t="s">
        <v>53</v>
      </c>
      <c r="N6" s="47" t="str">
        <f>IF(H6="","",VLOOKUP(H6,dato!$A$2:$B$43,2,FALSE))</f>
        <v>Giohana Catarine Gonzalez Turizo</v>
      </c>
      <c r="O6" s="47" t="s">
        <v>45</v>
      </c>
      <c r="P6" s="47" t="str">
        <f>IF(H6="","",VLOOKUP(O6,dato!$A$2:$B$152,2,FALSE))</f>
        <v>Giohana Catarine Gonzalez Turizo</v>
      </c>
      <c r="Q6" s="46" t="s">
        <v>190</v>
      </c>
      <c r="R6" s="47" t="s">
        <v>195</v>
      </c>
      <c r="S6" s="84">
        <v>1</v>
      </c>
      <c r="T6" s="47" t="s">
        <v>196</v>
      </c>
      <c r="U6" s="55">
        <v>42278</v>
      </c>
      <c r="V6" s="55">
        <v>42643</v>
      </c>
      <c r="W6" s="151">
        <v>43474</v>
      </c>
      <c r="X6" s="142" t="s">
        <v>1341</v>
      </c>
      <c r="Y6" s="159">
        <v>1</v>
      </c>
      <c r="Z6" s="83">
        <f t="shared" ref="Z6:Z28" si="0">(IF(Y6="","",IF(OR($L6=0,$L6="",W6=""),"",Y6/$L6)))</f>
        <v>1</v>
      </c>
      <c r="AA6" s="84">
        <f t="shared" ref="AA6:AA28" si="1">(IF(OR($S6="",Z6=""),"",IF(OR($S6=0,Z6=0),0,IF((Z6*100%)/$S6&gt;100%,100%,(Z6*100%)/$S6))))</f>
        <v>1</v>
      </c>
      <c r="AB6" s="85" t="str">
        <f t="shared" ref="AB6:AB28" si="2">IF(Y6="","",IF(W6="","FALTA FECHA SEGUIMIENTO",IF(W6&gt;$V6,IF(AA6=100%,"OK","ROJO"),IF(AA6&lt;ROUND(DAYS360($U6,W6,FALSE),0)/ROUND(DAYS360($U6,$V6,FALSE),-1),"ROJO",IF(AA6=100%,"OK","AMARILLO")))))</f>
        <v>OK</v>
      </c>
      <c r="AC6" s="142" t="s">
        <v>1342</v>
      </c>
      <c r="AD6" s="142" t="s">
        <v>1343</v>
      </c>
      <c r="AE6" s="151">
        <v>43474</v>
      </c>
      <c r="AF6" s="142" t="s">
        <v>1341</v>
      </c>
      <c r="AG6" s="159">
        <v>1</v>
      </c>
      <c r="AH6" s="83">
        <f t="shared" ref="AH6" si="3">(IF(AG6="","",IF(OR($L6=0,$L6="",AE6=""),"",AG6/$L6)))</f>
        <v>1</v>
      </c>
      <c r="AI6" s="84">
        <f t="shared" ref="AI6:AI28" si="4">IF(OR($S6="",AH6=""),"",IF(OR($S6=0,AH6=0),0,IF((AH6*100%)/$S6&gt;100%,100%,(AH6*100%)/$S6)))</f>
        <v>1</v>
      </c>
      <c r="AJ6" s="156" t="str">
        <f t="shared" ref="AJ6:AJ28" si="5">IF(AG6="","",IF(AE6="","FALTA FECHA SEGUIMIENTO",IF(AE6&gt;$V6,IF(AI6=100%,"OK","ROJO"),IF(AI6&lt;ROUND(DAYS360($U6,AE6,FALSE),0)/ROUND(DAYS360($U6,$V6,FALSE),-1),"ROJO",IF(AI6=100%,"OK","AMARILLO")))))</f>
        <v>OK</v>
      </c>
      <c r="AK6" s="142" t="s">
        <v>1342</v>
      </c>
      <c r="AL6" s="142" t="s">
        <v>1343</v>
      </c>
      <c r="AM6" s="77"/>
      <c r="AN6" s="47"/>
      <c r="AO6" s="91"/>
      <c r="AP6" s="83" t="str">
        <f t="shared" ref="AP6:AP28" si="6">(IF(AO6="","",IF(OR($L6=0,$L6="",AM6=""),"",AO6/$L6)))</f>
        <v/>
      </c>
      <c r="AQ6" s="84" t="str">
        <f t="shared" ref="AQ6:AQ28" si="7">IF(OR($S6="",AP6=""),"",IF(OR($S6=0,AP6=0),0,IF((AP6*100%)/$S6&gt;100%,100%,(AP6*100%)/$S6)))</f>
        <v/>
      </c>
      <c r="AR6" s="81" t="str">
        <f t="shared" ref="AR6:AR28" si="8">IF(AO6="","",IF(AM6="","FALTA FECHA SEGUIMIENTO",IF(AM6&gt;$V6,IF(AQ6=100%,"OK","ROJO"),IF(AQ6&lt;ROUND(DAYS360($U6,AM6,FALSE),0)/ROUND(DAYS360($U6,$V6,FALSE),-1),"ROJO",IF(AQ6=100%,"OK","AMARILLO")))))</f>
        <v/>
      </c>
      <c r="AS6" s="47"/>
      <c r="AT6" s="47"/>
      <c r="AU6" s="71" t="str">
        <f t="shared" ref="AU6:AU28" si="9">IF(A6="","",IF(OR(AA6=100%,AI6=100%,AY6=100%,BG6=100%),"Cumplida","Pendiente"))</f>
        <v>Cumplida</v>
      </c>
      <c r="AV6" s="73" t="s">
        <v>611</v>
      </c>
      <c r="AW6" s="72" t="s">
        <v>35</v>
      </c>
      <c r="AX6" s="47" t="s">
        <v>629</v>
      </c>
      <c r="AY6" s="44"/>
      <c r="AZ6" s="44"/>
    </row>
    <row r="7" spans="1:52" s="60" customFormat="1" ht="50.1" customHeight="1" x14ac:dyDescent="0.2">
      <c r="A7" s="46">
        <v>300</v>
      </c>
      <c r="B7" s="55">
        <v>42268</v>
      </c>
      <c r="C7" s="47" t="s">
        <v>34</v>
      </c>
      <c r="D7" s="46"/>
      <c r="E7" s="47" t="s">
        <v>189</v>
      </c>
      <c r="F7" s="55">
        <v>42268</v>
      </c>
      <c r="G7" s="295" t="s">
        <v>197</v>
      </c>
      <c r="H7" s="294" t="s">
        <v>58</v>
      </c>
      <c r="I7" s="294" t="s">
        <v>198</v>
      </c>
      <c r="J7" s="47" t="s">
        <v>199</v>
      </c>
      <c r="K7" s="47" t="s">
        <v>200</v>
      </c>
      <c r="L7" s="82">
        <v>2</v>
      </c>
      <c r="M7" s="153" t="s">
        <v>53</v>
      </c>
      <c r="N7" s="47" t="str">
        <f>IF(H7="","",VLOOKUP(H7,dato!$A$2:$B$43,2,FALSE))</f>
        <v>Juan Carlos Gómez Melgarejo</v>
      </c>
      <c r="O7" s="47" t="s">
        <v>620</v>
      </c>
      <c r="P7" s="47" t="str">
        <f>IF(H7="","",VLOOKUP(O7,dato!$A$2:$B$152,2,FALSE))</f>
        <v>Juan Carlos Gómez Melgarejo</v>
      </c>
      <c r="Q7" s="46" t="s">
        <v>190</v>
      </c>
      <c r="R7" s="47" t="s">
        <v>201</v>
      </c>
      <c r="S7" s="84">
        <v>1</v>
      </c>
      <c r="T7" s="47" t="s">
        <v>202</v>
      </c>
      <c r="U7" s="55">
        <v>42278</v>
      </c>
      <c r="V7" s="55">
        <v>42643</v>
      </c>
      <c r="W7" s="151">
        <v>43476</v>
      </c>
      <c r="X7" s="169" t="s">
        <v>1435</v>
      </c>
      <c r="Y7" s="159">
        <v>1.9</v>
      </c>
      <c r="Z7" s="83">
        <f t="shared" si="0"/>
        <v>0.95</v>
      </c>
      <c r="AA7" s="84">
        <f t="shared" si="1"/>
        <v>0.95</v>
      </c>
      <c r="AB7" s="85" t="str">
        <f t="shared" si="2"/>
        <v>ROJO</v>
      </c>
      <c r="AC7" s="169" t="s">
        <v>1436</v>
      </c>
      <c r="AD7" s="142" t="s">
        <v>626</v>
      </c>
      <c r="AE7" s="151">
        <v>43476</v>
      </c>
      <c r="AF7" s="169" t="s">
        <v>1435</v>
      </c>
      <c r="AG7" s="211">
        <v>1.9</v>
      </c>
      <c r="AH7" s="83">
        <f t="shared" ref="AH7:AH12" si="10">IF(AG7="","",IF(OR($L7=0,$L7="",AE7=""),"",AG7/$L7))</f>
        <v>0.95</v>
      </c>
      <c r="AI7" s="84">
        <f t="shared" si="4"/>
        <v>0.95</v>
      </c>
      <c r="AJ7" s="156" t="str">
        <f t="shared" si="5"/>
        <v>ROJO</v>
      </c>
      <c r="AK7" s="169" t="s">
        <v>1436</v>
      </c>
      <c r="AL7" s="224" t="s">
        <v>626</v>
      </c>
      <c r="AM7" s="47"/>
      <c r="AN7" s="47"/>
      <c r="AO7" s="91"/>
      <c r="AP7" s="83" t="str">
        <f t="shared" si="6"/>
        <v/>
      </c>
      <c r="AQ7" s="84" t="str">
        <f t="shared" si="7"/>
        <v/>
      </c>
      <c r="AR7" s="81" t="str">
        <f t="shared" si="8"/>
        <v/>
      </c>
      <c r="AS7" s="47"/>
      <c r="AT7" s="47"/>
      <c r="AU7" s="71" t="str">
        <f t="shared" si="9"/>
        <v>Pendiente</v>
      </c>
      <c r="AV7" s="73" t="s">
        <v>611</v>
      </c>
      <c r="AW7" s="72" t="s">
        <v>35</v>
      </c>
      <c r="AX7" s="47" t="s">
        <v>629</v>
      </c>
      <c r="AY7" s="44"/>
      <c r="AZ7" s="44"/>
    </row>
    <row r="8" spans="1:52" s="60" customFormat="1" ht="50.1" customHeight="1" x14ac:dyDescent="0.2">
      <c r="A8" s="46">
        <v>302</v>
      </c>
      <c r="B8" s="55">
        <v>42276</v>
      </c>
      <c r="C8" s="47" t="s">
        <v>34</v>
      </c>
      <c r="D8" s="46"/>
      <c r="E8" s="47" t="s">
        <v>203</v>
      </c>
      <c r="F8" s="55">
        <v>42276</v>
      </c>
      <c r="G8" s="295" t="s">
        <v>204</v>
      </c>
      <c r="H8" s="294" t="s">
        <v>45</v>
      </c>
      <c r="I8" s="294" t="s">
        <v>661</v>
      </c>
      <c r="J8" s="47" t="s">
        <v>205</v>
      </c>
      <c r="K8" s="47" t="s">
        <v>206</v>
      </c>
      <c r="L8" s="82">
        <v>2</v>
      </c>
      <c r="M8" s="153" t="s">
        <v>53</v>
      </c>
      <c r="N8" s="47" t="str">
        <f>IF(H8="","",VLOOKUP(H8,dato!$A$2:$B$43,2,FALSE))</f>
        <v>Giohana Catarine Gonzalez Turizo</v>
      </c>
      <c r="O8" s="47" t="s">
        <v>45</v>
      </c>
      <c r="P8" s="47" t="str">
        <f>IF(H8="","",VLOOKUP(O8,dato!$A$2:$B$152,2,FALSE))</f>
        <v>Giohana Catarine Gonzalez Turizo</v>
      </c>
      <c r="Q8" s="46" t="s">
        <v>190</v>
      </c>
      <c r="R8" s="47" t="s">
        <v>207</v>
      </c>
      <c r="S8" s="84">
        <v>1</v>
      </c>
      <c r="T8" s="47" t="s">
        <v>208</v>
      </c>
      <c r="U8" s="55">
        <v>42278</v>
      </c>
      <c r="V8" s="55">
        <v>42460</v>
      </c>
      <c r="W8" s="151">
        <v>43474</v>
      </c>
      <c r="X8" s="142" t="s">
        <v>1344</v>
      </c>
      <c r="Y8" s="159">
        <v>2</v>
      </c>
      <c r="Z8" s="83">
        <f t="shared" si="0"/>
        <v>1</v>
      </c>
      <c r="AA8" s="84">
        <f t="shared" si="1"/>
        <v>1</v>
      </c>
      <c r="AB8" s="85" t="str">
        <f t="shared" si="2"/>
        <v>OK</v>
      </c>
      <c r="AC8" s="142" t="s">
        <v>1346</v>
      </c>
      <c r="AD8" s="142" t="s">
        <v>1343</v>
      </c>
      <c r="AE8" s="151">
        <v>43474</v>
      </c>
      <c r="AF8" s="142" t="s">
        <v>1344</v>
      </c>
      <c r="AG8" s="159">
        <v>2</v>
      </c>
      <c r="AH8" s="83">
        <f t="shared" si="10"/>
        <v>1</v>
      </c>
      <c r="AI8" s="84">
        <f t="shared" si="4"/>
        <v>1</v>
      </c>
      <c r="AJ8" s="156" t="str">
        <f t="shared" si="5"/>
        <v>OK</v>
      </c>
      <c r="AK8" s="142" t="s">
        <v>1346</v>
      </c>
      <c r="AL8" s="142" t="s">
        <v>1343</v>
      </c>
      <c r="AM8" s="77"/>
      <c r="AN8" s="47"/>
      <c r="AO8" s="91"/>
      <c r="AP8" s="83" t="str">
        <f t="shared" si="6"/>
        <v/>
      </c>
      <c r="AQ8" s="84" t="str">
        <f t="shared" si="7"/>
        <v/>
      </c>
      <c r="AR8" s="81" t="str">
        <f t="shared" si="8"/>
        <v/>
      </c>
      <c r="AS8" s="47"/>
      <c r="AT8" s="47"/>
      <c r="AU8" s="71" t="str">
        <f t="shared" si="9"/>
        <v>Cumplida</v>
      </c>
      <c r="AV8" s="73" t="s">
        <v>611</v>
      </c>
      <c r="AW8" s="72" t="s">
        <v>35</v>
      </c>
      <c r="AX8" s="47" t="s">
        <v>629</v>
      </c>
      <c r="AY8" s="44"/>
      <c r="AZ8" s="44"/>
    </row>
    <row r="9" spans="1:52" s="60" customFormat="1" ht="62.25" customHeight="1" x14ac:dyDescent="0.2">
      <c r="A9" s="46">
        <v>303</v>
      </c>
      <c r="B9" s="55">
        <v>42290</v>
      </c>
      <c r="C9" s="47" t="s">
        <v>34</v>
      </c>
      <c r="D9" s="46"/>
      <c r="E9" s="47" t="s">
        <v>210</v>
      </c>
      <c r="F9" s="55">
        <v>42290</v>
      </c>
      <c r="G9" s="295" t="s">
        <v>211</v>
      </c>
      <c r="H9" s="294" t="s">
        <v>45</v>
      </c>
      <c r="I9" s="294" t="s">
        <v>658</v>
      </c>
      <c r="J9" s="47" t="s">
        <v>212</v>
      </c>
      <c r="K9" s="47" t="s">
        <v>213</v>
      </c>
      <c r="L9" s="82">
        <v>2</v>
      </c>
      <c r="M9" s="153" t="s">
        <v>53</v>
      </c>
      <c r="N9" s="47" t="str">
        <f>IF(H9="","",VLOOKUP(H9,dato!$A$2:$B$43,2,FALSE))</f>
        <v>Giohana Catarine Gonzalez Turizo</v>
      </c>
      <c r="O9" s="47" t="s">
        <v>45</v>
      </c>
      <c r="P9" s="47" t="str">
        <f>IF(H9="","",VLOOKUP(O9,dato!$A$2:$B$152,2,FALSE))</f>
        <v>Giohana Catarine Gonzalez Turizo</v>
      </c>
      <c r="Q9" s="46" t="s">
        <v>190</v>
      </c>
      <c r="R9" s="47" t="s">
        <v>214</v>
      </c>
      <c r="S9" s="84">
        <v>1</v>
      </c>
      <c r="T9" s="47" t="s">
        <v>215</v>
      </c>
      <c r="U9" s="55">
        <v>42309</v>
      </c>
      <c r="V9" s="55">
        <v>42400</v>
      </c>
      <c r="W9" s="151">
        <v>43474</v>
      </c>
      <c r="X9" s="142" t="s">
        <v>1345</v>
      </c>
      <c r="Y9" s="159">
        <v>2</v>
      </c>
      <c r="Z9" s="83">
        <f t="shared" si="0"/>
        <v>1</v>
      </c>
      <c r="AA9" s="84">
        <f t="shared" si="1"/>
        <v>1</v>
      </c>
      <c r="AB9" s="85" t="str">
        <f t="shared" si="2"/>
        <v>OK</v>
      </c>
      <c r="AC9" s="142" t="s">
        <v>1347</v>
      </c>
      <c r="AD9" s="142" t="s">
        <v>1343</v>
      </c>
      <c r="AE9" s="151">
        <v>43474</v>
      </c>
      <c r="AF9" s="142" t="s">
        <v>1345</v>
      </c>
      <c r="AG9" s="159">
        <v>2</v>
      </c>
      <c r="AH9" s="83">
        <f t="shared" si="10"/>
        <v>1</v>
      </c>
      <c r="AI9" s="84">
        <f t="shared" si="4"/>
        <v>1</v>
      </c>
      <c r="AJ9" s="156" t="str">
        <f t="shared" si="5"/>
        <v>OK</v>
      </c>
      <c r="AK9" s="142" t="s">
        <v>1347</v>
      </c>
      <c r="AL9" s="142" t="s">
        <v>1343</v>
      </c>
      <c r="AM9" s="77"/>
      <c r="AN9" s="47"/>
      <c r="AO9" s="91"/>
      <c r="AP9" s="83" t="str">
        <f t="shared" si="6"/>
        <v/>
      </c>
      <c r="AQ9" s="84" t="str">
        <f t="shared" si="7"/>
        <v/>
      </c>
      <c r="AR9" s="81" t="str">
        <f t="shared" si="8"/>
        <v/>
      </c>
      <c r="AS9" s="47"/>
      <c r="AT9" s="47"/>
      <c r="AU9" s="71" t="str">
        <f t="shared" si="9"/>
        <v>Cumplida</v>
      </c>
      <c r="AV9" s="73" t="s">
        <v>611</v>
      </c>
      <c r="AW9" s="72" t="s">
        <v>35</v>
      </c>
      <c r="AX9" s="47" t="s">
        <v>629</v>
      </c>
      <c r="AY9" s="44"/>
      <c r="AZ9" s="44"/>
    </row>
    <row r="10" spans="1:52" s="60" customFormat="1" ht="50.1" customHeight="1" x14ac:dyDescent="0.2">
      <c r="A10" s="46">
        <v>311</v>
      </c>
      <c r="B10" s="55">
        <v>42384</v>
      </c>
      <c r="C10" s="47" t="s">
        <v>34</v>
      </c>
      <c r="D10" s="46"/>
      <c r="E10" s="47" t="s">
        <v>218</v>
      </c>
      <c r="F10" s="55">
        <v>42384</v>
      </c>
      <c r="G10" s="295" t="s">
        <v>204</v>
      </c>
      <c r="H10" s="294" t="s">
        <v>58</v>
      </c>
      <c r="I10" s="294" t="s">
        <v>220</v>
      </c>
      <c r="J10" s="47" t="s">
        <v>1433</v>
      </c>
      <c r="K10" s="47" t="s">
        <v>221</v>
      </c>
      <c r="L10" s="82">
        <v>3</v>
      </c>
      <c r="M10" s="153" t="s">
        <v>53</v>
      </c>
      <c r="N10" s="47" t="str">
        <f>IF(H10="","",VLOOKUP(H10,dato!$A$2:$B$43,2,FALSE))</f>
        <v>Juan Carlos Gómez Melgarejo</v>
      </c>
      <c r="O10" s="47" t="s">
        <v>620</v>
      </c>
      <c r="P10" s="47" t="str">
        <f>IF(H10="","",VLOOKUP(O10,dato!$A$2:$B$152,2,FALSE))</f>
        <v>Juan Carlos Gómez Melgarejo</v>
      </c>
      <c r="Q10" s="46" t="s">
        <v>190</v>
      </c>
      <c r="R10" s="47" t="s">
        <v>222</v>
      </c>
      <c r="S10" s="84">
        <v>1</v>
      </c>
      <c r="T10" s="47" t="s">
        <v>223</v>
      </c>
      <c r="U10" s="55">
        <v>42384</v>
      </c>
      <c r="V10" s="55">
        <v>42735</v>
      </c>
      <c r="W10" s="151">
        <v>43476</v>
      </c>
      <c r="X10" s="169" t="s">
        <v>1435</v>
      </c>
      <c r="Y10" s="167">
        <v>3</v>
      </c>
      <c r="Z10" s="83">
        <f t="shared" si="0"/>
        <v>1</v>
      </c>
      <c r="AA10" s="84">
        <f t="shared" si="1"/>
        <v>1</v>
      </c>
      <c r="AB10" s="85" t="str">
        <f t="shared" si="2"/>
        <v>OK</v>
      </c>
      <c r="AC10" s="169" t="s">
        <v>1436</v>
      </c>
      <c r="AD10" s="142" t="s">
        <v>626</v>
      </c>
      <c r="AE10" s="151">
        <v>43476</v>
      </c>
      <c r="AF10" s="169" t="s">
        <v>1435</v>
      </c>
      <c r="AG10" s="167">
        <v>3</v>
      </c>
      <c r="AH10" s="83">
        <f t="shared" si="10"/>
        <v>1</v>
      </c>
      <c r="AI10" s="84">
        <f t="shared" si="4"/>
        <v>1</v>
      </c>
      <c r="AJ10" s="156" t="str">
        <f t="shared" si="5"/>
        <v>OK</v>
      </c>
      <c r="AK10" s="169" t="s">
        <v>1436</v>
      </c>
      <c r="AL10" s="224" t="s">
        <v>626</v>
      </c>
      <c r="AM10" s="47"/>
      <c r="AN10" s="47"/>
      <c r="AO10" s="91"/>
      <c r="AP10" s="83" t="str">
        <f t="shared" si="6"/>
        <v/>
      </c>
      <c r="AQ10" s="84" t="str">
        <f t="shared" si="7"/>
        <v/>
      </c>
      <c r="AR10" s="81" t="str">
        <f t="shared" si="8"/>
        <v/>
      </c>
      <c r="AS10" s="47"/>
      <c r="AT10" s="47"/>
      <c r="AU10" s="71" t="str">
        <f t="shared" si="9"/>
        <v>Cumplida</v>
      </c>
      <c r="AV10" s="73" t="s">
        <v>611</v>
      </c>
      <c r="AW10" s="72" t="s">
        <v>35</v>
      </c>
      <c r="AX10" s="47" t="s">
        <v>629</v>
      </c>
      <c r="AY10" s="44"/>
      <c r="AZ10" s="44"/>
    </row>
    <row r="11" spans="1:52" s="60" customFormat="1" ht="50.1" customHeight="1" x14ac:dyDescent="0.2">
      <c r="A11" s="46">
        <v>311</v>
      </c>
      <c r="B11" s="55">
        <v>42384</v>
      </c>
      <c r="C11" s="47" t="s">
        <v>34</v>
      </c>
      <c r="D11" s="46"/>
      <c r="E11" s="47" t="s">
        <v>218</v>
      </c>
      <c r="F11" s="55">
        <v>42384</v>
      </c>
      <c r="G11" s="295" t="s">
        <v>216</v>
      </c>
      <c r="H11" s="294" t="s">
        <v>58</v>
      </c>
      <c r="I11" s="294" t="s">
        <v>224</v>
      </c>
      <c r="J11" s="47" t="s">
        <v>225</v>
      </c>
      <c r="K11" s="47" t="s">
        <v>226</v>
      </c>
      <c r="L11" s="82">
        <v>3</v>
      </c>
      <c r="M11" s="153" t="s">
        <v>53</v>
      </c>
      <c r="N11" s="47" t="str">
        <f>IF(H11="","",VLOOKUP(H11,dato!$A$2:$B$43,2,FALSE))</f>
        <v>Juan Carlos Gómez Melgarejo</v>
      </c>
      <c r="O11" s="47" t="s">
        <v>620</v>
      </c>
      <c r="P11" s="47" t="str">
        <f>IF(H11="","",VLOOKUP(O11,dato!$A$2:$B$152,2,FALSE))</f>
        <v>Juan Carlos Gómez Melgarejo</v>
      </c>
      <c r="Q11" s="46" t="s">
        <v>190</v>
      </c>
      <c r="R11" s="47" t="s">
        <v>227</v>
      </c>
      <c r="S11" s="84">
        <v>1</v>
      </c>
      <c r="T11" s="47" t="s">
        <v>223</v>
      </c>
      <c r="U11" s="55">
        <v>42384</v>
      </c>
      <c r="V11" s="55">
        <v>42735</v>
      </c>
      <c r="W11" s="151">
        <v>43476</v>
      </c>
      <c r="X11" s="169" t="s">
        <v>1435</v>
      </c>
      <c r="Y11" s="167">
        <v>3</v>
      </c>
      <c r="Z11" s="83">
        <f t="shared" si="0"/>
        <v>1</v>
      </c>
      <c r="AA11" s="84">
        <f t="shared" si="1"/>
        <v>1</v>
      </c>
      <c r="AB11" s="85" t="str">
        <f t="shared" si="2"/>
        <v>OK</v>
      </c>
      <c r="AC11" s="169" t="s">
        <v>1436</v>
      </c>
      <c r="AD11" s="142" t="s">
        <v>626</v>
      </c>
      <c r="AE11" s="151">
        <v>43476</v>
      </c>
      <c r="AF11" s="169" t="s">
        <v>1435</v>
      </c>
      <c r="AG11" s="167">
        <v>3</v>
      </c>
      <c r="AH11" s="83">
        <f t="shared" si="10"/>
        <v>1</v>
      </c>
      <c r="AI11" s="84">
        <f t="shared" si="4"/>
        <v>1</v>
      </c>
      <c r="AJ11" s="156" t="str">
        <f t="shared" si="5"/>
        <v>OK</v>
      </c>
      <c r="AK11" s="169" t="s">
        <v>1436</v>
      </c>
      <c r="AL11" s="224" t="s">
        <v>626</v>
      </c>
      <c r="AM11" s="47"/>
      <c r="AN11" s="47"/>
      <c r="AO11" s="91"/>
      <c r="AP11" s="83" t="str">
        <f t="shared" si="6"/>
        <v/>
      </c>
      <c r="AQ11" s="84" t="str">
        <f t="shared" si="7"/>
        <v/>
      </c>
      <c r="AR11" s="81" t="str">
        <f t="shared" si="8"/>
        <v/>
      </c>
      <c r="AS11" s="47"/>
      <c r="AT11" s="47"/>
      <c r="AU11" s="71" t="str">
        <f t="shared" si="9"/>
        <v>Cumplida</v>
      </c>
      <c r="AV11" s="73" t="s">
        <v>611</v>
      </c>
      <c r="AW11" s="72" t="s">
        <v>35</v>
      </c>
      <c r="AX11" s="47" t="s">
        <v>629</v>
      </c>
      <c r="AY11" s="44"/>
      <c r="AZ11" s="44"/>
    </row>
    <row r="12" spans="1:52" s="60" customFormat="1" ht="50.1" customHeight="1" x14ac:dyDescent="0.2">
      <c r="A12" s="46">
        <v>315</v>
      </c>
      <c r="B12" s="55">
        <v>42401</v>
      </c>
      <c r="C12" s="47" t="s">
        <v>34</v>
      </c>
      <c r="D12" s="46"/>
      <c r="E12" s="47" t="s">
        <v>228</v>
      </c>
      <c r="F12" s="55">
        <v>42387</v>
      </c>
      <c r="G12" s="295">
        <v>11</v>
      </c>
      <c r="H12" s="294" t="s">
        <v>58</v>
      </c>
      <c r="I12" s="294" t="s">
        <v>232</v>
      </c>
      <c r="J12" s="47" t="s">
        <v>233</v>
      </c>
      <c r="K12" s="47" t="s">
        <v>234</v>
      </c>
      <c r="L12" s="82">
        <v>3</v>
      </c>
      <c r="M12" s="153" t="s">
        <v>53</v>
      </c>
      <c r="N12" s="47" t="str">
        <f>IF(H12="","",VLOOKUP(H12,dato!$A$2:$B$43,2,FALSE))</f>
        <v>Juan Carlos Gómez Melgarejo</v>
      </c>
      <c r="O12" s="47" t="s">
        <v>621</v>
      </c>
      <c r="P12" s="47" t="str">
        <f>IF(H12="","",VLOOKUP(O12,dato!$A$2:$B$152,2,FALSE))</f>
        <v>William Javier Cabrejo García</v>
      </c>
      <c r="Q12" s="46" t="s">
        <v>229</v>
      </c>
      <c r="R12" s="47" t="s">
        <v>231</v>
      </c>
      <c r="S12" s="84">
        <v>1</v>
      </c>
      <c r="T12" s="47" t="s">
        <v>230</v>
      </c>
      <c r="U12" s="55">
        <v>42705</v>
      </c>
      <c r="V12" s="55">
        <v>43099</v>
      </c>
      <c r="W12" s="144">
        <v>43444</v>
      </c>
      <c r="X12" s="142" t="s">
        <v>1474</v>
      </c>
      <c r="Y12" s="153">
        <v>3</v>
      </c>
      <c r="Z12" s="83">
        <f t="shared" si="0"/>
        <v>1</v>
      </c>
      <c r="AA12" s="84">
        <f t="shared" si="1"/>
        <v>1</v>
      </c>
      <c r="AB12" s="85" t="str">
        <f t="shared" si="2"/>
        <v>OK</v>
      </c>
      <c r="AC12" s="169" t="s">
        <v>1572</v>
      </c>
      <c r="AD12" s="142" t="s">
        <v>626</v>
      </c>
      <c r="AE12" s="225">
        <v>43539</v>
      </c>
      <c r="AF12" s="169" t="s">
        <v>1783</v>
      </c>
      <c r="AG12" s="219">
        <v>3</v>
      </c>
      <c r="AH12" s="83">
        <f t="shared" si="10"/>
        <v>1</v>
      </c>
      <c r="AI12" s="84">
        <f t="shared" si="4"/>
        <v>1</v>
      </c>
      <c r="AJ12" s="156" t="str">
        <f t="shared" si="5"/>
        <v>OK</v>
      </c>
      <c r="AK12" s="169" t="s">
        <v>1784</v>
      </c>
      <c r="AL12" s="226" t="s">
        <v>626</v>
      </c>
      <c r="AM12" s="225"/>
      <c r="AN12" s="169"/>
      <c r="AO12" s="219"/>
      <c r="AP12" s="83" t="str">
        <f t="shared" si="6"/>
        <v/>
      </c>
      <c r="AQ12" s="84" t="str">
        <f t="shared" si="7"/>
        <v/>
      </c>
      <c r="AR12" s="81" t="str">
        <f t="shared" si="8"/>
        <v/>
      </c>
      <c r="AS12" s="169"/>
      <c r="AT12" s="226"/>
      <c r="AU12" s="71" t="str">
        <f t="shared" si="9"/>
        <v>Cumplida</v>
      </c>
      <c r="AV12" s="46"/>
      <c r="AW12" s="72" t="s">
        <v>1707</v>
      </c>
      <c r="AX12" s="45"/>
      <c r="AY12" s="44"/>
      <c r="AZ12" s="44"/>
    </row>
    <row r="13" spans="1:52" s="60" customFormat="1" ht="50.1" customHeight="1" x14ac:dyDescent="0.2">
      <c r="A13" s="46">
        <v>338</v>
      </c>
      <c r="B13" s="55">
        <v>43082</v>
      </c>
      <c r="C13" s="47" t="s">
        <v>34</v>
      </c>
      <c r="D13" s="46"/>
      <c r="E13" s="47" t="s">
        <v>235</v>
      </c>
      <c r="F13" s="55">
        <v>43082</v>
      </c>
      <c r="G13" s="293" t="s">
        <v>1535</v>
      </c>
      <c r="H13" s="294" t="s">
        <v>45</v>
      </c>
      <c r="I13" s="294" t="s">
        <v>237</v>
      </c>
      <c r="J13" s="47" t="s">
        <v>238</v>
      </c>
      <c r="K13" s="51" t="s">
        <v>239</v>
      </c>
      <c r="L13" s="82">
        <v>2</v>
      </c>
      <c r="M13" s="153" t="s">
        <v>53</v>
      </c>
      <c r="N13" s="47" t="str">
        <f>IF(H13="","",VLOOKUP(H13,dato!$A$2:$B$43,2,FALSE))</f>
        <v>Giohana Catarine Gonzalez Turizo</v>
      </c>
      <c r="O13" s="75" t="s">
        <v>59</v>
      </c>
      <c r="P13" s="47" t="str">
        <f>IF(H13="","",VLOOKUP(O13,dato!$A$2:$B$152,2,FALSE))</f>
        <v>Gloria Verónica Zambrano Ocampo</v>
      </c>
      <c r="Q13" s="46" t="s">
        <v>190</v>
      </c>
      <c r="R13" s="47" t="s">
        <v>240</v>
      </c>
      <c r="S13" s="84">
        <v>0.7</v>
      </c>
      <c r="T13" s="47" t="s">
        <v>241</v>
      </c>
      <c r="U13" s="76">
        <v>43160</v>
      </c>
      <c r="V13" s="76">
        <v>43446</v>
      </c>
      <c r="W13" s="151">
        <v>43447</v>
      </c>
      <c r="X13" s="142" t="s">
        <v>1339</v>
      </c>
      <c r="Y13" s="159">
        <v>2</v>
      </c>
      <c r="Z13" s="83">
        <f t="shared" si="0"/>
        <v>1</v>
      </c>
      <c r="AA13" s="84">
        <f t="shared" si="1"/>
        <v>1</v>
      </c>
      <c r="AB13" s="85" t="str">
        <f t="shared" si="2"/>
        <v>OK</v>
      </c>
      <c r="AC13" s="142" t="s">
        <v>1340</v>
      </c>
      <c r="AD13" s="142" t="s">
        <v>1343</v>
      </c>
      <c r="AE13" s="151">
        <v>43447</v>
      </c>
      <c r="AF13" s="142" t="s">
        <v>1339</v>
      </c>
      <c r="AG13" s="159">
        <v>2</v>
      </c>
      <c r="AH13" s="132">
        <f t="shared" ref="AH13:AH28" si="11">IF(AG13="","",IF(OR($L13=0,$L13="",AE13=""),"",AG13/$L13))</f>
        <v>1</v>
      </c>
      <c r="AI13" s="84">
        <f t="shared" si="4"/>
        <v>1</v>
      </c>
      <c r="AJ13" s="156" t="str">
        <f t="shared" si="5"/>
        <v>OK</v>
      </c>
      <c r="AK13" s="142" t="s">
        <v>1340</v>
      </c>
      <c r="AL13" s="142" t="s">
        <v>1343</v>
      </c>
      <c r="AM13" s="77"/>
      <c r="AN13" s="47"/>
      <c r="AO13" s="91"/>
      <c r="AP13" s="83" t="str">
        <f t="shared" si="6"/>
        <v/>
      </c>
      <c r="AQ13" s="84" t="str">
        <f t="shared" si="7"/>
        <v/>
      </c>
      <c r="AR13" s="81" t="str">
        <f t="shared" si="8"/>
        <v/>
      </c>
      <c r="AS13" s="47"/>
      <c r="AT13" s="47"/>
      <c r="AU13" s="71" t="str">
        <f t="shared" si="9"/>
        <v>Cumplida</v>
      </c>
      <c r="AV13" s="46"/>
      <c r="AW13" s="72" t="s">
        <v>35</v>
      </c>
      <c r="AX13" s="47" t="s">
        <v>612</v>
      </c>
      <c r="AY13" s="44"/>
      <c r="AZ13" s="44"/>
    </row>
    <row r="14" spans="1:52" s="60" customFormat="1" ht="50.1" customHeight="1" x14ac:dyDescent="0.2">
      <c r="A14" s="46">
        <v>338</v>
      </c>
      <c r="B14" s="55">
        <v>43082</v>
      </c>
      <c r="C14" s="47" t="s">
        <v>34</v>
      </c>
      <c r="D14" s="46"/>
      <c r="E14" s="47" t="s">
        <v>235</v>
      </c>
      <c r="F14" s="55">
        <v>43082</v>
      </c>
      <c r="G14" s="293" t="s">
        <v>1537</v>
      </c>
      <c r="H14" s="294" t="s">
        <v>45</v>
      </c>
      <c r="I14" s="294" t="s">
        <v>242</v>
      </c>
      <c r="J14" s="47" t="s">
        <v>243</v>
      </c>
      <c r="K14" s="51" t="s">
        <v>244</v>
      </c>
      <c r="L14" s="82">
        <v>2</v>
      </c>
      <c r="M14" s="153" t="s">
        <v>53</v>
      </c>
      <c r="N14" s="47" t="str">
        <f>IF(H14="","",VLOOKUP(H14,dato!$A$2:$B$43,2,FALSE))</f>
        <v>Giohana Catarine Gonzalez Turizo</v>
      </c>
      <c r="O14" s="47" t="s">
        <v>45</v>
      </c>
      <c r="P14" s="47" t="str">
        <f>IF(H14="","",VLOOKUP(O14,dato!$A$2:$B$152,2,FALSE))</f>
        <v>Giohana Catarine Gonzalez Turizo</v>
      </c>
      <c r="Q14" s="46" t="s">
        <v>190</v>
      </c>
      <c r="R14" s="47" t="s">
        <v>245</v>
      </c>
      <c r="S14" s="84">
        <v>0.9</v>
      </c>
      <c r="T14" s="47" t="s">
        <v>246</v>
      </c>
      <c r="U14" s="76">
        <v>43115</v>
      </c>
      <c r="V14" s="76">
        <v>43446</v>
      </c>
      <c r="W14" s="151">
        <v>43474</v>
      </c>
      <c r="X14" s="142" t="s">
        <v>1348</v>
      </c>
      <c r="Y14" s="159">
        <v>2</v>
      </c>
      <c r="Z14" s="83">
        <f t="shared" si="0"/>
        <v>1</v>
      </c>
      <c r="AA14" s="84">
        <f t="shared" si="1"/>
        <v>1</v>
      </c>
      <c r="AB14" s="85" t="str">
        <f t="shared" si="2"/>
        <v>OK</v>
      </c>
      <c r="AC14" s="142" t="s">
        <v>1351</v>
      </c>
      <c r="AD14" s="142" t="s">
        <v>1343</v>
      </c>
      <c r="AE14" s="151">
        <v>43474</v>
      </c>
      <c r="AF14" s="142" t="s">
        <v>1348</v>
      </c>
      <c r="AG14" s="159">
        <v>2</v>
      </c>
      <c r="AH14" s="132">
        <f t="shared" si="11"/>
        <v>1</v>
      </c>
      <c r="AI14" s="84">
        <f t="shared" si="4"/>
        <v>1</v>
      </c>
      <c r="AJ14" s="156" t="str">
        <f t="shared" si="5"/>
        <v>OK</v>
      </c>
      <c r="AK14" s="142" t="s">
        <v>1351</v>
      </c>
      <c r="AL14" s="142" t="s">
        <v>1343</v>
      </c>
      <c r="AM14" s="77"/>
      <c r="AN14" s="47"/>
      <c r="AO14" s="91"/>
      <c r="AP14" s="83" t="str">
        <f t="shared" si="6"/>
        <v/>
      </c>
      <c r="AQ14" s="84" t="str">
        <f t="shared" si="7"/>
        <v/>
      </c>
      <c r="AR14" s="81" t="str">
        <f t="shared" si="8"/>
        <v/>
      </c>
      <c r="AS14" s="47"/>
      <c r="AT14" s="47"/>
      <c r="AU14" s="71" t="str">
        <f t="shared" si="9"/>
        <v>Cumplida</v>
      </c>
      <c r="AV14" s="46"/>
      <c r="AW14" s="72" t="s">
        <v>35</v>
      </c>
      <c r="AX14" s="47" t="s">
        <v>612</v>
      </c>
      <c r="AY14" s="44"/>
      <c r="AZ14" s="44"/>
    </row>
    <row r="15" spans="1:52" s="60" customFormat="1" ht="50.1" customHeight="1" x14ac:dyDescent="0.2">
      <c r="A15" s="46">
        <v>338</v>
      </c>
      <c r="B15" s="55">
        <v>43082</v>
      </c>
      <c r="C15" s="47" t="s">
        <v>34</v>
      </c>
      <c r="D15" s="46"/>
      <c r="E15" s="47" t="s">
        <v>235</v>
      </c>
      <c r="F15" s="55">
        <v>43082</v>
      </c>
      <c r="G15" s="293" t="s">
        <v>1538</v>
      </c>
      <c r="H15" s="294" t="s">
        <v>45</v>
      </c>
      <c r="I15" s="294" t="s">
        <v>242</v>
      </c>
      <c r="J15" s="47" t="s">
        <v>243</v>
      </c>
      <c r="K15" s="51" t="s">
        <v>247</v>
      </c>
      <c r="L15" s="82">
        <v>6</v>
      </c>
      <c r="M15" s="153" t="s">
        <v>53</v>
      </c>
      <c r="N15" s="47" t="str">
        <f>IF(H15="","",VLOOKUP(H15,dato!$A$2:$B$43,2,FALSE))</f>
        <v>Giohana Catarine Gonzalez Turizo</v>
      </c>
      <c r="O15" s="47" t="s">
        <v>45</v>
      </c>
      <c r="P15" s="47" t="str">
        <f>IF(H15="","",VLOOKUP(O15,dato!$A$2:$B$152,2,FALSE))</f>
        <v>Giohana Catarine Gonzalez Turizo</v>
      </c>
      <c r="Q15" s="46" t="s">
        <v>190</v>
      </c>
      <c r="R15" s="47" t="s">
        <v>248</v>
      </c>
      <c r="S15" s="84">
        <v>0.9</v>
      </c>
      <c r="T15" s="47" t="s">
        <v>249</v>
      </c>
      <c r="U15" s="76">
        <v>43115</v>
      </c>
      <c r="V15" s="76">
        <v>43446</v>
      </c>
      <c r="W15" s="151">
        <v>43474</v>
      </c>
      <c r="X15" s="142" t="s">
        <v>1349</v>
      </c>
      <c r="Y15" s="159">
        <v>6</v>
      </c>
      <c r="Z15" s="83">
        <f t="shared" si="0"/>
        <v>1</v>
      </c>
      <c r="AA15" s="84">
        <f t="shared" si="1"/>
        <v>1</v>
      </c>
      <c r="AB15" s="85" t="str">
        <f t="shared" si="2"/>
        <v>OK</v>
      </c>
      <c r="AC15" s="142" t="s">
        <v>1352</v>
      </c>
      <c r="AD15" s="142" t="s">
        <v>1343</v>
      </c>
      <c r="AE15" s="151">
        <v>43474</v>
      </c>
      <c r="AF15" s="142" t="s">
        <v>1349</v>
      </c>
      <c r="AG15" s="159">
        <v>6</v>
      </c>
      <c r="AH15" s="132">
        <f t="shared" si="11"/>
        <v>1</v>
      </c>
      <c r="AI15" s="84">
        <f t="shared" si="4"/>
        <v>1</v>
      </c>
      <c r="AJ15" s="156" t="str">
        <f t="shared" si="5"/>
        <v>OK</v>
      </c>
      <c r="AK15" s="142" t="s">
        <v>1352</v>
      </c>
      <c r="AL15" s="142" t="s">
        <v>1343</v>
      </c>
      <c r="AM15" s="77"/>
      <c r="AN15" s="47"/>
      <c r="AO15" s="91"/>
      <c r="AP15" s="83" t="str">
        <f t="shared" si="6"/>
        <v/>
      </c>
      <c r="AQ15" s="84" t="str">
        <f t="shared" si="7"/>
        <v/>
      </c>
      <c r="AR15" s="81" t="str">
        <f t="shared" si="8"/>
        <v/>
      </c>
      <c r="AS15" s="47"/>
      <c r="AT15" s="47"/>
      <c r="AU15" s="71" t="str">
        <f t="shared" si="9"/>
        <v>Cumplida</v>
      </c>
      <c r="AV15" s="46"/>
      <c r="AW15" s="72" t="s">
        <v>35</v>
      </c>
      <c r="AX15" s="47" t="s">
        <v>612</v>
      </c>
      <c r="AY15" s="44"/>
      <c r="AZ15" s="44"/>
    </row>
    <row r="16" spans="1:52" s="60" customFormat="1" ht="50.1" customHeight="1" x14ac:dyDescent="0.2">
      <c r="A16" s="46">
        <v>338</v>
      </c>
      <c r="B16" s="55">
        <v>43082</v>
      </c>
      <c r="C16" s="47" t="s">
        <v>34</v>
      </c>
      <c r="D16" s="46"/>
      <c r="E16" s="47" t="s">
        <v>235</v>
      </c>
      <c r="F16" s="55">
        <v>43082</v>
      </c>
      <c r="G16" s="293" t="s">
        <v>1539</v>
      </c>
      <c r="H16" s="294" t="s">
        <v>45</v>
      </c>
      <c r="I16" s="294" t="s">
        <v>250</v>
      </c>
      <c r="J16" s="47" t="s">
        <v>251</v>
      </c>
      <c r="K16" s="51" t="s">
        <v>252</v>
      </c>
      <c r="L16" s="82">
        <v>6</v>
      </c>
      <c r="M16" s="153" t="s">
        <v>53</v>
      </c>
      <c r="N16" s="47" t="str">
        <f>IF(H16="","",VLOOKUP(H16,dato!$A$2:$B$43,2,FALSE))</f>
        <v>Giohana Catarine Gonzalez Turizo</v>
      </c>
      <c r="O16" s="47" t="s">
        <v>45</v>
      </c>
      <c r="P16" s="47" t="str">
        <f>IF(H16="","",VLOOKUP(O16,dato!$A$2:$B$152,2,FALSE))</f>
        <v>Giohana Catarine Gonzalez Turizo</v>
      </c>
      <c r="Q16" s="46" t="s">
        <v>190</v>
      </c>
      <c r="R16" s="47" t="s">
        <v>253</v>
      </c>
      <c r="S16" s="84">
        <v>1</v>
      </c>
      <c r="T16" s="47" t="s">
        <v>254</v>
      </c>
      <c r="U16" s="76">
        <v>43115</v>
      </c>
      <c r="V16" s="76">
        <v>43446</v>
      </c>
      <c r="W16" s="151">
        <v>43474</v>
      </c>
      <c r="X16" s="142" t="s">
        <v>1350</v>
      </c>
      <c r="Y16" s="159">
        <v>6</v>
      </c>
      <c r="Z16" s="83">
        <f t="shared" si="0"/>
        <v>1</v>
      </c>
      <c r="AA16" s="84">
        <f t="shared" si="1"/>
        <v>1</v>
      </c>
      <c r="AB16" s="85" t="str">
        <f t="shared" si="2"/>
        <v>OK</v>
      </c>
      <c r="AC16" s="142" t="s">
        <v>1353</v>
      </c>
      <c r="AD16" s="142" t="s">
        <v>1343</v>
      </c>
      <c r="AE16" s="151">
        <v>43474</v>
      </c>
      <c r="AF16" s="142" t="s">
        <v>1350</v>
      </c>
      <c r="AG16" s="159">
        <v>6</v>
      </c>
      <c r="AH16" s="83">
        <f t="shared" si="11"/>
        <v>1</v>
      </c>
      <c r="AI16" s="84">
        <f t="shared" si="4"/>
        <v>1</v>
      </c>
      <c r="AJ16" s="156" t="str">
        <f t="shared" si="5"/>
        <v>OK</v>
      </c>
      <c r="AK16" s="142" t="s">
        <v>1353</v>
      </c>
      <c r="AL16" s="142" t="s">
        <v>1343</v>
      </c>
      <c r="AM16" s="77"/>
      <c r="AN16" s="47"/>
      <c r="AO16" s="91"/>
      <c r="AP16" s="83" t="str">
        <f t="shared" si="6"/>
        <v/>
      </c>
      <c r="AQ16" s="84" t="str">
        <f t="shared" si="7"/>
        <v/>
      </c>
      <c r="AR16" s="81" t="str">
        <f t="shared" si="8"/>
        <v/>
      </c>
      <c r="AS16" s="47"/>
      <c r="AT16" s="47"/>
      <c r="AU16" s="71" t="str">
        <f t="shared" si="9"/>
        <v>Cumplida</v>
      </c>
      <c r="AV16" s="46"/>
      <c r="AW16" s="72" t="s">
        <v>35</v>
      </c>
      <c r="AX16" s="47" t="s">
        <v>612</v>
      </c>
      <c r="AY16" s="44"/>
      <c r="AZ16" s="44"/>
    </row>
    <row r="17" spans="1:54" s="60" customFormat="1" ht="50.1" customHeight="1" x14ac:dyDescent="0.2">
      <c r="A17" s="46">
        <v>338</v>
      </c>
      <c r="B17" s="55">
        <v>43082</v>
      </c>
      <c r="C17" s="47" t="s">
        <v>34</v>
      </c>
      <c r="D17" s="46"/>
      <c r="E17" s="47" t="s">
        <v>235</v>
      </c>
      <c r="F17" s="55">
        <v>43082</v>
      </c>
      <c r="G17" s="293" t="s">
        <v>1540</v>
      </c>
      <c r="H17" s="294" t="s">
        <v>45</v>
      </c>
      <c r="I17" s="294" t="s">
        <v>255</v>
      </c>
      <c r="J17" s="47" t="s">
        <v>256</v>
      </c>
      <c r="K17" s="51" t="s">
        <v>257</v>
      </c>
      <c r="L17" s="82">
        <v>6</v>
      </c>
      <c r="M17" s="153" t="s">
        <v>53</v>
      </c>
      <c r="N17" s="47" t="str">
        <f>IF(H17="","",VLOOKUP(H17,dato!$A$2:$B$43,2,FALSE))</f>
        <v>Giohana Catarine Gonzalez Turizo</v>
      </c>
      <c r="O17" s="47" t="s">
        <v>45</v>
      </c>
      <c r="P17" s="47" t="str">
        <f>IF(H17="","",VLOOKUP(O17,dato!$A$2:$B$152,2,FALSE))</f>
        <v>Giohana Catarine Gonzalez Turizo</v>
      </c>
      <c r="Q17" s="46" t="s">
        <v>190</v>
      </c>
      <c r="R17" s="47" t="s">
        <v>258</v>
      </c>
      <c r="S17" s="84">
        <v>0.8</v>
      </c>
      <c r="T17" s="47" t="s">
        <v>259</v>
      </c>
      <c r="U17" s="76">
        <v>43115</v>
      </c>
      <c r="V17" s="76">
        <v>43446</v>
      </c>
      <c r="W17" s="151">
        <v>43474</v>
      </c>
      <c r="X17" s="142" t="s">
        <v>1290</v>
      </c>
      <c r="Y17" s="159">
        <v>6</v>
      </c>
      <c r="Z17" s="83">
        <f t="shared" si="0"/>
        <v>1</v>
      </c>
      <c r="AA17" s="84">
        <f t="shared" si="1"/>
        <v>1</v>
      </c>
      <c r="AB17" s="85" t="str">
        <f t="shared" si="2"/>
        <v>OK</v>
      </c>
      <c r="AC17" s="142" t="s">
        <v>1291</v>
      </c>
      <c r="AD17" s="142" t="s">
        <v>1343</v>
      </c>
      <c r="AE17" s="151">
        <v>43474</v>
      </c>
      <c r="AF17" s="142" t="s">
        <v>1290</v>
      </c>
      <c r="AG17" s="159">
        <v>6</v>
      </c>
      <c r="AH17" s="132">
        <f t="shared" si="11"/>
        <v>1</v>
      </c>
      <c r="AI17" s="84">
        <f t="shared" si="4"/>
        <v>1</v>
      </c>
      <c r="AJ17" s="156" t="str">
        <f t="shared" si="5"/>
        <v>OK</v>
      </c>
      <c r="AK17" s="142" t="s">
        <v>1291</v>
      </c>
      <c r="AL17" s="142" t="s">
        <v>1343</v>
      </c>
      <c r="AM17" s="77"/>
      <c r="AN17" s="47"/>
      <c r="AO17" s="91"/>
      <c r="AP17" s="83" t="str">
        <f t="shared" si="6"/>
        <v/>
      </c>
      <c r="AQ17" s="84" t="str">
        <f t="shared" si="7"/>
        <v/>
      </c>
      <c r="AR17" s="81" t="str">
        <f t="shared" si="8"/>
        <v/>
      </c>
      <c r="AS17" s="47"/>
      <c r="AT17" s="47"/>
      <c r="AU17" s="71" t="str">
        <f t="shared" si="9"/>
        <v>Cumplida</v>
      </c>
      <c r="AV17" s="46"/>
      <c r="AW17" s="72" t="s">
        <v>35</v>
      </c>
      <c r="AX17" s="47" t="s">
        <v>612</v>
      </c>
      <c r="AY17" s="44"/>
      <c r="AZ17" s="44"/>
    </row>
    <row r="18" spans="1:54" s="60" customFormat="1" ht="50.1" customHeight="1" x14ac:dyDescent="0.2">
      <c r="A18" s="46">
        <v>338</v>
      </c>
      <c r="B18" s="55">
        <v>43082</v>
      </c>
      <c r="C18" s="47" t="s">
        <v>34</v>
      </c>
      <c r="D18" s="46"/>
      <c r="E18" s="47" t="s">
        <v>235</v>
      </c>
      <c r="F18" s="55">
        <v>43082</v>
      </c>
      <c r="G18" s="295" t="s">
        <v>236</v>
      </c>
      <c r="H18" s="294" t="s">
        <v>58</v>
      </c>
      <c r="I18" s="294" t="s">
        <v>659</v>
      </c>
      <c r="J18" s="47" t="s">
        <v>630</v>
      </c>
      <c r="K18" s="51" t="s">
        <v>260</v>
      </c>
      <c r="L18" s="82">
        <v>1</v>
      </c>
      <c r="M18" s="153" t="s">
        <v>53</v>
      </c>
      <c r="N18" s="47" t="str">
        <f>IF(H18="","",VLOOKUP(H18,dato!$A$2:$B$43,2,FALSE))</f>
        <v>Juan Carlos Gómez Melgarejo</v>
      </c>
      <c r="O18" s="47" t="s">
        <v>620</v>
      </c>
      <c r="P18" s="47" t="str">
        <f>IF(H18="","",VLOOKUP(O18,dato!$A$2:$B$152,2,FALSE))</f>
        <v>Juan Carlos Gómez Melgarejo</v>
      </c>
      <c r="Q18" s="46" t="s">
        <v>190</v>
      </c>
      <c r="R18" s="47" t="s">
        <v>261</v>
      </c>
      <c r="S18" s="84">
        <v>1</v>
      </c>
      <c r="T18" s="47" t="s">
        <v>262</v>
      </c>
      <c r="U18" s="76">
        <v>43129</v>
      </c>
      <c r="V18" s="76">
        <v>43190</v>
      </c>
      <c r="W18" s="151">
        <v>43476</v>
      </c>
      <c r="X18" s="169" t="s">
        <v>1435</v>
      </c>
      <c r="Y18" s="153">
        <v>1</v>
      </c>
      <c r="Z18" s="83">
        <f t="shared" si="0"/>
        <v>1</v>
      </c>
      <c r="AA18" s="84">
        <f t="shared" si="1"/>
        <v>1</v>
      </c>
      <c r="AB18" s="85" t="str">
        <f t="shared" si="2"/>
        <v>OK</v>
      </c>
      <c r="AC18" s="169" t="s">
        <v>1436</v>
      </c>
      <c r="AD18" s="142" t="s">
        <v>626</v>
      </c>
      <c r="AE18" s="151">
        <v>43476</v>
      </c>
      <c r="AF18" s="169" t="s">
        <v>1435</v>
      </c>
      <c r="AG18" s="219">
        <v>1</v>
      </c>
      <c r="AH18" s="83">
        <f t="shared" si="11"/>
        <v>1</v>
      </c>
      <c r="AI18" s="84">
        <f t="shared" si="4"/>
        <v>1</v>
      </c>
      <c r="AJ18" s="156" t="str">
        <f t="shared" si="5"/>
        <v>OK</v>
      </c>
      <c r="AK18" s="169" t="s">
        <v>1436</v>
      </c>
      <c r="AL18" s="224" t="s">
        <v>626</v>
      </c>
      <c r="AM18" s="47"/>
      <c r="AN18" s="47"/>
      <c r="AO18" s="91"/>
      <c r="AP18" s="83" t="str">
        <f t="shared" si="6"/>
        <v/>
      </c>
      <c r="AQ18" s="84" t="str">
        <f t="shared" si="7"/>
        <v/>
      </c>
      <c r="AR18" s="81" t="str">
        <f t="shared" si="8"/>
        <v/>
      </c>
      <c r="AS18" s="47"/>
      <c r="AT18" s="47"/>
      <c r="AU18" s="71" t="str">
        <f t="shared" si="9"/>
        <v>Cumplida</v>
      </c>
      <c r="AV18" s="73" t="s">
        <v>611</v>
      </c>
      <c r="AW18" s="72" t="s">
        <v>35</v>
      </c>
      <c r="AX18" s="47" t="s">
        <v>612</v>
      </c>
      <c r="AY18" s="47" t="s">
        <v>629</v>
      </c>
      <c r="AZ18" s="53"/>
      <c r="BA18" s="61"/>
      <c r="BB18" s="59"/>
    </row>
    <row r="19" spans="1:54" s="60" customFormat="1" ht="50.1" customHeight="1" x14ac:dyDescent="0.2">
      <c r="A19" s="46">
        <v>338</v>
      </c>
      <c r="B19" s="55">
        <v>43082</v>
      </c>
      <c r="C19" s="47" t="s">
        <v>34</v>
      </c>
      <c r="D19" s="46"/>
      <c r="E19" s="47" t="s">
        <v>235</v>
      </c>
      <c r="F19" s="55">
        <v>43082</v>
      </c>
      <c r="G19" s="295" t="s">
        <v>236</v>
      </c>
      <c r="H19" s="294" t="s">
        <v>58</v>
      </c>
      <c r="I19" s="294" t="s">
        <v>660</v>
      </c>
      <c r="J19" s="47" t="s">
        <v>630</v>
      </c>
      <c r="K19" s="51" t="s">
        <v>263</v>
      </c>
      <c r="L19" s="82">
        <v>1</v>
      </c>
      <c r="M19" s="153" t="s">
        <v>53</v>
      </c>
      <c r="N19" s="47" t="str">
        <f>IF(H19="","",VLOOKUP(H19,dato!$A$2:$B$43,2,FALSE))</f>
        <v>Juan Carlos Gómez Melgarejo</v>
      </c>
      <c r="O19" s="47" t="s">
        <v>620</v>
      </c>
      <c r="P19" s="47" t="str">
        <f>IF(H19="","",VLOOKUP(O19,dato!$A$2:$B$152,2,FALSE))</f>
        <v>Juan Carlos Gómez Melgarejo</v>
      </c>
      <c r="Q19" s="46" t="s">
        <v>190</v>
      </c>
      <c r="R19" s="47" t="s">
        <v>261</v>
      </c>
      <c r="S19" s="84">
        <v>1</v>
      </c>
      <c r="T19" s="47" t="s">
        <v>262</v>
      </c>
      <c r="U19" s="76">
        <v>43129</v>
      </c>
      <c r="V19" s="76">
        <v>43190</v>
      </c>
      <c r="W19" s="151">
        <v>43476</v>
      </c>
      <c r="X19" s="169" t="s">
        <v>1435</v>
      </c>
      <c r="Y19" s="153">
        <v>1</v>
      </c>
      <c r="Z19" s="83">
        <f t="shared" si="0"/>
        <v>1</v>
      </c>
      <c r="AA19" s="84">
        <f t="shared" si="1"/>
        <v>1</v>
      </c>
      <c r="AB19" s="85" t="str">
        <f t="shared" si="2"/>
        <v>OK</v>
      </c>
      <c r="AC19" s="169" t="s">
        <v>1436</v>
      </c>
      <c r="AD19" s="142" t="s">
        <v>626</v>
      </c>
      <c r="AE19" s="151">
        <v>43476</v>
      </c>
      <c r="AF19" s="169" t="s">
        <v>1435</v>
      </c>
      <c r="AG19" s="219">
        <v>1</v>
      </c>
      <c r="AH19" s="83">
        <f t="shared" si="11"/>
        <v>1</v>
      </c>
      <c r="AI19" s="84">
        <f t="shared" si="4"/>
        <v>1</v>
      </c>
      <c r="AJ19" s="156" t="str">
        <f t="shared" si="5"/>
        <v>OK</v>
      </c>
      <c r="AK19" s="169" t="s">
        <v>1436</v>
      </c>
      <c r="AL19" s="224" t="s">
        <v>626</v>
      </c>
      <c r="AM19" s="47"/>
      <c r="AN19" s="47"/>
      <c r="AO19" s="91"/>
      <c r="AP19" s="83" t="str">
        <f t="shared" si="6"/>
        <v/>
      </c>
      <c r="AQ19" s="84" t="str">
        <f t="shared" si="7"/>
        <v/>
      </c>
      <c r="AR19" s="81" t="str">
        <f t="shared" si="8"/>
        <v/>
      </c>
      <c r="AS19" s="47"/>
      <c r="AT19" s="47"/>
      <c r="AU19" s="71" t="str">
        <f t="shared" si="9"/>
        <v>Cumplida</v>
      </c>
      <c r="AV19" s="73" t="s">
        <v>611</v>
      </c>
      <c r="AW19" s="72" t="s">
        <v>35</v>
      </c>
      <c r="AX19" s="47" t="s">
        <v>612</v>
      </c>
      <c r="AY19" s="47" t="s">
        <v>629</v>
      </c>
      <c r="AZ19" s="62"/>
    </row>
    <row r="20" spans="1:54" s="60" customFormat="1" ht="50.1" customHeight="1" x14ac:dyDescent="0.2">
      <c r="A20" s="46">
        <v>338</v>
      </c>
      <c r="B20" s="55">
        <v>43082</v>
      </c>
      <c r="C20" s="47" t="s">
        <v>34</v>
      </c>
      <c r="D20" s="46"/>
      <c r="E20" s="47" t="s">
        <v>235</v>
      </c>
      <c r="F20" s="55">
        <v>43082</v>
      </c>
      <c r="G20" s="295" t="s">
        <v>236</v>
      </c>
      <c r="H20" s="294" t="s">
        <v>58</v>
      </c>
      <c r="I20" s="294" t="s">
        <v>662</v>
      </c>
      <c r="J20" s="47" t="s">
        <v>630</v>
      </c>
      <c r="K20" s="51" t="s">
        <v>264</v>
      </c>
      <c r="L20" s="82">
        <v>1</v>
      </c>
      <c r="M20" s="153" t="s">
        <v>53</v>
      </c>
      <c r="N20" s="47" t="str">
        <f>IF(H20="","",VLOOKUP(H20,dato!$A$2:$B$43,2,FALSE))</f>
        <v>Juan Carlos Gómez Melgarejo</v>
      </c>
      <c r="O20" s="47" t="s">
        <v>620</v>
      </c>
      <c r="P20" s="47" t="str">
        <f>IF(H20="","",VLOOKUP(O20,dato!$A$2:$B$152,2,FALSE))</f>
        <v>Juan Carlos Gómez Melgarejo</v>
      </c>
      <c r="Q20" s="46" t="s">
        <v>190</v>
      </c>
      <c r="R20" s="47" t="s">
        <v>261</v>
      </c>
      <c r="S20" s="84">
        <v>1</v>
      </c>
      <c r="T20" s="47" t="s">
        <v>262</v>
      </c>
      <c r="U20" s="76">
        <v>43129</v>
      </c>
      <c r="V20" s="76">
        <v>43190</v>
      </c>
      <c r="W20" s="151">
        <v>43476</v>
      </c>
      <c r="X20" s="169" t="s">
        <v>1435</v>
      </c>
      <c r="Y20" s="153">
        <v>1</v>
      </c>
      <c r="Z20" s="83">
        <f t="shared" si="0"/>
        <v>1</v>
      </c>
      <c r="AA20" s="84">
        <f t="shared" si="1"/>
        <v>1</v>
      </c>
      <c r="AB20" s="85" t="str">
        <f t="shared" si="2"/>
        <v>OK</v>
      </c>
      <c r="AC20" s="169" t="s">
        <v>1436</v>
      </c>
      <c r="AD20" s="142" t="s">
        <v>626</v>
      </c>
      <c r="AE20" s="151">
        <v>43476</v>
      </c>
      <c r="AF20" s="169" t="s">
        <v>1435</v>
      </c>
      <c r="AG20" s="219">
        <v>1</v>
      </c>
      <c r="AH20" s="83">
        <f t="shared" si="11"/>
        <v>1</v>
      </c>
      <c r="AI20" s="84">
        <f t="shared" si="4"/>
        <v>1</v>
      </c>
      <c r="AJ20" s="156" t="str">
        <f t="shared" si="5"/>
        <v>OK</v>
      </c>
      <c r="AK20" s="169" t="s">
        <v>1436</v>
      </c>
      <c r="AL20" s="224" t="s">
        <v>626</v>
      </c>
      <c r="AM20" s="47"/>
      <c r="AN20" s="47"/>
      <c r="AO20" s="91"/>
      <c r="AP20" s="83" t="str">
        <f t="shared" si="6"/>
        <v/>
      </c>
      <c r="AQ20" s="84" t="str">
        <f t="shared" si="7"/>
        <v/>
      </c>
      <c r="AR20" s="81" t="str">
        <f t="shared" si="8"/>
        <v/>
      </c>
      <c r="AS20" s="47"/>
      <c r="AT20" s="47"/>
      <c r="AU20" s="71" t="str">
        <f t="shared" si="9"/>
        <v>Cumplida</v>
      </c>
      <c r="AV20" s="73" t="s">
        <v>611</v>
      </c>
      <c r="AW20" s="72" t="s">
        <v>35</v>
      </c>
      <c r="AX20" s="47" t="s">
        <v>612</v>
      </c>
      <c r="AY20" s="47" t="s">
        <v>629</v>
      </c>
      <c r="AZ20" s="62"/>
    </row>
    <row r="21" spans="1:54" s="60" customFormat="1" ht="50.1" customHeight="1" x14ac:dyDescent="0.2">
      <c r="A21" s="46">
        <v>338</v>
      </c>
      <c r="B21" s="55">
        <v>43082</v>
      </c>
      <c r="C21" s="47" t="s">
        <v>34</v>
      </c>
      <c r="D21" s="46"/>
      <c r="E21" s="47" t="s">
        <v>235</v>
      </c>
      <c r="F21" s="55">
        <v>43082</v>
      </c>
      <c r="G21" s="293" t="s">
        <v>1541</v>
      </c>
      <c r="H21" s="294" t="s">
        <v>57</v>
      </c>
      <c r="I21" s="294" t="s">
        <v>265</v>
      </c>
      <c r="J21" s="47" t="s">
        <v>266</v>
      </c>
      <c r="K21" s="51" t="s">
        <v>267</v>
      </c>
      <c r="L21" s="82">
        <v>2</v>
      </c>
      <c r="M21" s="153" t="s">
        <v>53</v>
      </c>
      <c r="N21" s="47" t="str">
        <f>IF(H21="","",VLOOKUP(H21,dato!$A$2:$B$43,2,FALSE))</f>
        <v>Gonzalo Carlos Sierra Vergara</v>
      </c>
      <c r="O21" s="47" t="s">
        <v>57</v>
      </c>
      <c r="P21" s="47" t="str">
        <f>IF(H21="","",VLOOKUP(O21,dato!$A$2:$B$152,2,FALSE))</f>
        <v>Gonzalo Carlos Sierra Vergara</v>
      </c>
      <c r="Q21" s="46" t="s">
        <v>190</v>
      </c>
      <c r="R21" s="47" t="s">
        <v>268</v>
      </c>
      <c r="S21" s="84">
        <v>1</v>
      </c>
      <c r="T21" s="47" t="s">
        <v>269</v>
      </c>
      <c r="U21" s="76">
        <v>43110</v>
      </c>
      <c r="V21" s="76">
        <v>43312</v>
      </c>
      <c r="W21" s="151">
        <v>43479</v>
      </c>
      <c r="X21" s="142" t="s">
        <v>1395</v>
      </c>
      <c r="Y21" s="159">
        <v>2</v>
      </c>
      <c r="Z21" s="83">
        <f t="shared" si="0"/>
        <v>1</v>
      </c>
      <c r="AA21" s="84">
        <f t="shared" si="1"/>
        <v>1</v>
      </c>
      <c r="AB21" s="85" t="str">
        <f t="shared" si="2"/>
        <v>OK</v>
      </c>
      <c r="AC21" s="142" t="s">
        <v>1768</v>
      </c>
      <c r="AD21" s="142" t="s">
        <v>44</v>
      </c>
      <c r="AE21" s="151">
        <v>43479</v>
      </c>
      <c r="AF21" s="142" t="s">
        <v>1395</v>
      </c>
      <c r="AG21" s="159">
        <v>2</v>
      </c>
      <c r="AH21" s="83">
        <f t="shared" si="11"/>
        <v>1</v>
      </c>
      <c r="AI21" s="84">
        <f t="shared" si="4"/>
        <v>1</v>
      </c>
      <c r="AJ21" s="156" t="str">
        <f t="shared" si="5"/>
        <v>OK</v>
      </c>
      <c r="AK21" s="142" t="s">
        <v>1396</v>
      </c>
      <c r="AL21" s="142" t="s">
        <v>44</v>
      </c>
      <c r="AM21" s="77"/>
      <c r="AN21" s="47"/>
      <c r="AO21" s="91"/>
      <c r="AP21" s="83" t="str">
        <f t="shared" si="6"/>
        <v/>
      </c>
      <c r="AQ21" s="84" t="str">
        <f t="shared" si="7"/>
        <v/>
      </c>
      <c r="AR21" s="81" t="str">
        <f t="shared" si="8"/>
        <v/>
      </c>
      <c r="AS21" s="47"/>
      <c r="AT21" s="47"/>
      <c r="AU21" s="71" t="str">
        <f t="shared" si="9"/>
        <v>Cumplida</v>
      </c>
      <c r="AV21" s="46"/>
      <c r="AW21" s="72" t="s">
        <v>35</v>
      </c>
      <c r="AX21" s="47" t="s">
        <v>612</v>
      </c>
      <c r="AY21" s="44"/>
      <c r="AZ21" s="44"/>
    </row>
    <row r="22" spans="1:54" s="60" customFormat="1" ht="50.1" customHeight="1" x14ac:dyDescent="0.2">
      <c r="A22" s="46">
        <v>338</v>
      </c>
      <c r="B22" s="55">
        <v>43082</v>
      </c>
      <c r="C22" s="47" t="s">
        <v>34</v>
      </c>
      <c r="D22" s="46"/>
      <c r="E22" s="47" t="s">
        <v>235</v>
      </c>
      <c r="F22" s="55">
        <v>43082</v>
      </c>
      <c r="G22" s="293" t="s">
        <v>1542</v>
      </c>
      <c r="H22" s="294" t="s">
        <v>33</v>
      </c>
      <c r="I22" s="294" t="s">
        <v>270</v>
      </c>
      <c r="J22" s="47" t="s">
        <v>631</v>
      </c>
      <c r="K22" s="51" t="s">
        <v>271</v>
      </c>
      <c r="L22" s="82">
        <v>3</v>
      </c>
      <c r="M22" s="153" t="s">
        <v>53</v>
      </c>
      <c r="N22" s="47" t="str">
        <f>IF(H22="","",VLOOKUP(H22,dato!$A$2:$B$43,2,FALSE))</f>
        <v>Gloria Verónica Zambrano Ocampo</v>
      </c>
      <c r="O22" s="47" t="s">
        <v>123</v>
      </c>
      <c r="P22" s="47" t="str">
        <f>IF(H22="","",VLOOKUP(O22,dato!$A$2:$B$152,2,FALSE))</f>
        <v>Gloria Verónica Zambrano Ocampo</v>
      </c>
      <c r="Q22" s="46" t="s">
        <v>190</v>
      </c>
      <c r="R22" s="47" t="s">
        <v>272</v>
      </c>
      <c r="S22" s="84">
        <v>1</v>
      </c>
      <c r="T22" s="47" t="s">
        <v>273</v>
      </c>
      <c r="U22" s="76">
        <v>43101</v>
      </c>
      <c r="V22" s="76">
        <v>43444</v>
      </c>
      <c r="W22" s="144">
        <v>43432</v>
      </c>
      <c r="X22" s="143" t="s">
        <v>1475</v>
      </c>
      <c r="Y22" s="177">
        <v>3</v>
      </c>
      <c r="Z22" s="83">
        <f t="shared" si="0"/>
        <v>1</v>
      </c>
      <c r="AA22" s="84">
        <f t="shared" si="1"/>
        <v>1</v>
      </c>
      <c r="AB22" s="85" t="str">
        <f t="shared" si="2"/>
        <v>OK</v>
      </c>
      <c r="AC22" s="142" t="s">
        <v>1492</v>
      </c>
      <c r="AD22" s="142" t="s">
        <v>1571</v>
      </c>
      <c r="AE22" s="144">
        <v>43432</v>
      </c>
      <c r="AF22" s="143" t="s">
        <v>1475</v>
      </c>
      <c r="AG22" s="177">
        <v>3</v>
      </c>
      <c r="AH22" s="83">
        <f t="shared" si="11"/>
        <v>1</v>
      </c>
      <c r="AI22" s="84">
        <f t="shared" si="4"/>
        <v>1</v>
      </c>
      <c r="AJ22" s="156" t="str">
        <f t="shared" si="5"/>
        <v>OK</v>
      </c>
      <c r="AK22" s="142" t="s">
        <v>1492</v>
      </c>
      <c r="AL22" s="142" t="s">
        <v>1571</v>
      </c>
      <c r="AM22" s="47"/>
      <c r="AN22" s="47"/>
      <c r="AO22" s="91"/>
      <c r="AP22" s="83" t="str">
        <f t="shared" si="6"/>
        <v/>
      </c>
      <c r="AQ22" s="84" t="str">
        <f t="shared" si="7"/>
        <v/>
      </c>
      <c r="AR22" s="81" t="str">
        <f t="shared" si="8"/>
        <v/>
      </c>
      <c r="AS22" s="47"/>
      <c r="AT22" s="47"/>
      <c r="AU22" s="71" t="str">
        <f t="shared" si="9"/>
        <v>Cumplida</v>
      </c>
      <c r="AV22" s="46"/>
      <c r="AW22" s="72" t="s">
        <v>35</v>
      </c>
      <c r="AX22" s="47" t="s">
        <v>612</v>
      </c>
      <c r="AY22" s="44"/>
      <c r="AZ22" s="44"/>
    </row>
    <row r="23" spans="1:54" s="60" customFormat="1" ht="50.1" customHeight="1" x14ac:dyDescent="0.2">
      <c r="A23" s="46">
        <v>338</v>
      </c>
      <c r="B23" s="55">
        <v>43082</v>
      </c>
      <c r="C23" s="47" t="s">
        <v>34</v>
      </c>
      <c r="D23" s="46"/>
      <c r="E23" s="47" t="s">
        <v>235</v>
      </c>
      <c r="F23" s="55">
        <v>43082</v>
      </c>
      <c r="G23" s="293" t="s">
        <v>1536</v>
      </c>
      <c r="H23" s="294" t="s">
        <v>45</v>
      </c>
      <c r="I23" s="294" t="s">
        <v>274</v>
      </c>
      <c r="J23" s="47" t="s">
        <v>238</v>
      </c>
      <c r="K23" s="51" t="s">
        <v>275</v>
      </c>
      <c r="L23" s="82">
        <v>1</v>
      </c>
      <c r="M23" s="153" t="s">
        <v>53</v>
      </c>
      <c r="N23" s="47" t="str">
        <f>IF(H23="","",VLOOKUP(H23,dato!$A$2:$B$43,2,FALSE))</f>
        <v>Giohana Catarine Gonzalez Turizo</v>
      </c>
      <c r="O23" s="75" t="s">
        <v>59</v>
      </c>
      <c r="P23" s="47" t="str">
        <f>IF(H23="","",VLOOKUP(O23,dato!$A$2:$B$152,2,FALSE))</f>
        <v>Gloria Verónica Zambrano Ocampo</v>
      </c>
      <c r="Q23" s="46" t="s">
        <v>190</v>
      </c>
      <c r="R23" s="47" t="s">
        <v>276</v>
      </c>
      <c r="S23" s="84">
        <v>0.7</v>
      </c>
      <c r="T23" s="47" t="s">
        <v>277</v>
      </c>
      <c r="U23" s="76">
        <v>43115</v>
      </c>
      <c r="V23" s="76">
        <v>43446</v>
      </c>
      <c r="W23" s="151">
        <v>43507</v>
      </c>
      <c r="X23" s="142" t="s">
        <v>1560</v>
      </c>
      <c r="Y23" s="159">
        <v>1</v>
      </c>
      <c r="Z23" s="83">
        <f t="shared" si="0"/>
        <v>1</v>
      </c>
      <c r="AA23" s="84">
        <f t="shared" si="1"/>
        <v>1</v>
      </c>
      <c r="AB23" s="85" t="str">
        <f t="shared" si="2"/>
        <v>OK</v>
      </c>
      <c r="AC23" s="142" t="s">
        <v>1561</v>
      </c>
      <c r="AD23" s="142" t="s">
        <v>1343</v>
      </c>
      <c r="AE23" s="151">
        <v>43507</v>
      </c>
      <c r="AF23" s="142" t="s">
        <v>1560</v>
      </c>
      <c r="AG23" s="159">
        <v>1</v>
      </c>
      <c r="AH23" s="115">
        <f t="shared" si="11"/>
        <v>1</v>
      </c>
      <c r="AI23" s="84">
        <f t="shared" si="4"/>
        <v>1</v>
      </c>
      <c r="AJ23" s="156" t="str">
        <f t="shared" si="5"/>
        <v>OK</v>
      </c>
      <c r="AK23" s="142" t="s">
        <v>1561</v>
      </c>
      <c r="AL23" s="142" t="s">
        <v>1343</v>
      </c>
      <c r="AM23" s="77"/>
      <c r="AN23" s="47"/>
      <c r="AO23" s="91"/>
      <c r="AP23" s="83" t="str">
        <f t="shared" si="6"/>
        <v/>
      </c>
      <c r="AQ23" s="84" t="str">
        <f t="shared" si="7"/>
        <v/>
      </c>
      <c r="AR23" s="81" t="str">
        <f t="shared" si="8"/>
        <v/>
      </c>
      <c r="AS23" s="47"/>
      <c r="AT23" s="47"/>
      <c r="AU23" s="71" t="str">
        <f t="shared" si="9"/>
        <v>Cumplida</v>
      </c>
      <c r="AV23" s="46"/>
      <c r="AW23" s="72" t="s">
        <v>35</v>
      </c>
      <c r="AX23" s="47" t="s">
        <v>612</v>
      </c>
      <c r="AY23" s="44"/>
      <c r="AZ23" s="44"/>
    </row>
    <row r="24" spans="1:54" s="60" customFormat="1" ht="50.1" customHeight="1" x14ac:dyDescent="0.2">
      <c r="A24" s="46">
        <v>338</v>
      </c>
      <c r="B24" s="55">
        <v>43082</v>
      </c>
      <c r="C24" s="47" t="s">
        <v>34</v>
      </c>
      <c r="D24" s="46"/>
      <c r="E24" s="47" t="s">
        <v>235</v>
      </c>
      <c r="F24" s="55">
        <v>43082</v>
      </c>
      <c r="G24" s="293" t="s">
        <v>1543</v>
      </c>
      <c r="H24" s="294" t="s">
        <v>278</v>
      </c>
      <c r="I24" s="294" t="s">
        <v>279</v>
      </c>
      <c r="J24" s="47" t="s">
        <v>632</v>
      </c>
      <c r="K24" s="51" t="s">
        <v>280</v>
      </c>
      <c r="L24" s="82">
        <v>10</v>
      </c>
      <c r="M24" s="153" t="s">
        <v>53</v>
      </c>
      <c r="N24" s="47" t="str">
        <f>IF(H24="","",VLOOKUP(H24,dato!$A$2:$B$43,2,FALSE))</f>
        <v>Gloria Verónica Zambrano Ocampo</v>
      </c>
      <c r="O24" s="47" t="s">
        <v>129</v>
      </c>
      <c r="P24" s="47" t="str">
        <f>IF(H24="","",VLOOKUP(O24,dato!$A$2:$B$152,2,FALSE))</f>
        <v>Hernando Ibagué Rodríguez</v>
      </c>
      <c r="Q24" s="46" t="s">
        <v>190</v>
      </c>
      <c r="R24" s="47" t="s">
        <v>281</v>
      </c>
      <c r="S24" s="84">
        <v>1</v>
      </c>
      <c r="T24" s="47" t="s">
        <v>282</v>
      </c>
      <c r="U24" s="76">
        <v>43101</v>
      </c>
      <c r="V24" s="76">
        <v>43444</v>
      </c>
      <c r="W24" s="144">
        <v>43342</v>
      </c>
      <c r="X24" s="142" t="s">
        <v>826</v>
      </c>
      <c r="Y24" s="167">
        <v>10</v>
      </c>
      <c r="Z24" s="83">
        <f t="shared" si="0"/>
        <v>1</v>
      </c>
      <c r="AA24" s="84">
        <f t="shared" si="1"/>
        <v>1</v>
      </c>
      <c r="AB24" s="85" t="str">
        <f t="shared" si="2"/>
        <v>OK</v>
      </c>
      <c r="AC24" s="142" t="s">
        <v>827</v>
      </c>
      <c r="AD24" s="142" t="s">
        <v>828</v>
      </c>
      <c r="AE24" s="218">
        <v>43342</v>
      </c>
      <c r="AF24" s="224" t="s">
        <v>826</v>
      </c>
      <c r="AG24" s="167">
        <v>10</v>
      </c>
      <c r="AH24" s="83">
        <f t="shared" si="11"/>
        <v>1</v>
      </c>
      <c r="AI24" s="84">
        <f t="shared" si="4"/>
        <v>1</v>
      </c>
      <c r="AJ24" s="156" t="str">
        <f t="shared" si="5"/>
        <v>OK</v>
      </c>
      <c r="AK24" s="224" t="s">
        <v>827</v>
      </c>
      <c r="AL24" s="224" t="s">
        <v>828</v>
      </c>
      <c r="AM24" s="47"/>
      <c r="AN24" s="47"/>
      <c r="AO24" s="91"/>
      <c r="AP24" s="83" t="str">
        <f t="shared" si="6"/>
        <v/>
      </c>
      <c r="AQ24" s="84" t="str">
        <f t="shared" si="7"/>
        <v/>
      </c>
      <c r="AR24" s="81" t="str">
        <f t="shared" si="8"/>
        <v/>
      </c>
      <c r="AS24" s="47"/>
      <c r="AT24" s="47"/>
      <c r="AU24" s="71" t="str">
        <f t="shared" si="9"/>
        <v>Cumplida</v>
      </c>
      <c r="AV24" s="46"/>
      <c r="AW24" s="72" t="s">
        <v>35</v>
      </c>
      <c r="AX24" s="47" t="s">
        <v>612</v>
      </c>
      <c r="AY24" s="44"/>
      <c r="AZ24" s="44"/>
    </row>
    <row r="25" spans="1:54" s="60" customFormat="1" ht="50.1" customHeight="1" x14ac:dyDescent="0.2">
      <c r="A25" s="46">
        <v>338</v>
      </c>
      <c r="B25" s="55">
        <v>43082</v>
      </c>
      <c r="C25" s="47" t="s">
        <v>34</v>
      </c>
      <c r="D25" s="46"/>
      <c r="E25" s="47" t="s">
        <v>235</v>
      </c>
      <c r="F25" s="55">
        <v>43082</v>
      </c>
      <c r="G25" s="293" t="s">
        <v>1544</v>
      </c>
      <c r="H25" s="294" t="s">
        <v>278</v>
      </c>
      <c r="I25" s="294" t="s">
        <v>279</v>
      </c>
      <c r="J25" s="47" t="s">
        <v>632</v>
      </c>
      <c r="K25" s="51" t="s">
        <v>283</v>
      </c>
      <c r="L25" s="82">
        <v>1</v>
      </c>
      <c r="M25" s="153" t="s">
        <v>53</v>
      </c>
      <c r="N25" s="47" t="str">
        <f>IF(H25="","",VLOOKUP(H25,dato!$A$2:$B$43,2,FALSE))</f>
        <v>Gloria Verónica Zambrano Ocampo</v>
      </c>
      <c r="O25" s="47" t="s">
        <v>129</v>
      </c>
      <c r="P25" s="47" t="str">
        <f>IF(H25="","",VLOOKUP(O25,dato!$A$2:$B$152,2,FALSE))</f>
        <v>Hernando Ibagué Rodríguez</v>
      </c>
      <c r="Q25" s="46" t="s">
        <v>190</v>
      </c>
      <c r="R25" s="47" t="s">
        <v>284</v>
      </c>
      <c r="S25" s="84">
        <v>1</v>
      </c>
      <c r="T25" s="47" t="s">
        <v>282</v>
      </c>
      <c r="U25" s="76">
        <v>43101</v>
      </c>
      <c r="V25" s="76">
        <v>43444</v>
      </c>
      <c r="W25" s="144">
        <v>43342</v>
      </c>
      <c r="X25" s="142" t="s">
        <v>829</v>
      </c>
      <c r="Y25" s="167">
        <v>1</v>
      </c>
      <c r="Z25" s="83">
        <f t="shared" si="0"/>
        <v>1</v>
      </c>
      <c r="AA25" s="84">
        <f t="shared" si="1"/>
        <v>1</v>
      </c>
      <c r="AB25" s="85" t="str">
        <f t="shared" si="2"/>
        <v>OK</v>
      </c>
      <c r="AC25" s="143" t="s">
        <v>830</v>
      </c>
      <c r="AD25" s="142" t="s">
        <v>828</v>
      </c>
      <c r="AE25" s="218">
        <v>43342</v>
      </c>
      <c r="AF25" s="224" t="s">
        <v>829</v>
      </c>
      <c r="AG25" s="167">
        <v>1</v>
      </c>
      <c r="AH25" s="83">
        <f t="shared" si="11"/>
        <v>1</v>
      </c>
      <c r="AI25" s="84">
        <f t="shared" si="4"/>
        <v>1</v>
      </c>
      <c r="AJ25" s="156" t="str">
        <f t="shared" si="5"/>
        <v>OK</v>
      </c>
      <c r="AK25" s="143" t="s">
        <v>830</v>
      </c>
      <c r="AL25" s="224" t="s">
        <v>828</v>
      </c>
      <c r="AM25" s="47"/>
      <c r="AN25" s="47"/>
      <c r="AO25" s="91"/>
      <c r="AP25" s="83" t="str">
        <f t="shared" si="6"/>
        <v/>
      </c>
      <c r="AQ25" s="84" t="str">
        <f t="shared" si="7"/>
        <v/>
      </c>
      <c r="AR25" s="81" t="str">
        <f t="shared" si="8"/>
        <v/>
      </c>
      <c r="AS25" s="47"/>
      <c r="AT25" s="47"/>
      <c r="AU25" s="71" t="str">
        <f t="shared" si="9"/>
        <v>Cumplida</v>
      </c>
      <c r="AV25" s="46"/>
      <c r="AW25" s="72" t="s">
        <v>35</v>
      </c>
      <c r="AX25" s="47" t="s">
        <v>612</v>
      </c>
      <c r="AY25" s="44"/>
      <c r="AZ25" s="44"/>
    </row>
    <row r="26" spans="1:54" s="60" customFormat="1" ht="93" customHeight="1" x14ac:dyDescent="0.2">
      <c r="A26" s="46">
        <v>338</v>
      </c>
      <c r="B26" s="55">
        <v>43082</v>
      </c>
      <c r="C26" s="47" t="s">
        <v>34</v>
      </c>
      <c r="D26" s="46"/>
      <c r="E26" s="47" t="s">
        <v>235</v>
      </c>
      <c r="F26" s="55">
        <v>43082</v>
      </c>
      <c r="G26" s="293" t="s">
        <v>1545</v>
      </c>
      <c r="H26" s="294" t="s">
        <v>278</v>
      </c>
      <c r="I26" s="294" t="s">
        <v>279</v>
      </c>
      <c r="J26" s="47" t="s">
        <v>632</v>
      </c>
      <c r="K26" s="51" t="s">
        <v>285</v>
      </c>
      <c r="L26" s="82">
        <v>1</v>
      </c>
      <c r="M26" s="153" t="s">
        <v>53</v>
      </c>
      <c r="N26" s="47" t="str">
        <f>IF(H26="","",VLOOKUP(H26,dato!$A$2:$B$43,2,FALSE))</f>
        <v>Gloria Verónica Zambrano Ocampo</v>
      </c>
      <c r="O26" s="47" t="s">
        <v>129</v>
      </c>
      <c r="P26" s="47" t="str">
        <f>IF(H26="","",VLOOKUP(O26,dato!$A$2:$B$152,2,FALSE))</f>
        <v>Hernando Ibagué Rodríguez</v>
      </c>
      <c r="Q26" s="46" t="s">
        <v>190</v>
      </c>
      <c r="R26" s="47" t="s">
        <v>284</v>
      </c>
      <c r="S26" s="84">
        <v>1</v>
      </c>
      <c r="T26" s="47" t="s">
        <v>282</v>
      </c>
      <c r="U26" s="76">
        <v>43101</v>
      </c>
      <c r="V26" s="76">
        <v>43444</v>
      </c>
      <c r="W26" s="144">
        <v>43342</v>
      </c>
      <c r="X26" s="142" t="s">
        <v>831</v>
      </c>
      <c r="Y26" s="170">
        <v>1</v>
      </c>
      <c r="Z26" s="83">
        <f t="shared" si="0"/>
        <v>1</v>
      </c>
      <c r="AA26" s="84">
        <f t="shared" si="1"/>
        <v>1</v>
      </c>
      <c r="AB26" s="85" t="str">
        <f t="shared" si="2"/>
        <v>OK</v>
      </c>
      <c r="AC26" s="143" t="s">
        <v>832</v>
      </c>
      <c r="AD26" s="142" t="s">
        <v>828</v>
      </c>
      <c r="AE26" s="218">
        <v>43342</v>
      </c>
      <c r="AF26" s="224" t="s">
        <v>831</v>
      </c>
      <c r="AG26" s="170">
        <v>1</v>
      </c>
      <c r="AH26" s="83">
        <f t="shared" si="11"/>
        <v>1</v>
      </c>
      <c r="AI26" s="84">
        <f t="shared" si="4"/>
        <v>1</v>
      </c>
      <c r="AJ26" s="156" t="str">
        <f t="shared" si="5"/>
        <v>OK</v>
      </c>
      <c r="AK26" s="143" t="s">
        <v>832</v>
      </c>
      <c r="AL26" s="224" t="s">
        <v>828</v>
      </c>
      <c r="AM26" s="47"/>
      <c r="AN26" s="47"/>
      <c r="AO26" s="91"/>
      <c r="AP26" s="83" t="str">
        <f t="shared" si="6"/>
        <v/>
      </c>
      <c r="AQ26" s="84" t="str">
        <f t="shared" si="7"/>
        <v/>
      </c>
      <c r="AR26" s="81" t="str">
        <f t="shared" si="8"/>
        <v/>
      </c>
      <c r="AS26" s="47"/>
      <c r="AT26" s="47"/>
      <c r="AU26" s="71" t="str">
        <f t="shared" si="9"/>
        <v>Cumplida</v>
      </c>
      <c r="AV26" s="46"/>
      <c r="AW26" s="72" t="s">
        <v>35</v>
      </c>
      <c r="AX26" s="47" t="s">
        <v>612</v>
      </c>
      <c r="AY26" s="44"/>
      <c r="AZ26" s="44"/>
    </row>
    <row r="27" spans="1:54" s="60" customFormat="1" ht="50.1" customHeight="1" x14ac:dyDescent="0.2">
      <c r="A27" s="46">
        <v>338</v>
      </c>
      <c r="B27" s="55">
        <v>43082</v>
      </c>
      <c r="C27" s="47" t="s">
        <v>34</v>
      </c>
      <c r="D27" s="46"/>
      <c r="E27" s="47" t="s">
        <v>235</v>
      </c>
      <c r="F27" s="55">
        <v>43082</v>
      </c>
      <c r="G27" s="293" t="s">
        <v>1546</v>
      </c>
      <c r="H27" s="294" t="s">
        <v>57</v>
      </c>
      <c r="I27" s="294" t="s">
        <v>286</v>
      </c>
      <c r="J27" s="51" t="s">
        <v>287</v>
      </c>
      <c r="K27" s="51" t="s">
        <v>288</v>
      </c>
      <c r="L27" s="82">
        <v>1</v>
      </c>
      <c r="M27" s="153" t="s">
        <v>53</v>
      </c>
      <c r="N27" s="47" t="str">
        <f>IF(H27="","",VLOOKUP(H27,dato!$A$2:$B$43,2,FALSE))</f>
        <v>Gonzalo Carlos Sierra Vergara</v>
      </c>
      <c r="O27" s="47" t="s">
        <v>57</v>
      </c>
      <c r="P27" s="47" t="str">
        <f>IF(H27="","",VLOOKUP(O27,dato!$A$2:$B$152,2,FALSE))</f>
        <v>Gonzalo Carlos Sierra Vergara</v>
      </c>
      <c r="Q27" s="46" t="s">
        <v>190</v>
      </c>
      <c r="R27" s="47" t="s">
        <v>289</v>
      </c>
      <c r="S27" s="84">
        <v>1</v>
      </c>
      <c r="T27" s="47" t="s">
        <v>290</v>
      </c>
      <c r="U27" s="76">
        <v>43110</v>
      </c>
      <c r="V27" s="76">
        <v>43446</v>
      </c>
      <c r="W27" s="151">
        <v>43479</v>
      </c>
      <c r="X27" s="142" t="s">
        <v>785</v>
      </c>
      <c r="Y27" s="159">
        <v>1</v>
      </c>
      <c r="Z27" s="83">
        <f t="shared" si="0"/>
        <v>1</v>
      </c>
      <c r="AA27" s="84">
        <f t="shared" si="1"/>
        <v>1</v>
      </c>
      <c r="AB27" s="85" t="str">
        <f t="shared" si="2"/>
        <v>OK</v>
      </c>
      <c r="AC27" s="142" t="s">
        <v>1397</v>
      </c>
      <c r="AD27" s="142" t="s">
        <v>44</v>
      </c>
      <c r="AE27" s="151">
        <v>43479</v>
      </c>
      <c r="AF27" s="142" t="s">
        <v>785</v>
      </c>
      <c r="AG27" s="159">
        <v>1</v>
      </c>
      <c r="AH27" s="83">
        <f t="shared" si="11"/>
        <v>1</v>
      </c>
      <c r="AI27" s="84">
        <f t="shared" si="4"/>
        <v>1</v>
      </c>
      <c r="AJ27" s="156" t="str">
        <f t="shared" si="5"/>
        <v>OK</v>
      </c>
      <c r="AK27" s="142" t="s">
        <v>1397</v>
      </c>
      <c r="AL27" s="142" t="s">
        <v>44</v>
      </c>
      <c r="AM27" s="77"/>
      <c r="AN27" s="47"/>
      <c r="AO27" s="91"/>
      <c r="AP27" s="83" t="str">
        <f t="shared" si="6"/>
        <v/>
      </c>
      <c r="AQ27" s="84" t="str">
        <f t="shared" si="7"/>
        <v/>
      </c>
      <c r="AR27" s="81" t="str">
        <f t="shared" si="8"/>
        <v/>
      </c>
      <c r="AS27" s="47"/>
      <c r="AT27" s="47"/>
      <c r="AU27" s="71" t="str">
        <f t="shared" si="9"/>
        <v>Cumplida</v>
      </c>
      <c r="AV27" s="46"/>
      <c r="AW27" s="72" t="s">
        <v>35</v>
      </c>
      <c r="AX27" s="47" t="s">
        <v>612</v>
      </c>
      <c r="AY27" s="44"/>
      <c r="AZ27" s="44"/>
    </row>
    <row r="28" spans="1:54" s="60" customFormat="1" ht="50.1" customHeight="1" x14ac:dyDescent="0.2">
      <c r="A28" s="46">
        <v>338</v>
      </c>
      <c r="B28" s="55">
        <v>43082</v>
      </c>
      <c r="C28" s="47" t="s">
        <v>34</v>
      </c>
      <c r="D28" s="46"/>
      <c r="E28" s="47" t="s">
        <v>235</v>
      </c>
      <c r="F28" s="55">
        <v>43082</v>
      </c>
      <c r="G28" s="293" t="s">
        <v>1547</v>
      </c>
      <c r="H28" s="294" t="s">
        <v>57</v>
      </c>
      <c r="I28" s="294" t="s">
        <v>286</v>
      </c>
      <c r="J28" s="51" t="s">
        <v>291</v>
      </c>
      <c r="K28" s="51" t="s">
        <v>292</v>
      </c>
      <c r="L28" s="82">
        <v>1</v>
      </c>
      <c r="M28" s="153" t="s">
        <v>53</v>
      </c>
      <c r="N28" s="47" t="str">
        <f>IF(H28="","",VLOOKUP(H28,dato!$A$2:$B$43,2,FALSE))</f>
        <v>Gonzalo Carlos Sierra Vergara</v>
      </c>
      <c r="O28" s="47" t="s">
        <v>57</v>
      </c>
      <c r="P28" s="47" t="str">
        <f>IF(H28="","",VLOOKUP(O28,dato!$A$2:$B$152,2,FALSE))</f>
        <v>Gonzalo Carlos Sierra Vergara</v>
      </c>
      <c r="Q28" s="46" t="s">
        <v>190</v>
      </c>
      <c r="R28" s="47" t="s">
        <v>293</v>
      </c>
      <c r="S28" s="84">
        <v>1</v>
      </c>
      <c r="T28" s="47" t="s">
        <v>294</v>
      </c>
      <c r="U28" s="76">
        <v>43110</v>
      </c>
      <c r="V28" s="76">
        <v>43446</v>
      </c>
      <c r="W28" s="151">
        <v>43479</v>
      </c>
      <c r="X28" s="142" t="s">
        <v>787</v>
      </c>
      <c r="Y28" s="153">
        <v>1</v>
      </c>
      <c r="Z28" s="83">
        <f t="shared" si="0"/>
        <v>1</v>
      </c>
      <c r="AA28" s="84">
        <f t="shared" si="1"/>
        <v>1</v>
      </c>
      <c r="AB28" s="85" t="str">
        <f t="shared" si="2"/>
        <v>OK</v>
      </c>
      <c r="AC28" s="149" t="s">
        <v>786</v>
      </c>
      <c r="AD28" s="142" t="s">
        <v>44</v>
      </c>
      <c r="AE28" s="151">
        <v>43479</v>
      </c>
      <c r="AF28" s="142" t="s">
        <v>787</v>
      </c>
      <c r="AG28" s="153">
        <v>1</v>
      </c>
      <c r="AH28" s="83">
        <f t="shared" si="11"/>
        <v>1</v>
      </c>
      <c r="AI28" s="84">
        <f t="shared" si="4"/>
        <v>1</v>
      </c>
      <c r="AJ28" s="156" t="str">
        <f t="shared" si="5"/>
        <v>OK</v>
      </c>
      <c r="AK28" s="149" t="s">
        <v>786</v>
      </c>
      <c r="AL28" s="142" t="s">
        <v>44</v>
      </c>
      <c r="AM28" s="77"/>
      <c r="AN28" s="47"/>
      <c r="AO28" s="82"/>
      <c r="AP28" s="83" t="str">
        <f t="shared" si="6"/>
        <v/>
      </c>
      <c r="AQ28" s="84" t="str">
        <f t="shared" si="7"/>
        <v/>
      </c>
      <c r="AR28" s="81" t="str">
        <f t="shared" si="8"/>
        <v/>
      </c>
      <c r="AS28" s="74"/>
      <c r="AT28" s="47"/>
      <c r="AU28" s="71" t="str">
        <f t="shared" si="9"/>
        <v>Cumplida</v>
      </c>
      <c r="AV28" s="46"/>
      <c r="AW28" s="72" t="s">
        <v>35</v>
      </c>
      <c r="AX28" s="47" t="s">
        <v>612</v>
      </c>
      <c r="AY28" s="44"/>
      <c r="AZ28" s="44"/>
    </row>
    <row r="29" spans="1:54" s="60" customFormat="1" ht="50.1" customHeight="1" x14ac:dyDescent="0.2">
      <c r="A29" s="46">
        <v>338</v>
      </c>
      <c r="B29" s="55">
        <v>43082</v>
      </c>
      <c r="C29" s="47" t="s">
        <v>34</v>
      </c>
      <c r="D29" s="46"/>
      <c r="E29" s="47" t="s">
        <v>235</v>
      </c>
      <c r="F29" s="55">
        <v>43082</v>
      </c>
      <c r="G29" s="295" t="s">
        <v>456</v>
      </c>
      <c r="H29" s="294" t="s">
        <v>57</v>
      </c>
      <c r="I29" s="294" t="s">
        <v>457</v>
      </c>
      <c r="J29" s="47" t="s">
        <v>458</v>
      </c>
      <c r="K29" s="47" t="s">
        <v>824</v>
      </c>
      <c r="L29" s="82">
        <v>2</v>
      </c>
      <c r="M29" s="153" t="s">
        <v>53</v>
      </c>
      <c r="N29" s="47" t="str">
        <f>IF(H29="","",VLOOKUP(H29,dato!$A$2:$B$43,2,FALSE))</f>
        <v>Gonzalo Carlos Sierra Vergara</v>
      </c>
      <c r="O29" s="47" t="s">
        <v>72</v>
      </c>
      <c r="P29" s="47" t="str">
        <f>IF(H29="","",VLOOKUP(O29,dato!$A$2:$B$152,2,FALSE))</f>
        <v>Gonzalo Carlos Sierra Vergara</v>
      </c>
      <c r="Q29" s="46" t="s">
        <v>190</v>
      </c>
      <c r="R29" s="47" t="s">
        <v>459</v>
      </c>
      <c r="S29" s="84">
        <v>1</v>
      </c>
      <c r="T29" s="47" t="s">
        <v>294</v>
      </c>
      <c r="U29" s="55">
        <v>43110</v>
      </c>
      <c r="V29" s="55">
        <v>43312</v>
      </c>
      <c r="W29" s="151">
        <v>43479</v>
      </c>
      <c r="X29" s="142" t="s">
        <v>1398</v>
      </c>
      <c r="Y29" s="159">
        <v>1.8</v>
      </c>
      <c r="Z29" s="83">
        <f t="shared" ref="Z29:Z61" si="12">(IF(Y29="","",IF(OR($L29=0,$L29="",W29=""),"",Y29/$L29)))</f>
        <v>0.9</v>
      </c>
      <c r="AA29" s="84">
        <f t="shared" ref="AA29:AA61" si="13">(IF(OR($S29="",Z29=""),"",IF(OR($S29=0,Z29=0),0,IF((Z29*100%)/$S29&gt;100%,100%,(Z29*100%)/$S29))))</f>
        <v>0.9</v>
      </c>
      <c r="AB29" s="85" t="str">
        <f t="shared" ref="AB29:AB61" si="14">IF(Y29="","",IF(W29="","FALTA FECHA SEGUIMIENTO",IF(W29&gt;$V29,IF(AA29=100%,"OK","ROJO"),IF(AA29&lt;ROUND(DAYS360($U29,W29,FALSE),0)/ROUND(DAYS360($U29,$V29,FALSE),-1),"ROJO",IF(AA29=100%,"OK","AMARILLO")))))</f>
        <v>ROJO</v>
      </c>
      <c r="AC29" s="142" t="s">
        <v>1400</v>
      </c>
      <c r="AD29" s="142" t="s">
        <v>44</v>
      </c>
      <c r="AE29" s="151">
        <v>43479</v>
      </c>
      <c r="AF29" s="142" t="s">
        <v>1398</v>
      </c>
      <c r="AG29" s="159">
        <v>1.8</v>
      </c>
      <c r="AH29" s="83">
        <f t="shared" ref="AH29:AH61" si="15">IF(AG29="","",IF(OR($L29=0,$L29="",AE29=""),"",AG29/$L29))</f>
        <v>0.9</v>
      </c>
      <c r="AI29" s="84">
        <f t="shared" ref="AI29:AI61" si="16">IF(OR($S29="",AH29=""),"",IF(OR($S29=0,AH29=0),0,IF((AH29*100%)/$S29&gt;100%,100%,(AH29*100%)/$S29)))</f>
        <v>0.9</v>
      </c>
      <c r="AJ29" s="156" t="str">
        <f t="shared" ref="AJ29:AJ61" si="17">IF(AG29="","",IF(AE29="","FALTA FECHA SEGUIMIENTO",IF(AE29&gt;$V29,IF(AI29=100%,"OK","ROJO"),IF(AI29&lt;ROUND(DAYS360($U29,AE29,FALSE),0)/ROUND(DAYS360($U29,$V29,FALSE),-1),"ROJO",IF(AI29=100%,"OK","AMARILLO")))))</f>
        <v>ROJO</v>
      </c>
      <c r="AK29" s="142" t="s">
        <v>1400</v>
      </c>
      <c r="AL29" s="142" t="s">
        <v>44</v>
      </c>
      <c r="AM29" s="77"/>
      <c r="AN29" s="47"/>
      <c r="AO29" s="91"/>
      <c r="AP29" s="83" t="str">
        <f t="shared" ref="AP29:AP61" si="18">(IF(AO29="","",IF(OR($L29=0,$L29="",AM29=""),"",AO29/$L29)))</f>
        <v/>
      </c>
      <c r="AQ29" s="84" t="str">
        <f t="shared" ref="AQ29:AQ61" si="19">IF(OR($S29="",AP29=""),"",IF(OR($S29=0,AP29=0),0,IF((AP29*100%)/$S29&gt;100%,100%,(AP29*100%)/$S29)))</f>
        <v/>
      </c>
      <c r="AR29" s="81" t="str">
        <f t="shared" ref="AR29:AR61" si="20">IF(AO29="","",IF(AM29="","FALTA FECHA SEGUIMIENTO",IF(AM29&gt;$V29,IF(AQ29=100%,"OK","ROJO"),IF(AQ29&lt;ROUND(DAYS360($U29,AM29,FALSE),0)/ROUND(DAYS360($U29,$V29,FALSE),-1),"ROJO",IF(AQ29=100%,"OK","AMARILLO")))))</f>
        <v/>
      </c>
      <c r="AS29" s="47"/>
      <c r="AT29" s="47"/>
      <c r="AU29" s="71" t="str">
        <f t="shared" ref="AU29:AU61" si="21">IF(A29="","",IF(OR(AA29=100%,AI29=100%,AY29=100%,BG29=100%),"Cumplida","Pendiente"))</f>
        <v>Pendiente</v>
      </c>
      <c r="AV29" s="46"/>
      <c r="AW29" s="72" t="s">
        <v>35</v>
      </c>
      <c r="AX29" s="44"/>
      <c r="AY29" s="44"/>
      <c r="AZ29" s="44"/>
    </row>
    <row r="30" spans="1:54" s="60" customFormat="1" ht="50.1" customHeight="1" x14ac:dyDescent="0.2">
      <c r="A30" s="46">
        <v>338</v>
      </c>
      <c r="B30" s="55">
        <v>43082</v>
      </c>
      <c r="C30" s="47" t="s">
        <v>34</v>
      </c>
      <c r="D30" s="46"/>
      <c r="E30" s="47" t="s">
        <v>235</v>
      </c>
      <c r="F30" s="55">
        <v>43082</v>
      </c>
      <c r="G30" s="295" t="s">
        <v>236</v>
      </c>
      <c r="H30" s="294" t="s">
        <v>33</v>
      </c>
      <c r="I30" s="294" t="s">
        <v>298</v>
      </c>
      <c r="J30" s="47" t="s">
        <v>633</v>
      </c>
      <c r="K30" s="51" t="s">
        <v>299</v>
      </c>
      <c r="L30" s="82">
        <v>3</v>
      </c>
      <c r="M30" s="153" t="s">
        <v>53</v>
      </c>
      <c r="N30" s="47" t="str">
        <f>IF(H30="","",VLOOKUP(H30,dato!$A$2:$B$43,2,FALSE))</f>
        <v>Gloria Verónica Zambrano Ocampo</v>
      </c>
      <c r="O30" s="47" t="s">
        <v>33</v>
      </c>
      <c r="P30" s="47" t="str">
        <f>IF(H30="","",VLOOKUP(O30,dato!$A$2:$B$152,2,FALSE))</f>
        <v>Gloria Verónica Zambrano Ocampo</v>
      </c>
      <c r="Q30" s="46" t="s">
        <v>190</v>
      </c>
      <c r="R30" s="47" t="s">
        <v>300</v>
      </c>
      <c r="S30" s="84">
        <v>1</v>
      </c>
      <c r="T30" s="47" t="s">
        <v>301</v>
      </c>
      <c r="U30" s="76">
        <v>43101</v>
      </c>
      <c r="V30" s="76">
        <v>43189</v>
      </c>
      <c r="W30" s="150">
        <v>43360</v>
      </c>
      <c r="X30" s="143" t="s">
        <v>833</v>
      </c>
      <c r="Y30" s="177">
        <v>3</v>
      </c>
      <c r="Z30" s="83">
        <f t="shared" si="12"/>
        <v>1</v>
      </c>
      <c r="AA30" s="84">
        <f t="shared" si="13"/>
        <v>1</v>
      </c>
      <c r="AB30" s="85" t="str">
        <f t="shared" si="14"/>
        <v>OK</v>
      </c>
      <c r="AC30" s="143" t="s">
        <v>834</v>
      </c>
      <c r="AD30" s="143" t="s">
        <v>828</v>
      </c>
      <c r="AE30" s="150">
        <v>43360</v>
      </c>
      <c r="AF30" s="143" t="s">
        <v>833</v>
      </c>
      <c r="AG30" s="177">
        <v>3</v>
      </c>
      <c r="AH30" s="83">
        <f t="shared" si="15"/>
        <v>1</v>
      </c>
      <c r="AI30" s="84">
        <f t="shared" si="16"/>
        <v>1</v>
      </c>
      <c r="AJ30" s="156" t="str">
        <f t="shared" si="17"/>
        <v>OK</v>
      </c>
      <c r="AK30" s="143" t="s">
        <v>834</v>
      </c>
      <c r="AL30" s="143" t="s">
        <v>828</v>
      </c>
      <c r="AM30" s="47"/>
      <c r="AN30" s="47"/>
      <c r="AO30" s="91"/>
      <c r="AP30" s="83" t="str">
        <f t="shared" si="18"/>
        <v/>
      </c>
      <c r="AQ30" s="84" t="str">
        <f t="shared" si="19"/>
        <v/>
      </c>
      <c r="AR30" s="81" t="str">
        <f t="shared" si="20"/>
        <v/>
      </c>
      <c r="AS30" s="47"/>
      <c r="AT30" s="47"/>
      <c r="AU30" s="71" t="str">
        <f t="shared" si="21"/>
        <v>Cumplida</v>
      </c>
      <c r="AV30" s="73" t="s">
        <v>611</v>
      </c>
      <c r="AW30" s="72" t="s">
        <v>35</v>
      </c>
      <c r="AX30" s="47" t="s">
        <v>612</v>
      </c>
      <c r="AY30" s="47" t="s">
        <v>629</v>
      </c>
      <c r="AZ30" s="44"/>
    </row>
    <row r="31" spans="1:54" s="60" customFormat="1" ht="84" customHeight="1" x14ac:dyDescent="0.2">
      <c r="A31" s="46">
        <v>338</v>
      </c>
      <c r="B31" s="55">
        <v>43082</v>
      </c>
      <c r="C31" s="47" t="s">
        <v>34</v>
      </c>
      <c r="D31" s="46"/>
      <c r="E31" s="47" t="s">
        <v>235</v>
      </c>
      <c r="F31" s="55">
        <v>43082</v>
      </c>
      <c r="G31" s="293" t="s">
        <v>1552</v>
      </c>
      <c r="H31" s="294" t="s">
        <v>68</v>
      </c>
      <c r="I31" s="294" t="s">
        <v>303</v>
      </c>
      <c r="J31" s="47" t="s">
        <v>304</v>
      </c>
      <c r="K31" s="139" t="s">
        <v>634</v>
      </c>
      <c r="L31" s="82">
        <v>1</v>
      </c>
      <c r="M31" s="153" t="s">
        <v>53</v>
      </c>
      <c r="N31" s="47" t="str">
        <f>IF(H31="","",VLOOKUP(H31,dato!$A$2:$B$43,2,FALSE))</f>
        <v>Cdte.Gerardo Alonso Martínez Riveros</v>
      </c>
      <c r="O31" s="47" t="s">
        <v>152</v>
      </c>
      <c r="P31" s="47" t="str">
        <f>IF(H31="","",VLOOKUP(O31,dato!$A$2:$B$152,2,FALSE))</f>
        <v>Cdte.Gerardo Alonso Martínez Riveros</v>
      </c>
      <c r="Q31" s="46" t="s">
        <v>190</v>
      </c>
      <c r="R31" s="47" t="s">
        <v>305</v>
      </c>
      <c r="S31" s="84">
        <v>1</v>
      </c>
      <c r="T31" s="47" t="s">
        <v>306</v>
      </c>
      <c r="U31" s="76">
        <v>43101</v>
      </c>
      <c r="V31" s="76">
        <v>43446</v>
      </c>
      <c r="W31" s="151">
        <v>43479</v>
      </c>
      <c r="X31" s="142" t="s">
        <v>1411</v>
      </c>
      <c r="Y31" s="159">
        <v>1</v>
      </c>
      <c r="Z31" s="83">
        <f t="shared" si="12"/>
        <v>1</v>
      </c>
      <c r="AA31" s="84">
        <f t="shared" si="13"/>
        <v>1</v>
      </c>
      <c r="AB31" s="85" t="str">
        <f t="shared" si="14"/>
        <v>OK</v>
      </c>
      <c r="AC31" s="142" t="s">
        <v>1405</v>
      </c>
      <c r="AD31" s="142" t="s">
        <v>44</v>
      </c>
      <c r="AE31" s="151">
        <v>43479</v>
      </c>
      <c r="AF31" s="142" t="s">
        <v>1411</v>
      </c>
      <c r="AG31" s="159">
        <v>1</v>
      </c>
      <c r="AH31" s="83">
        <f t="shared" si="15"/>
        <v>1</v>
      </c>
      <c r="AI31" s="84">
        <f t="shared" si="16"/>
        <v>1</v>
      </c>
      <c r="AJ31" s="156" t="str">
        <f t="shared" si="17"/>
        <v>OK</v>
      </c>
      <c r="AK31" s="142" t="s">
        <v>1405</v>
      </c>
      <c r="AL31" s="142" t="s">
        <v>44</v>
      </c>
      <c r="AM31" s="77"/>
      <c r="AN31" s="47"/>
      <c r="AO31" s="91"/>
      <c r="AP31" s="83" t="str">
        <f t="shared" si="18"/>
        <v/>
      </c>
      <c r="AQ31" s="84" t="str">
        <f t="shared" si="19"/>
        <v/>
      </c>
      <c r="AR31" s="81" t="str">
        <f t="shared" si="20"/>
        <v/>
      </c>
      <c r="AS31" s="47"/>
      <c r="AT31" s="47"/>
      <c r="AU31" s="71" t="str">
        <f t="shared" si="21"/>
        <v>Cumplida</v>
      </c>
      <c r="AV31" s="46"/>
      <c r="AW31" s="72" t="s">
        <v>35</v>
      </c>
      <c r="AX31" s="47" t="s">
        <v>612</v>
      </c>
      <c r="AY31" s="44"/>
      <c r="AZ31" s="44"/>
    </row>
    <row r="32" spans="1:54" s="60" customFormat="1" ht="50.1" customHeight="1" x14ac:dyDescent="0.2">
      <c r="A32" s="46">
        <v>338</v>
      </c>
      <c r="B32" s="55">
        <v>43082</v>
      </c>
      <c r="C32" s="47" t="s">
        <v>34</v>
      </c>
      <c r="D32" s="46"/>
      <c r="E32" s="47" t="s">
        <v>235</v>
      </c>
      <c r="F32" s="55">
        <v>43082</v>
      </c>
      <c r="G32" s="293" t="s">
        <v>1550</v>
      </c>
      <c r="H32" s="294" t="s">
        <v>47</v>
      </c>
      <c r="I32" s="294" t="s">
        <v>307</v>
      </c>
      <c r="J32" s="47" t="s">
        <v>308</v>
      </c>
      <c r="K32" s="51" t="s">
        <v>309</v>
      </c>
      <c r="L32" s="82">
        <v>1</v>
      </c>
      <c r="M32" s="153" t="s">
        <v>53</v>
      </c>
      <c r="N32" s="47" t="str">
        <f>IF(H32="","",VLOOKUP(H32,dato!$A$2:$B$43,2,FALSE))</f>
        <v>Gonzalo Carlos Sierra Vergara (E)</v>
      </c>
      <c r="O32" s="47" t="s">
        <v>47</v>
      </c>
      <c r="P32" s="47" t="str">
        <f>IF(H32="","",VLOOKUP(O32,dato!$A$2:$B$152,2,FALSE))</f>
        <v>Gonzalo Carlos Sierra Vergara (E)</v>
      </c>
      <c r="Q32" s="46" t="s">
        <v>190</v>
      </c>
      <c r="R32" s="47" t="s">
        <v>310</v>
      </c>
      <c r="S32" s="84">
        <v>1</v>
      </c>
      <c r="T32" s="47" t="s">
        <v>311</v>
      </c>
      <c r="U32" s="76">
        <v>43132</v>
      </c>
      <c r="V32" s="76">
        <v>43446</v>
      </c>
      <c r="W32" s="151">
        <v>43474</v>
      </c>
      <c r="X32" s="169" t="s">
        <v>1371</v>
      </c>
      <c r="Y32" s="159">
        <v>1</v>
      </c>
      <c r="Z32" s="83">
        <f t="shared" si="12"/>
        <v>1</v>
      </c>
      <c r="AA32" s="84">
        <f t="shared" si="13"/>
        <v>1</v>
      </c>
      <c r="AB32" s="85" t="str">
        <f t="shared" si="14"/>
        <v>OK</v>
      </c>
      <c r="AC32" s="169" t="s">
        <v>1372</v>
      </c>
      <c r="AD32" s="186" t="s">
        <v>626</v>
      </c>
      <c r="AE32" s="151">
        <v>43474</v>
      </c>
      <c r="AF32" s="169" t="s">
        <v>1371</v>
      </c>
      <c r="AG32" s="211">
        <v>1</v>
      </c>
      <c r="AH32" s="132">
        <f t="shared" si="15"/>
        <v>1</v>
      </c>
      <c r="AI32" s="84">
        <f t="shared" si="16"/>
        <v>1</v>
      </c>
      <c r="AJ32" s="156" t="str">
        <f t="shared" si="17"/>
        <v>OK</v>
      </c>
      <c r="AK32" s="169" t="s">
        <v>1372</v>
      </c>
      <c r="AL32" s="186" t="s">
        <v>626</v>
      </c>
      <c r="AM32" s="89"/>
      <c r="AN32" s="134"/>
      <c r="AO32" s="91"/>
      <c r="AP32" s="83" t="str">
        <f t="shared" si="18"/>
        <v/>
      </c>
      <c r="AQ32" s="84" t="str">
        <f t="shared" si="19"/>
        <v/>
      </c>
      <c r="AR32" s="81" t="str">
        <f t="shared" si="20"/>
        <v/>
      </c>
      <c r="AS32" s="134"/>
      <c r="AT32" s="91"/>
      <c r="AU32" s="71" t="str">
        <f t="shared" si="21"/>
        <v>Cumplida</v>
      </c>
      <c r="AV32" s="46"/>
      <c r="AW32" s="72" t="s">
        <v>35</v>
      </c>
      <c r="AX32" s="47" t="s">
        <v>612</v>
      </c>
      <c r="AY32" s="44"/>
      <c r="AZ32" s="44"/>
    </row>
    <row r="33" spans="1:52" s="60" customFormat="1" ht="78" customHeight="1" x14ac:dyDescent="0.2">
      <c r="A33" s="46">
        <v>338</v>
      </c>
      <c r="B33" s="55">
        <v>43082</v>
      </c>
      <c r="C33" s="47" t="s">
        <v>34</v>
      </c>
      <c r="D33" s="46"/>
      <c r="E33" s="47" t="s">
        <v>235</v>
      </c>
      <c r="F33" s="55">
        <v>43082</v>
      </c>
      <c r="G33" s="293" t="s">
        <v>1551</v>
      </c>
      <c r="H33" s="294" t="s">
        <v>47</v>
      </c>
      <c r="I33" s="294" t="s">
        <v>307</v>
      </c>
      <c r="J33" s="47" t="s">
        <v>308</v>
      </c>
      <c r="K33" s="51" t="s">
        <v>312</v>
      </c>
      <c r="L33" s="82">
        <v>4</v>
      </c>
      <c r="M33" s="153" t="s">
        <v>53</v>
      </c>
      <c r="N33" s="47" t="str">
        <f>IF(H33="","",VLOOKUP(H33,dato!$A$2:$B$43,2,FALSE))</f>
        <v>Gonzalo Carlos Sierra Vergara (E)</v>
      </c>
      <c r="O33" s="47" t="s">
        <v>63</v>
      </c>
      <c r="P33" s="47" t="str">
        <f>IF(H33="","",VLOOKUP(O33,dato!$A$2:$B$152,2,FALSE))</f>
        <v>Gonzalo Carlos Sierra Vergara (E)</v>
      </c>
      <c r="Q33" s="46" t="s">
        <v>190</v>
      </c>
      <c r="R33" s="47" t="s">
        <v>310</v>
      </c>
      <c r="S33" s="84">
        <v>1</v>
      </c>
      <c r="T33" s="47" t="s">
        <v>311</v>
      </c>
      <c r="U33" s="76">
        <v>43132</v>
      </c>
      <c r="V33" s="76">
        <v>43446</v>
      </c>
      <c r="W33" s="151">
        <v>43474</v>
      </c>
      <c r="X33" s="169" t="s">
        <v>1373</v>
      </c>
      <c r="Y33" s="159">
        <v>4</v>
      </c>
      <c r="Z33" s="83">
        <f t="shared" si="12"/>
        <v>1</v>
      </c>
      <c r="AA33" s="84">
        <f t="shared" si="13"/>
        <v>1</v>
      </c>
      <c r="AB33" s="85" t="str">
        <f t="shared" si="14"/>
        <v>OK</v>
      </c>
      <c r="AC33" s="169" t="s">
        <v>1374</v>
      </c>
      <c r="AD33" s="186" t="s">
        <v>626</v>
      </c>
      <c r="AE33" s="151">
        <v>43474</v>
      </c>
      <c r="AF33" s="169" t="s">
        <v>1373</v>
      </c>
      <c r="AG33" s="211">
        <v>4</v>
      </c>
      <c r="AH33" s="83">
        <f t="shared" si="15"/>
        <v>1</v>
      </c>
      <c r="AI33" s="84">
        <f t="shared" si="16"/>
        <v>1</v>
      </c>
      <c r="AJ33" s="156" t="str">
        <f t="shared" si="17"/>
        <v>OK</v>
      </c>
      <c r="AK33" s="169" t="s">
        <v>1374</v>
      </c>
      <c r="AL33" s="186" t="s">
        <v>626</v>
      </c>
      <c r="AM33" s="89"/>
      <c r="AN33" s="134"/>
      <c r="AO33" s="91"/>
      <c r="AP33" s="83" t="str">
        <f t="shared" si="18"/>
        <v/>
      </c>
      <c r="AQ33" s="84" t="str">
        <f t="shared" si="19"/>
        <v/>
      </c>
      <c r="AR33" s="81" t="str">
        <f t="shared" si="20"/>
        <v/>
      </c>
      <c r="AS33" s="134"/>
      <c r="AT33" s="91"/>
      <c r="AU33" s="71" t="str">
        <f t="shared" si="21"/>
        <v>Cumplida</v>
      </c>
      <c r="AV33" s="46"/>
      <c r="AW33" s="72" t="s">
        <v>35</v>
      </c>
      <c r="AX33" s="47" t="s">
        <v>612</v>
      </c>
      <c r="AY33" s="44"/>
      <c r="AZ33" s="44"/>
    </row>
    <row r="34" spans="1:52" s="60" customFormat="1" ht="60.75" customHeight="1" x14ac:dyDescent="0.2">
      <c r="A34" s="46">
        <v>338</v>
      </c>
      <c r="B34" s="55">
        <v>43082</v>
      </c>
      <c r="C34" s="47" t="s">
        <v>34</v>
      </c>
      <c r="D34" s="46"/>
      <c r="E34" s="47" t="s">
        <v>235</v>
      </c>
      <c r="F34" s="55">
        <v>43082</v>
      </c>
      <c r="G34" s="293" t="s">
        <v>1555</v>
      </c>
      <c r="H34" s="294" t="s">
        <v>68</v>
      </c>
      <c r="I34" s="294" t="s">
        <v>313</v>
      </c>
      <c r="J34" s="47" t="s">
        <v>314</v>
      </c>
      <c r="K34" s="139" t="s">
        <v>315</v>
      </c>
      <c r="L34" s="82">
        <v>1</v>
      </c>
      <c r="M34" s="153" t="s">
        <v>53</v>
      </c>
      <c r="N34" s="47" t="str">
        <f>IF(H34="","",VLOOKUP(H34,dato!$A$2:$B$43,2,FALSE))</f>
        <v>Cdte.Gerardo Alonso Martínez Riveros</v>
      </c>
      <c r="O34" s="47" t="s">
        <v>152</v>
      </c>
      <c r="P34" s="47" t="str">
        <f>IF(H34="","",VLOOKUP(O34,dato!$A$2:$B$152,2,FALSE))</f>
        <v>Cdte.Gerardo Alonso Martínez Riveros</v>
      </c>
      <c r="Q34" s="46" t="s">
        <v>190</v>
      </c>
      <c r="R34" s="47" t="s">
        <v>305</v>
      </c>
      <c r="S34" s="84">
        <v>1</v>
      </c>
      <c r="T34" s="47" t="s">
        <v>306</v>
      </c>
      <c r="U34" s="76">
        <v>43101</v>
      </c>
      <c r="V34" s="76">
        <v>43446</v>
      </c>
      <c r="W34" s="151">
        <v>43479</v>
      </c>
      <c r="X34" s="142" t="s">
        <v>1411</v>
      </c>
      <c r="Y34" s="159">
        <v>1</v>
      </c>
      <c r="Z34" s="83">
        <f t="shared" si="12"/>
        <v>1</v>
      </c>
      <c r="AA34" s="84">
        <f t="shared" si="13"/>
        <v>1</v>
      </c>
      <c r="AB34" s="85" t="str">
        <f t="shared" si="14"/>
        <v>OK</v>
      </c>
      <c r="AC34" s="142" t="s">
        <v>1406</v>
      </c>
      <c r="AD34" s="142" t="s">
        <v>44</v>
      </c>
      <c r="AE34" s="151">
        <v>43479</v>
      </c>
      <c r="AF34" s="142" t="s">
        <v>1411</v>
      </c>
      <c r="AG34" s="159">
        <v>1</v>
      </c>
      <c r="AH34" s="83">
        <f t="shared" si="15"/>
        <v>1</v>
      </c>
      <c r="AI34" s="84">
        <f t="shared" si="16"/>
        <v>1</v>
      </c>
      <c r="AJ34" s="156" t="str">
        <f t="shared" si="17"/>
        <v>OK</v>
      </c>
      <c r="AK34" s="142" t="s">
        <v>1406</v>
      </c>
      <c r="AL34" s="142" t="s">
        <v>44</v>
      </c>
      <c r="AM34" s="77"/>
      <c r="AN34" s="47"/>
      <c r="AO34" s="91"/>
      <c r="AP34" s="83" t="str">
        <f t="shared" si="18"/>
        <v/>
      </c>
      <c r="AQ34" s="84" t="str">
        <f t="shared" si="19"/>
        <v/>
      </c>
      <c r="AR34" s="81" t="str">
        <f t="shared" si="20"/>
        <v/>
      </c>
      <c r="AS34" s="47"/>
      <c r="AT34" s="47"/>
      <c r="AU34" s="71" t="str">
        <f t="shared" si="21"/>
        <v>Cumplida</v>
      </c>
      <c r="AV34" s="46"/>
      <c r="AW34" s="72" t="s">
        <v>35</v>
      </c>
      <c r="AX34" s="47" t="s">
        <v>612</v>
      </c>
      <c r="AY34" s="44"/>
      <c r="AZ34" s="44"/>
    </row>
    <row r="35" spans="1:52" s="60" customFormat="1" ht="60.75" customHeight="1" x14ac:dyDescent="0.2">
      <c r="A35" s="46">
        <v>338</v>
      </c>
      <c r="B35" s="55">
        <v>43082</v>
      </c>
      <c r="C35" s="47" t="s">
        <v>34</v>
      </c>
      <c r="D35" s="46"/>
      <c r="E35" s="47" t="s">
        <v>235</v>
      </c>
      <c r="F35" s="55">
        <v>43082</v>
      </c>
      <c r="G35" s="293" t="s">
        <v>1553</v>
      </c>
      <c r="H35" s="294" t="s">
        <v>68</v>
      </c>
      <c r="I35" s="294" t="s">
        <v>316</v>
      </c>
      <c r="J35" s="47" t="s">
        <v>317</v>
      </c>
      <c r="K35" s="139" t="s">
        <v>318</v>
      </c>
      <c r="L35" s="82">
        <v>1</v>
      </c>
      <c r="M35" s="153" t="s">
        <v>53</v>
      </c>
      <c r="N35" s="47" t="str">
        <f>IF(H35="","",VLOOKUP(H35,dato!$A$2:$B$43,2,FALSE))</f>
        <v>Cdte.Gerardo Alonso Martínez Riveros</v>
      </c>
      <c r="O35" s="47" t="s">
        <v>152</v>
      </c>
      <c r="P35" s="47" t="str">
        <f>IF(H35="","",VLOOKUP(O35,dato!$A$2:$B$152,2,FALSE))</f>
        <v>Cdte.Gerardo Alonso Martínez Riveros</v>
      </c>
      <c r="Q35" s="46" t="s">
        <v>190</v>
      </c>
      <c r="R35" s="47" t="s">
        <v>305</v>
      </c>
      <c r="S35" s="84">
        <v>1</v>
      </c>
      <c r="T35" s="47" t="s">
        <v>306</v>
      </c>
      <c r="U35" s="76">
        <v>43101</v>
      </c>
      <c r="V35" s="76">
        <v>43446</v>
      </c>
      <c r="W35" s="151">
        <v>43479</v>
      </c>
      <c r="X35" s="142" t="s">
        <v>1411</v>
      </c>
      <c r="Y35" s="159">
        <v>1</v>
      </c>
      <c r="Z35" s="83">
        <f t="shared" si="12"/>
        <v>1</v>
      </c>
      <c r="AA35" s="84">
        <f t="shared" si="13"/>
        <v>1</v>
      </c>
      <c r="AB35" s="85" t="str">
        <f t="shared" si="14"/>
        <v>OK</v>
      </c>
      <c r="AC35" s="142" t="s">
        <v>1407</v>
      </c>
      <c r="AD35" s="142" t="s">
        <v>44</v>
      </c>
      <c r="AE35" s="151">
        <v>43479</v>
      </c>
      <c r="AF35" s="142" t="s">
        <v>1411</v>
      </c>
      <c r="AG35" s="159">
        <v>1</v>
      </c>
      <c r="AH35" s="83">
        <f t="shared" si="15"/>
        <v>1</v>
      </c>
      <c r="AI35" s="84">
        <f t="shared" si="16"/>
        <v>1</v>
      </c>
      <c r="AJ35" s="156" t="str">
        <f t="shared" si="17"/>
        <v>OK</v>
      </c>
      <c r="AK35" s="142" t="s">
        <v>1407</v>
      </c>
      <c r="AL35" s="142" t="s">
        <v>44</v>
      </c>
      <c r="AM35" s="77"/>
      <c r="AN35" s="47"/>
      <c r="AO35" s="91"/>
      <c r="AP35" s="83" t="str">
        <f t="shared" si="18"/>
        <v/>
      </c>
      <c r="AQ35" s="84" t="str">
        <f t="shared" si="19"/>
        <v/>
      </c>
      <c r="AR35" s="81" t="str">
        <f t="shared" si="20"/>
        <v/>
      </c>
      <c r="AS35" s="47"/>
      <c r="AT35" s="47"/>
      <c r="AU35" s="71" t="str">
        <f t="shared" si="21"/>
        <v>Cumplida</v>
      </c>
      <c r="AV35" s="46"/>
      <c r="AW35" s="72" t="s">
        <v>35</v>
      </c>
      <c r="AX35" s="47" t="s">
        <v>612</v>
      </c>
      <c r="AY35" s="44"/>
      <c r="AZ35" s="44"/>
    </row>
    <row r="36" spans="1:52" s="60" customFormat="1" ht="50.1" customHeight="1" x14ac:dyDescent="0.2">
      <c r="A36" s="46">
        <v>328</v>
      </c>
      <c r="B36" s="55">
        <v>42725</v>
      </c>
      <c r="C36" s="47" t="s">
        <v>38</v>
      </c>
      <c r="D36" s="46"/>
      <c r="E36" s="47" t="s">
        <v>319</v>
      </c>
      <c r="F36" s="55">
        <v>42640</v>
      </c>
      <c r="G36" s="295" t="s">
        <v>321</v>
      </c>
      <c r="H36" s="294" t="s">
        <v>57</v>
      </c>
      <c r="I36" s="294" t="s">
        <v>322</v>
      </c>
      <c r="J36" s="47" t="s">
        <v>323</v>
      </c>
      <c r="K36" s="47" t="s">
        <v>324</v>
      </c>
      <c r="L36" s="82">
        <v>2</v>
      </c>
      <c r="M36" s="153" t="s">
        <v>53</v>
      </c>
      <c r="N36" s="47" t="str">
        <f>IF(H36="","",VLOOKUP(H36,dato!$A$2:$B$43,2,FALSE))</f>
        <v>Gonzalo Carlos Sierra Vergara</v>
      </c>
      <c r="O36" s="47" t="s">
        <v>57</v>
      </c>
      <c r="P36" s="47" t="str">
        <f>IF(H36="","",VLOOKUP(O36,dato!$A$2:$B$152,2,FALSE))</f>
        <v>Gonzalo Carlos Sierra Vergara</v>
      </c>
      <c r="Q36" s="46" t="s">
        <v>190</v>
      </c>
      <c r="R36" s="47" t="s">
        <v>325</v>
      </c>
      <c r="S36" s="84">
        <v>1</v>
      </c>
      <c r="T36" s="47" t="s">
        <v>320</v>
      </c>
      <c r="U36" s="55">
        <v>42705</v>
      </c>
      <c r="V36" s="55">
        <v>42916</v>
      </c>
      <c r="W36" s="144">
        <v>43420</v>
      </c>
      <c r="X36" s="142" t="s">
        <v>1005</v>
      </c>
      <c r="Y36" s="153">
        <v>1</v>
      </c>
      <c r="Z36" s="83">
        <f t="shared" si="12"/>
        <v>0.5</v>
      </c>
      <c r="AA36" s="84">
        <f t="shared" si="13"/>
        <v>0.5</v>
      </c>
      <c r="AB36" s="85" t="str">
        <f t="shared" si="14"/>
        <v>ROJO</v>
      </c>
      <c r="AC36" s="142" t="s">
        <v>1004</v>
      </c>
      <c r="AD36" s="142" t="s">
        <v>44</v>
      </c>
      <c r="AE36" s="55">
        <v>43536</v>
      </c>
      <c r="AF36" s="47" t="s">
        <v>1724</v>
      </c>
      <c r="AG36" s="82">
        <v>1</v>
      </c>
      <c r="AH36" s="83">
        <f t="shared" si="15"/>
        <v>0.5</v>
      </c>
      <c r="AI36" s="84">
        <f t="shared" si="16"/>
        <v>0.5</v>
      </c>
      <c r="AJ36" s="156" t="str">
        <f t="shared" si="17"/>
        <v>ROJO</v>
      </c>
      <c r="AK36" s="47" t="s">
        <v>1723</v>
      </c>
      <c r="AL36" s="142" t="s">
        <v>44</v>
      </c>
      <c r="AM36" s="47"/>
      <c r="AN36" s="47"/>
      <c r="AO36" s="91"/>
      <c r="AP36" s="83" t="str">
        <f t="shared" si="18"/>
        <v/>
      </c>
      <c r="AQ36" s="84" t="str">
        <f t="shared" si="19"/>
        <v/>
      </c>
      <c r="AR36" s="81" t="str">
        <f t="shared" si="20"/>
        <v/>
      </c>
      <c r="AS36" s="47"/>
      <c r="AT36" s="47"/>
      <c r="AU36" s="71" t="str">
        <f t="shared" si="21"/>
        <v>Pendiente</v>
      </c>
      <c r="AV36" s="46"/>
      <c r="AW36" s="72" t="s">
        <v>35</v>
      </c>
      <c r="AX36" s="44"/>
      <c r="AY36" s="44"/>
      <c r="AZ36" s="44"/>
    </row>
    <row r="37" spans="1:52" s="60" customFormat="1" ht="50.1" customHeight="1" x14ac:dyDescent="0.2">
      <c r="A37" s="46">
        <v>330</v>
      </c>
      <c r="B37" s="55">
        <v>42758</v>
      </c>
      <c r="C37" s="47" t="s">
        <v>34</v>
      </c>
      <c r="D37" s="46" t="s">
        <v>326</v>
      </c>
      <c r="E37" s="47" t="s">
        <v>327</v>
      </c>
      <c r="F37" s="55">
        <v>42737</v>
      </c>
      <c r="G37" s="295">
        <v>4</v>
      </c>
      <c r="H37" s="294" t="s">
        <v>33</v>
      </c>
      <c r="I37" s="294" t="s">
        <v>329</v>
      </c>
      <c r="J37" s="47" t="s">
        <v>330</v>
      </c>
      <c r="K37" s="47" t="s">
        <v>331</v>
      </c>
      <c r="L37" s="82">
        <v>2</v>
      </c>
      <c r="M37" s="153" t="s">
        <v>53</v>
      </c>
      <c r="N37" s="47" t="str">
        <f>IF(H37="","",VLOOKUP(H37,dato!$A$2:$B$43,2,FALSE))</f>
        <v>Gloria Verónica Zambrano Ocampo</v>
      </c>
      <c r="O37" s="47" t="s">
        <v>33</v>
      </c>
      <c r="P37" s="47" t="str">
        <f>IF(H37="","",VLOOKUP(O37,dato!$A$2:$B$152,2,FALSE))</f>
        <v>Gloria Verónica Zambrano Ocampo</v>
      </c>
      <c r="Q37" s="46" t="s">
        <v>328</v>
      </c>
      <c r="R37" s="47" t="s">
        <v>332</v>
      </c>
      <c r="S37" s="84">
        <v>1</v>
      </c>
      <c r="T37" s="47" t="s">
        <v>333</v>
      </c>
      <c r="U37" s="55">
        <v>42738</v>
      </c>
      <c r="V37" s="55">
        <v>43099</v>
      </c>
      <c r="W37" s="144">
        <v>43434</v>
      </c>
      <c r="X37" s="142" t="s">
        <v>1476</v>
      </c>
      <c r="Y37" s="177">
        <v>1</v>
      </c>
      <c r="Z37" s="83">
        <f t="shared" si="12"/>
        <v>0.5</v>
      </c>
      <c r="AA37" s="84">
        <f t="shared" si="13"/>
        <v>0.5</v>
      </c>
      <c r="AB37" s="85" t="str">
        <f t="shared" si="14"/>
        <v>ROJO</v>
      </c>
      <c r="AC37" s="142" t="s">
        <v>1493</v>
      </c>
      <c r="AD37" s="142" t="s">
        <v>1571</v>
      </c>
      <c r="AE37" s="151">
        <v>43509</v>
      </c>
      <c r="AF37" s="142" t="s">
        <v>1736</v>
      </c>
      <c r="AG37" s="159">
        <v>1.3</v>
      </c>
      <c r="AH37" s="83">
        <f t="shared" si="15"/>
        <v>0.65</v>
      </c>
      <c r="AI37" s="84">
        <f t="shared" si="16"/>
        <v>0.65</v>
      </c>
      <c r="AJ37" s="156" t="str">
        <f t="shared" si="17"/>
        <v>ROJO</v>
      </c>
      <c r="AK37" s="142" t="s">
        <v>1737</v>
      </c>
      <c r="AL37" s="142" t="s">
        <v>1571</v>
      </c>
      <c r="AM37" s="47"/>
      <c r="AN37" s="47"/>
      <c r="AO37" s="91"/>
      <c r="AP37" s="83" t="str">
        <f t="shared" si="18"/>
        <v/>
      </c>
      <c r="AQ37" s="84" t="str">
        <f t="shared" si="19"/>
        <v/>
      </c>
      <c r="AR37" s="81" t="str">
        <f t="shared" si="20"/>
        <v/>
      </c>
      <c r="AS37" s="47"/>
      <c r="AT37" s="47"/>
      <c r="AU37" s="71" t="str">
        <f t="shared" si="21"/>
        <v>Pendiente</v>
      </c>
      <c r="AV37" s="46"/>
      <c r="AW37" s="72" t="s">
        <v>35</v>
      </c>
      <c r="AX37" s="44"/>
      <c r="AY37" s="44"/>
      <c r="AZ37" s="44"/>
    </row>
    <row r="38" spans="1:52" s="60" customFormat="1" ht="50.1" customHeight="1" x14ac:dyDescent="0.2">
      <c r="A38" s="46">
        <v>332</v>
      </c>
      <c r="B38" s="55">
        <v>42891</v>
      </c>
      <c r="C38" s="47" t="s">
        <v>38</v>
      </c>
      <c r="D38" s="46"/>
      <c r="E38" s="47" t="s">
        <v>336</v>
      </c>
      <c r="F38" s="55">
        <v>42743</v>
      </c>
      <c r="G38" s="293" t="s">
        <v>338</v>
      </c>
      <c r="H38" s="294" t="s">
        <v>176</v>
      </c>
      <c r="I38" s="294" t="s">
        <v>339</v>
      </c>
      <c r="J38" s="47" t="s">
        <v>340</v>
      </c>
      <c r="K38" s="47" t="s">
        <v>341</v>
      </c>
      <c r="L38" s="82">
        <v>2</v>
      </c>
      <c r="M38" s="153" t="s">
        <v>53</v>
      </c>
      <c r="N38" s="47" t="str">
        <f>IF(H38="","",VLOOKUP(H38,dato!$A$2:$B$43,2,FALSE))</f>
        <v>Gloria Verónica Zambrano Ocampo</v>
      </c>
      <c r="O38" s="47" t="s">
        <v>176</v>
      </c>
      <c r="P38" s="47" t="str">
        <f>IF(H38="","",VLOOKUP(O38,dato!$A$2:$B$152,2,FALSE))</f>
        <v>Gloria Verónica Zambrano Ocampo</v>
      </c>
      <c r="Q38" s="46" t="s">
        <v>335</v>
      </c>
      <c r="R38" s="47" t="s">
        <v>342</v>
      </c>
      <c r="S38" s="84">
        <v>1</v>
      </c>
      <c r="T38" s="47" t="s">
        <v>343</v>
      </c>
      <c r="U38" s="55">
        <v>42887</v>
      </c>
      <c r="V38" s="55">
        <v>43100</v>
      </c>
      <c r="W38" s="144">
        <v>43434</v>
      </c>
      <c r="X38" s="142" t="s">
        <v>1477</v>
      </c>
      <c r="Y38" s="153">
        <v>1.6</v>
      </c>
      <c r="Z38" s="83">
        <f t="shared" si="12"/>
        <v>0.8</v>
      </c>
      <c r="AA38" s="84">
        <f t="shared" si="13"/>
        <v>0.8</v>
      </c>
      <c r="AB38" s="85" t="str">
        <f t="shared" si="14"/>
        <v>ROJO</v>
      </c>
      <c r="AC38" s="142" t="s">
        <v>1494</v>
      </c>
      <c r="AD38" s="142" t="s">
        <v>1282</v>
      </c>
      <c r="AE38" s="218">
        <v>43538</v>
      </c>
      <c r="AF38" s="224" t="s">
        <v>1769</v>
      </c>
      <c r="AG38" s="219">
        <v>2</v>
      </c>
      <c r="AH38" s="83">
        <f t="shared" si="15"/>
        <v>1</v>
      </c>
      <c r="AI38" s="84">
        <f t="shared" si="16"/>
        <v>1</v>
      </c>
      <c r="AJ38" s="156" t="str">
        <f t="shared" si="17"/>
        <v>OK</v>
      </c>
      <c r="AK38" s="224" t="s">
        <v>1770</v>
      </c>
      <c r="AL38" s="224" t="s">
        <v>1282</v>
      </c>
      <c r="AM38" s="218"/>
      <c r="AN38" s="224"/>
      <c r="AO38" s="219"/>
      <c r="AP38" s="83" t="str">
        <f t="shared" si="18"/>
        <v/>
      </c>
      <c r="AQ38" s="84" t="str">
        <f t="shared" si="19"/>
        <v/>
      </c>
      <c r="AR38" s="81" t="str">
        <f t="shared" si="20"/>
        <v/>
      </c>
      <c r="AS38" s="224"/>
      <c r="AT38" s="224"/>
      <c r="AU38" s="71" t="str">
        <f t="shared" si="21"/>
        <v>Cumplida</v>
      </c>
      <c r="AV38" s="46"/>
      <c r="AW38" s="72" t="s">
        <v>1707</v>
      </c>
      <c r="AX38" s="44"/>
      <c r="AY38" s="44"/>
      <c r="AZ38" s="44"/>
    </row>
    <row r="39" spans="1:52" s="60" customFormat="1" ht="50.1" customHeight="1" x14ac:dyDescent="0.2">
      <c r="A39" s="46">
        <v>332</v>
      </c>
      <c r="B39" s="55">
        <v>42891</v>
      </c>
      <c r="C39" s="47" t="s">
        <v>38</v>
      </c>
      <c r="D39" s="46"/>
      <c r="E39" s="47" t="s">
        <v>336</v>
      </c>
      <c r="F39" s="55">
        <v>42743</v>
      </c>
      <c r="G39" s="293" t="s">
        <v>344</v>
      </c>
      <c r="H39" s="294" t="s">
        <v>52</v>
      </c>
      <c r="I39" s="294" t="s">
        <v>345</v>
      </c>
      <c r="J39" s="47" t="s">
        <v>346</v>
      </c>
      <c r="K39" s="47" t="s">
        <v>347</v>
      </c>
      <c r="L39" s="82">
        <v>2</v>
      </c>
      <c r="M39" s="153" t="s">
        <v>53</v>
      </c>
      <c r="N39" s="47" t="str">
        <f>IF(H39="","",VLOOKUP(H39,dato!$A$2:$B$43,2,FALSE))</f>
        <v>Gloria Verónica Zambrano Ocampo</v>
      </c>
      <c r="O39" s="47" t="s">
        <v>52</v>
      </c>
      <c r="P39" s="47" t="str">
        <f>IF(H39="","",VLOOKUP(O39,dato!$A$2:$B$152,2,FALSE))</f>
        <v>Gloria Verónica Zambrano Ocampo</v>
      </c>
      <c r="Q39" s="46" t="s">
        <v>335</v>
      </c>
      <c r="R39" s="47" t="s">
        <v>348</v>
      </c>
      <c r="S39" s="84">
        <v>1</v>
      </c>
      <c r="T39" s="47" t="s">
        <v>337</v>
      </c>
      <c r="U39" s="55">
        <v>42891</v>
      </c>
      <c r="V39" s="55">
        <v>43251</v>
      </c>
      <c r="W39" s="144">
        <v>43433</v>
      </c>
      <c r="X39" s="142" t="s">
        <v>1283</v>
      </c>
      <c r="Y39" s="153">
        <v>1.9</v>
      </c>
      <c r="Z39" s="83">
        <f t="shared" si="12"/>
        <v>0.95</v>
      </c>
      <c r="AA39" s="84">
        <f t="shared" si="13"/>
        <v>0.95</v>
      </c>
      <c r="AB39" s="85" t="str">
        <f t="shared" si="14"/>
        <v>ROJO</v>
      </c>
      <c r="AC39" s="142" t="s">
        <v>1284</v>
      </c>
      <c r="AD39" s="142" t="s">
        <v>1282</v>
      </c>
      <c r="AE39" s="218">
        <v>43538</v>
      </c>
      <c r="AF39" s="224" t="s">
        <v>1771</v>
      </c>
      <c r="AG39" s="219">
        <v>2</v>
      </c>
      <c r="AH39" s="83">
        <f t="shared" si="15"/>
        <v>1</v>
      </c>
      <c r="AI39" s="84">
        <f t="shared" si="16"/>
        <v>1</v>
      </c>
      <c r="AJ39" s="156" t="str">
        <f t="shared" si="17"/>
        <v>OK</v>
      </c>
      <c r="AK39" s="224" t="s">
        <v>1772</v>
      </c>
      <c r="AL39" s="224" t="s">
        <v>1282</v>
      </c>
      <c r="AM39" s="218"/>
      <c r="AN39" s="224"/>
      <c r="AO39" s="219"/>
      <c r="AP39" s="83" t="str">
        <f t="shared" si="18"/>
        <v/>
      </c>
      <c r="AQ39" s="84" t="str">
        <f t="shared" si="19"/>
        <v/>
      </c>
      <c r="AR39" s="81" t="str">
        <f t="shared" si="20"/>
        <v/>
      </c>
      <c r="AS39" s="224"/>
      <c r="AT39" s="224"/>
      <c r="AU39" s="71" t="str">
        <f t="shared" si="21"/>
        <v>Cumplida</v>
      </c>
      <c r="AV39" s="46"/>
      <c r="AW39" s="72" t="s">
        <v>1707</v>
      </c>
      <c r="AX39" s="44"/>
      <c r="AY39" s="44"/>
      <c r="AZ39" s="44"/>
    </row>
    <row r="40" spans="1:52" s="60" customFormat="1" ht="50.1" customHeight="1" x14ac:dyDescent="0.2">
      <c r="A40" s="46">
        <v>332</v>
      </c>
      <c r="B40" s="55">
        <v>42891</v>
      </c>
      <c r="C40" s="47" t="s">
        <v>38</v>
      </c>
      <c r="D40" s="46"/>
      <c r="E40" s="47" t="s">
        <v>336</v>
      </c>
      <c r="F40" s="55">
        <v>42743</v>
      </c>
      <c r="G40" s="293" t="s">
        <v>351</v>
      </c>
      <c r="H40" s="294" t="s">
        <v>58</v>
      </c>
      <c r="I40" s="294" t="s">
        <v>352</v>
      </c>
      <c r="J40" s="47" t="s">
        <v>353</v>
      </c>
      <c r="K40" s="51" t="s">
        <v>354</v>
      </c>
      <c r="L40" s="82">
        <v>1</v>
      </c>
      <c r="M40" s="153" t="s">
        <v>53</v>
      </c>
      <c r="N40" s="47" t="str">
        <f>IF(H40="","",VLOOKUP(H40,dato!$A$2:$B$43,2,FALSE))</f>
        <v>Juan Carlos Gómez Melgarejo</v>
      </c>
      <c r="O40" s="47" t="s">
        <v>621</v>
      </c>
      <c r="P40" s="47" t="str">
        <f>IF(H40="","",VLOOKUP(O40,dato!$A$2:$B$152,2,FALSE))</f>
        <v>William Javier Cabrejo García</v>
      </c>
      <c r="Q40" s="46" t="s">
        <v>335</v>
      </c>
      <c r="R40" s="47" t="s">
        <v>349</v>
      </c>
      <c r="S40" s="84">
        <v>1</v>
      </c>
      <c r="T40" s="47" t="s">
        <v>350</v>
      </c>
      <c r="U40" s="76">
        <v>43132</v>
      </c>
      <c r="V40" s="76">
        <v>43281</v>
      </c>
      <c r="W40" s="144">
        <v>43444</v>
      </c>
      <c r="X40" s="142" t="s">
        <v>1478</v>
      </c>
      <c r="Y40" s="153">
        <v>0.8</v>
      </c>
      <c r="Z40" s="83">
        <f t="shared" si="12"/>
        <v>0.8</v>
      </c>
      <c r="AA40" s="84">
        <f t="shared" si="13"/>
        <v>0.8</v>
      </c>
      <c r="AB40" s="85" t="str">
        <f t="shared" si="14"/>
        <v>ROJO</v>
      </c>
      <c r="AC40" s="142" t="s">
        <v>1495</v>
      </c>
      <c r="AD40" s="142" t="s">
        <v>626</v>
      </c>
      <c r="AE40" s="225">
        <v>43539</v>
      </c>
      <c r="AF40" s="169" t="s">
        <v>1785</v>
      </c>
      <c r="AG40" s="219">
        <v>1</v>
      </c>
      <c r="AH40" s="83">
        <f t="shared" si="15"/>
        <v>1</v>
      </c>
      <c r="AI40" s="84">
        <f t="shared" si="16"/>
        <v>1</v>
      </c>
      <c r="AJ40" s="156" t="str">
        <f t="shared" si="17"/>
        <v>OK</v>
      </c>
      <c r="AK40" s="169" t="s">
        <v>1786</v>
      </c>
      <c r="AL40" s="226" t="s">
        <v>626</v>
      </c>
      <c r="AM40" s="225"/>
      <c r="AN40" s="169"/>
      <c r="AO40" s="219"/>
      <c r="AP40" s="83" t="str">
        <f t="shared" si="18"/>
        <v/>
      </c>
      <c r="AQ40" s="84" t="str">
        <f t="shared" si="19"/>
        <v/>
      </c>
      <c r="AR40" s="81" t="str">
        <f t="shared" si="20"/>
        <v/>
      </c>
      <c r="AS40" s="169"/>
      <c r="AT40" s="226"/>
      <c r="AU40" s="71" t="str">
        <f t="shared" si="21"/>
        <v>Cumplida</v>
      </c>
      <c r="AV40" s="46"/>
      <c r="AW40" s="72" t="s">
        <v>1707</v>
      </c>
      <c r="AX40" s="44"/>
      <c r="AY40" s="44"/>
      <c r="AZ40" s="44"/>
    </row>
    <row r="41" spans="1:52" s="36" customFormat="1" ht="45" customHeight="1" x14ac:dyDescent="0.2">
      <c r="A41" s="46">
        <v>338</v>
      </c>
      <c r="B41" s="55">
        <v>43082</v>
      </c>
      <c r="C41" s="47" t="s">
        <v>34</v>
      </c>
      <c r="D41" s="46"/>
      <c r="E41" s="47" t="s">
        <v>235</v>
      </c>
      <c r="F41" s="55">
        <v>43082</v>
      </c>
      <c r="G41" s="293" t="s">
        <v>1549</v>
      </c>
      <c r="H41" s="294" t="s">
        <v>68</v>
      </c>
      <c r="I41" s="294" t="s">
        <v>663</v>
      </c>
      <c r="J41" s="52" t="s">
        <v>664</v>
      </c>
      <c r="K41" s="52" t="s">
        <v>673</v>
      </c>
      <c r="L41" s="82">
        <v>1</v>
      </c>
      <c r="M41" s="153" t="s">
        <v>53</v>
      </c>
      <c r="N41" s="47" t="str">
        <f>IF(H41="","",VLOOKUP(H41,dato!$A$2:$B$43,2,FALSE))</f>
        <v>Cdte.Gerardo Alonso Martínez Riveros</v>
      </c>
      <c r="O41" s="47" t="s">
        <v>152</v>
      </c>
      <c r="P41" s="47" t="str">
        <f>IF(H41="","",VLOOKUP(O41,dato!$A$2:$B$152,2,FALSE))</f>
        <v>Cdte.Gerardo Alonso Martínez Riveros</v>
      </c>
      <c r="Q41" s="46" t="s">
        <v>190</v>
      </c>
      <c r="R41" s="47" t="s">
        <v>665</v>
      </c>
      <c r="S41" s="84">
        <v>1</v>
      </c>
      <c r="T41" s="47" t="s">
        <v>297</v>
      </c>
      <c r="U41" s="76">
        <v>43101</v>
      </c>
      <c r="V41" s="76">
        <v>43446</v>
      </c>
      <c r="W41" s="151">
        <v>43479</v>
      </c>
      <c r="X41" s="142" t="s">
        <v>1412</v>
      </c>
      <c r="Y41" s="159">
        <v>1</v>
      </c>
      <c r="Z41" s="83">
        <f t="shared" si="12"/>
        <v>1</v>
      </c>
      <c r="AA41" s="84">
        <f t="shared" si="13"/>
        <v>1</v>
      </c>
      <c r="AB41" s="85" t="str">
        <f t="shared" si="14"/>
        <v>OK</v>
      </c>
      <c r="AC41" s="142" t="s">
        <v>1408</v>
      </c>
      <c r="AD41" s="142" t="s">
        <v>44</v>
      </c>
      <c r="AE41" s="151">
        <v>43479</v>
      </c>
      <c r="AF41" s="142" t="s">
        <v>1412</v>
      </c>
      <c r="AG41" s="159">
        <v>1</v>
      </c>
      <c r="AH41" s="83">
        <f t="shared" si="15"/>
        <v>1</v>
      </c>
      <c r="AI41" s="84">
        <f t="shared" si="16"/>
        <v>1</v>
      </c>
      <c r="AJ41" s="156" t="str">
        <f t="shared" si="17"/>
        <v>OK</v>
      </c>
      <c r="AK41" s="142" t="s">
        <v>1408</v>
      </c>
      <c r="AL41" s="142" t="s">
        <v>44</v>
      </c>
      <c r="AM41" s="77"/>
      <c r="AN41" s="47"/>
      <c r="AO41" s="91"/>
      <c r="AP41" s="83" t="str">
        <f t="shared" si="18"/>
        <v/>
      </c>
      <c r="AQ41" s="84" t="str">
        <f t="shared" si="19"/>
        <v/>
      </c>
      <c r="AR41" s="81" t="str">
        <f t="shared" si="20"/>
        <v/>
      </c>
      <c r="AS41" s="47"/>
      <c r="AT41" s="47"/>
      <c r="AU41" s="71" t="str">
        <f t="shared" si="21"/>
        <v>Cumplida</v>
      </c>
      <c r="AV41" s="80" t="s">
        <v>666</v>
      </c>
      <c r="AW41" s="72" t="s">
        <v>35</v>
      </c>
      <c r="AX41" s="47" t="s">
        <v>674</v>
      </c>
      <c r="AY41" s="50" t="s">
        <v>667</v>
      </c>
      <c r="AZ41" s="50" t="s">
        <v>678</v>
      </c>
    </row>
    <row r="42" spans="1:52" s="37" customFormat="1" ht="45" customHeight="1" x14ac:dyDescent="0.2">
      <c r="A42" s="48">
        <v>338</v>
      </c>
      <c r="B42" s="76">
        <v>43082</v>
      </c>
      <c r="C42" s="51" t="s">
        <v>34</v>
      </c>
      <c r="D42" s="48"/>
      <c r="E42" s="51" t="s">
        <v>235</v>
      </c>
      <c r="F42" s="76">
        <v>43082</v>
      </c>
      <c r="G42" s="293" t="s">
        <v>1554</v>
      </c>
      <c r="H42" s="294" t="s">
        <v>68</v>
      </c>
      <c r="I42" s="294" t="s">
        <v>668</v>
      </c>
      <c r="J42" s="52" t="s">
        <v>669</v>
      </c>
      <c r="K42" s="52" t="s">
        <v>670</v>
      </c>
      <c r="L42" s="85">
        <v>1</v>
      </c>
      <c r="M42" s="156" t="s">
        <v>53</v>
      </c>
      <c r="N42" s="47" t="str">
        <f>IF(H42="","",VLOOKUP(H42,dato!$A$2:$B$43,2,FALSE))</f>
        <v>Cdte.Gerardo Alonso Martínez Riveros</v>
      </c>
      <c r="O42" s="51" t="s">
        <v>152</v>
      </c>
      <c r="P42" s="47" t="str">
        <f>IF(H42="","",VLOOKUP(O42,dato!$A$2:$B$152,2,FALSE))</f>
        <v>Cdte.Gerardo Alonso Martínez Riveros</v>
      </c>
      <c r="Q42" s="48" t="s">
        <v>190</v>
      </c>
      <c r="R42" s="51" t="s">
        <v>671</v>
      </c>
      <c r="S42" s="87">
        <v>1</v>
      </c>
      <c r="T42" s="51" t="s">
        <v>672</v>
      </c>
      <c r="U42" s="76">
        <v>43101</v>
      </c>
      <c r="V42" s="76">
        <v>43446</v>
      </c>
      <c r="W42" s="151">
        <v>43479</v>
      </c>
      <c r="X42" s="143" t="s">
        <v>1413</v>
      </c>
      <c r="Y42" s="161">
        <v>1</v>
      </c>
      <c r="Z42" s="86">
        <f t="shared" si="12"/>
        <v>1</v>
      </c>
      <c r="AA42" s="87">
        <f t="shared" si="13"/>
        <v>1</v>
      </c>
      <c r="AB42" s="85" t="str">
        <f t="shared" si="14"/>
        <v>OK</v>
      </c>
      <c r="AC42" s="143" t="s">
        <v>1409</v>
      </c>
      <c r="AD42" s="142" t="s">
        <v>44</v>
      </c>
      <c r="AE42" s="151">
        <v>43479</v>
      </c>
      <c r="AF42" s="143" t="s">
        <v>1413</v>
      </c>
      <c r="AG42" s="161">
        <v>1</v>
      </c>
      <c r="AH42" s="86">
        <f t="shared" si="15"/>
        <v>1</v>
      </c>
      <c r="AI42" s="87">
        <f t="shared" si="16"/>
        <v>1</v>
      </c>
      <c r="AJ42" s="156" t="str">
        <f t="shared" si="17"/>
        <v>OK</v>
      </c>
      <c r="AK42" s="143" t="s">
        <v>1409</v>
      </c>
      <c r="AL42" s="142" t="s">
        <v>44</v>
      </c>
      <c r="AM42" s="77"/>
      <c r="AN42" s="51"/>
      <c r="AO42" s="94"/>
      <c r="AP42" s="83" t="str">
        <f t="shared" si="18"/>
        <v/>
      </c>
      <c r="AQ42" s="84" t="str">
        <f t="shared" si="19"/>
        <v/>
      </c>
      <c r="AR42" s="81" t="str">
        <f t="shared" si="20"/>
        <v/>
      </c>
      <c r="AS42" s="51"/>
      <c r="AT42" s="47"/>
      <c r="AU42" s="71" t="str">
        <f t="shared" si="21"/>
        <v>Cumplida</v>
      </c>
      <c r="AV42" s="80" t="s">
        <v>666</v>
      </c>
      <c r="AW42" s="48" t="s">
        <v>35</v>
      </c>
      <c r="AX42" s="51" t="s">
        <v>675</v>
      </c>
      <c r="AY42" s="54" t="s">
        <v>676</v>
      </c>
      <c r="AZ42" s="50" t="s">
        <v>677</v>
      </c>
    </row>
    <row r="43" spans="1:52" s="60" customFormat="1" ht="50.1" customHeight="1" x14ac:dyDescent="0.2">
      <c r="A43" s="46">
        <v>334</v>
      </c>
      <c r="B43" s="55">
        <v>42999</v>
      </c>
      <c r="C43" s="47" t="s">
        <v>34</v>
      </c>
      <c r="D43" s="46"/>
      <c r="E43" s="47" t="s">
        <v>355</v>
      </c>
      <c r="F43" s="55">
        <v>42998</v>
      </c>
      <c r="G43" s="295" t="s">
        <v>211</v>
      </c>
      <c r="H43" s="294" t="s">
        <v>70</v>
      </c>
      <c r="I43" s="294" t="s">
        <v>357</v>
      </c>
      <c r="J43" s="47" t="s">
        <v>358</v>
      </c>
      <c r="K43" s="47" t="s">
        <v>359</v>
      </c>
      <c r="L43" s="82">
        <v>5</v>
      </c>
      <c r="M43" s="153" t="s">
        <v>53</v>
      </c>
      <c r="N43" s="47" t="str">
        <f>IF(H43="","",VLOOKUP(H43,dato!$A$2:$B$43,2,FALSE))</f>
        <v>Gonzalo Carlos Sierra Vergara (E)</v>
      </c>
      <c r="O43" s="47" t="s">
        <v>70</v>
      </c>
      <c r="P43" s="47" t="str">
        <f>IF(H43="","",VLOOKUP(O43,dato!$A$2:$B$152,2,FALSE))</f>
        <v>Gonzalo Carlos Sierra Vergara (E)</v>
      </c>
      <c r="Q43" s="46" t="s">
        <v>190</v>
      </c>
      <c r="R43" s="47" t="s">
        <v>360</v>
      </c>
      <c r="S43" s="84">
        <v>1</v>
      </c>
      <c r="T43" s="47" t="s">
        <v>361</v>
      </c>
      <c r="U43" s="55">
        <v>43040</v>
      </c>
      <c r="V43" s="55">
        <v>43342</v>
      </c>
      <c r="W43" s="151">
        <v>43474</v>
      </c>
      <c r="X43" s="179" t="s">
        <v>1375</v>
      </c>
      <c r="Y43" s="178">
        <v>5</v>
      </c>
      <c r="Z43" s="83">
        <f t="shared" si="12"/>
        <v>1</v>
      </c>
      <c r="AA43" s="84">
        <f t="shared" si="13"/>
        <v>1</v>
      </c>
      <c r="AB43" s="85" t="str">
        <f t="shared" si="14"/>
        <v>OK</v>
      </c>
      <c r="AC43" s="179" t="s">
        <v>1377</v>
      </c>
      <c r="AD43" s="186" t="s">
        <v>626</v>
      </c>
      <c r="AE43" s="151">
        <v>43474</v>
      </c>
      <c r="AF43" s="179" t="s">
        <v>1375</v>
      </c>
      <c r="AG43" s="178">
        <v>5</v>
      </c>
      <c r="AH43" s="83">
        <f t="shared" si="15"/>
        <v>1</v>
      </c>
      <c r="AI43" s="84">
        <f t="shared" si="16"/>
        <v>1</v>
      </c>
      <c r="AJ43" s="156" t="str">
        <f t="shared" si="17"/>
        <v>OK</v>
      </c>
      <c r="AK43" s="179" t="s">
        <v>1377</v>
      </c>
      <c r="AL43" s="186" t="s">
        <v>626</v>
      </c>
      <c r="AM43" s="89"/>
      <c r="AN43" s="138"/>
      <c r="AO43" s="136"/>
      <c r="AP43" s="83" t="str">
        <f t="shared" si="18"/>
        <v/>
      </c>
      <c r="AQ43" s="84" t="str">
        <f t="shared" si="19"/>
        <v/>
      </c>
      <c r="AR43" s="81" t="str">
        <f t="shared" si="20"/>
        <v/>
      </c>
      <c r="AS43" s="138"/>
      <c r="AT43" s="91"/>
      <c r="AU43" s="71" t="str">
        <f t="shared" si="21"/>
        <v>Cumplida</v>
      </c>
      <c r="AV43" s="46"/>
      <c r="AW43" s="72" t="s">
        <v>35</v>
      </c>
      <c r="AX43" s="44"/>
      <c r="AY43" s="44"/>
      <c r="AZ43" s="44"/>
    </row>
    <row r="44" spans="1:52" s="60" customFormat="1" ht="50.1" customHeight="1" x14ac:dyDescent="0.2">
      <c r="A44" s="46">
        <v>334</v>
      </c>
      <c r="B44" s="55">
        <v>42999</v>
      </c>
      <c r="C44" s="47" t="s">
        <v>34</v>
      </c>
      <c r="D44" s="46"/>
      <c r="E44" s="47" t="s">
        <v>355</v>
      </c>
      <c r="F44" s="55">
        <v>42998</v>
      </c>
      <c r="G44" s="295" t="s">
        <v>362</v>
      </c>
      <c r="H44" s="294" t="s">
        <v>70</v>
      </c>
      <c r="I44" s="294" t="s">
        <v>363</v>
      </c>
      <c r="J44" s="47" t="s">
        <v>364</v>
      </c>
      <c r="K44" s="47" t="s">
        <v>365</v>
      </c>
      <c r="L44" s="82">
        <v>3</v>
      </c>
      <c r="M44" s="153" t="s">
        <v>53</v>
      </c>
      <c r="N44" s="47" t="str">
        <f>IF(H44="","",VLOOKUP(H44,dato!$A$2:$B$43,2,FALSE))</f>
        <v>Gonzalo Carlos Sierra Vergara (E)</v>
      </c>
      <c r="O44" s="47" t="s">
        <v>70</v>
      </c>
      <c r="P44" s="47" t="str">
        <f>IF(H44="","",VLOOKUP(O44,dato!$A$2:$B$152,2,FALSE))</f>
        <v>Gonzalo Carlos Sierra Vergara (E)</v>
      </c>
      <c r="Q44" s="46" t="s">
        <v>190</v>
      </c>
      <c r="R44" s="47" t="s">
        <v>366</v>
      </c>
      <c r="S44" s="84">
        <v>0.8</v>
      </c>
      <c r="T44" s="47" t="s">
        <v>367</v>
      </c>
      <c r="U44" s="55">
        <v>43040</v>
      </c>
      <c r="V44" s="55">
        <v>43342</v>
      </c>
      <c r="W44" s="151">
        <v>43474</v>
      </c>
      <c r="X44" s="169" t="s">
        <v>1376</v>
      </c>
      <c r="Y44" s="159">
        <v>3</v>
      </c>
      <c r="Z44" s="83">
        <f t="shared" si="12"/>
        <v>1</v>
      </c>
      <c r="AA44" s="84">
        <f t="shared" si="13"/>
        <v>1</v>
      </c>
      <c r="AB44" s="85" t="str">
        <f t="shared" si="14"/>
        <v>OK</v>
      </c>
      <c r="AC44" s="169" t="s">
        <v>1372</v>
      </c>
      <c r="AD44" s="186" t="s">
        <v>626</v>
      </c>
      <c r="AE44" s="151">
        <v>43474</v>
      </c>
      <c r="AF44" s="169" t="s">
        <v>1376</v>
      </c>
      <c r="AG44" s="211">
        <v>3</v>
      </c>
      <c r="AH44" s="83">
        <f t="shared" si="15"/>
        <v>1</v>
      </c>
      <c r="AI44" s="84">
        <f t="shared" si="16"/>
        <v>1</v>
      </c>
      <c r="AJ44" s="156" t="str">
        <f t="shared" si="17"/>
        <v>OK</v>
      </c>
      <c r="AK44" s="169" t="s">
        <v>1372</v>
      </c>
      <c r="AL44" s="186" t="s">
        <v>626</v>
      </c>
      <c r="AM44" s="89"/>
      <c r="AN44" s="134"/>
      <c r="AO44" s="91"/>
      <c r="AP44" s="83" t="str">
        <f t="shared" si="18"/>
        <v/>
      </c>
      <c r="AQ44" s="84" t="str">
        <f t="shared" si="19"/>
        <v/>
      </c>
      <c r="AR44" s="81" t="str">
        <f t="shared" si="20"/>
        <v/>
      </c>
      <c r="AS44" s="134"/>
      <c r="AT44" s="91"/>
      <c r="AU44" s="71" t="str">
        <f t="shared" si="21"/>
        <v>Cumplida</v>
      </c>
      <c r="AV44" s="46"/>
      <c r="AW44" s="72" t="s">
        <v>35</v>
      </c>
      <c r="AX44" s="44"/>
      <c r="AY44" s="44"/>
      <c r="AZ44" s="44"/>
    </row>
    <row r="45" spans="1:52" s="60" customFormat="1" ht="50.1" customHeight="1" x14ac:dyDescent="0.2">
      <c r="A45" s="46">
        <v>334</v>
      </c>
      <c r="B45" s="55">
        <v>42999</v>
      </c>
      <c r="C45" s="47" t="s">
        <v>34</v>
      </c>
      <c r="D45" s="46"/>
      <c r="E45" s="47" t="s">
        <v>355</v>
      </c>
      <c r="F45" s="55">
        <v>42998</v>
      </c>
      <c r="G45" s="295" t="s">
        <v>204</v>
      </c>
      <c r="H45" s="294" t="s">
        <v>45</v>
      </c>
      <c r="I45" s="294" t="s">
        <v>368</v>
      </c>
      <c r="J45" s="47" t="s">
        <v>369</v>
      </c>
      <c r="K45" s="47" t="s">
        <v>370</v>
      </c>
      <c r="L45" s="82">
        <v>2</v>
      </c>
      <c r="M45" s="153" t="s">
        <v>53</v>
      </c>
      <c r="N45" s="47" t="str">
        <f>IF(H45="","",VLOOKUP(H45,dato!$A$2:$B$43,2,FALSE))</f>
        <v>Giohana Catarine Gonzalez Turizo</v>
      </c>
      <c r="O45" s="47" t="s">
        <v>45</v>
      </c>
      <c r="P45" s="47" t="str">
        <f>IF(H45="","",VLOOKUP(O45,dato!$A$2:$B$152,2,FALSE))</f>
        <v>Giohana Catarine Gonzalez Turizo</v>
      </c>
      <c r="Q45" s="46" t="s">
        <v>190</v>
      </c>
      <c r="R45" s="47" t="s">
        <v>371</v>
      </c>
      <c r="S45" s="84">
        <v>1</v>
      </c>
      <c r="T45" s="47" t="s">
        <v>372</v>
      </c>
      <c r="U45" s="55">
        <v>43160</v>
      </c>
      <c r="V45" s="55">
        <v>43343</v>
      </c>
      <c r="W45" s="151">
        <v>43474</v>
      </c>
      <c r="X45" s="142" t="s">
        <v>1354</v>
      </c>
      <c r="Y45" s="159">
        <v>2</v>
      </c>
      <c r="Z45" s="83">
        <f t="shared" si="12"/>
        <v>1</v>
      </c>
      <c r="AA45" s="84">
        <f t="shared" si="13"/>
        <v>1</v>
      </c>
      <c r="AB45" s="85" t="str">
        <f t="shared" si="14"/>
        <v>OK</v>
      </c>
      <c r="AC45" s="142" t="s">
        <v>1355</v>
      </c>
      <c r="AD45" s="142" t="s">
        <v>1343</v>
      </c>
      <c r="AE45" s="151">
        <v>43474</v>
      </c>
      <c r="AF45" s="142" t="s">
        <v>1354</v>
      </c>
      <c r="AG45" s="159">
        <v>2</v>
      </c>
      <c r="AH45" s="83">
        <f t="shared" si="15"/>
        <v>1</v>
      </c>
      <c r="AI45" s="84">
        <f t="shared" si="16"/>
        <v>1</v>
      </c>
      <c r="AJ45" s="156" t="str">
        <f t="shared" si="17"/>
        <v>OK</v>
      </c>
      <c r="AK45" s="142" t="s">
        <v>1735</v>
      </c>
      <c r="AL45" s="142" t="s">
        <v>1343</v>
      </c>
      <c r="AM45" s="77"/>
      <c r="AN45" s="47"/>
      <c r="AO45" s="91"/>
      <c r="AP45" s="83" t="str">
        <f t="shared" si="18"/>
        <v/>
      </c>
      <c r="AQ45" s="84" t="str">
        <f t="shared" si="19"/>
        <v/>
      </c>
      <c r="AR45" s="81" t="str">
        <f t="shared" si="20"/>
        <v/>
      </c>
      <c r="AS45" s="47"/>
      <c r="AT45" s="47"/>
      <c r="AU45" s="71" t="str">
        <f t="shared" si="21"/>
        <v>Cumplida</v>
      </c>
      <c r="AV45" s="46"/>
      <c r="AW45" s="72" t="s">
        <v>35</v>
      </c>
      <c r="AX45" s="44"/>
      <c r="AY45" s="44"/>
      <c r="AZ45" s="44"/>
    </row>
    <row r="46" spans="1:52" s="60" customFormat="1" ht="50.1" customHeight="1" x14ac:dyDescent="0.2">
      <c r="A46" s="46">
        <v>334</v>
      </c>
      <c r="B46" s="55">
        <v>42999</v>
      </c>
      <c r="C46" s="47" t="s">
        <v>34</v>
      </c>
      <c r="D46" s="46"/>
      <c r="E46" s="47" t="s">
        <v>355</v>
      </c>
      <c r="F46" s="55">
        <v>42998</v>
      </c>
      <c r="G46" s="295" t="s">
        <v>209</v>
      </c>
      <c r="H46" s="294" t="s">
        <v>70</v>
      </c>
      <c r="I46" s="294" t="s">
        <v>790</v>
      </c>
      <c r="J46" s="47" t="s">
        <v>373</v>
      </c>
      <c r="K46" s="47" t="s">
        <v>374</v>
      </c>
      <c r="L46" s="82">
        <v>4</v>
      </c>
      <c r="M46" s="153" t="s">
        <v>53</v>
      </c>
      <c r="N46" s="47" t="str">
        <f>IF(H46="","",VLOOKUP(H46,dato!$A$2:$B$43,2,FALSE))</f>
        <v>Gonzalo Carlos Sierra Vergara (E)</v>
      </c>
      <c r="O46" s="47" t="s">
        <v>70</v>
      </c>
      <c r="P46" s="47" t="str">
        <f>IF(H46="","",VLOOKUP(O46,dato!$A$2:$B$152,2,FALSE))</f>
        <v>Gonzalo Carlos Sierra Vergara (E)</v>
      </c>
      <c r="Q46" s="46" t="s">
        <v>190</v>
      </c>
      <c r="R46" s="47" t="s">
        <v>375</v>
      </c>
      <c r="S46" s="84">
        <v>1</v>
      </c>
      <c r="T46" s="47" t="s">
        <v>376</v>
      </c>
      <c r="U46" s="55">
        <v>43040</v>
      </c>
      <c r="V46" s="55">
        <v>43342</v>
      </c>
      <c r="W46" s="151">
        <v>43474</v>
      </c>
      <c r="X46" s="179" t="s">
        <v>1378</v>
      </c>
      <c r="Y46" s="178">
        <v>4</v>
      </c>
      <c r="Z46" s="83">
        <f t="shared" si="12"/>
        <v>1</v>
      </c>
      <c r="AA46" s="84">
        <f t="shared" si="13"/>
        <v>1</v>
      </c>
      <c r="AB46" s="85" t="str">
        <f t="shared" si="14"/>
        <v>OK</v>
      </c>
      <c r="AC46" s="179" t="s">
        <v>1372</v>
      </c>
      <c r="AD46" s="186" t="s">
        <v>626</v>
      </c>
      <c r="AE46" s="151">
        <v>43474</v>
      </c>
      <c r="AF46" s="179" t="s">
        <v>1378</v>
      </c>
      <c r="AG46" s="178">
        <v>4</v>
      </c>
      <c r="AH46" s="83">
        <f t="shared" si="15"/>
        <v>1</v>
      </c>
      <c r="AI46" s="84">
        <f t="shared" si="16"/>
        <v>1</v>
      </c>
      <c r="AJ46" s="156" t="str">
        <f t="shared" si="17"/>
        <v>OK</v>
      </c>
      <c r="AK46" s="179" t="s">
        <v>1372</v>
      </c>
      <c r="AL46" s="186" t="s">
        <v>626</v>
      </c>
      <c r="AM46" s="89"/>
      <c r="AN46" s="138"/>
      <c r="AO46" s="136"/>
      <c r="AP46" s="83" t="str">
        <f t="shared" si="18"/>
        <v/>
      </c>
      <c r="AQ46" s="84" t="str">
        <f t="shared" si="19"/>
        <v/>
      </c>
      <c r="AR46" s="81" t="str">
        <f t="shared" si="20"/>
        <v/>
      </c>
      <c r="AS46" s="138"/>
      <c r="AT46" s="91"/>
      <c r="AU46" s="71" t="str">
        <f t="shared" si="21"/>
        <v>Cumplida</v>
      </c>
      <c r="AV46" s="46"/>
      <c r="AW46" s="72" t="s">
        <v>35</v>
      </c>
      <c r="AX46" s="44"/>
      <c r="AY46" s="44"/>
      <c r="AZ46" s="44"/>
    </row>
    <row r="47" spans="1:52" s="60" customFormat="1" ht="50.1" customHeight="1" x14ac:dyDescent="0.2">
      <c r="A47" s="46">
        <v>334</v>
      </c>
      <c r="B47" s="55">
        <v>42999</v>
      </c>
      <c r="C47" s="47" t="s">
        <v>34</v>
      </c>
      <c r="D47" s="46"/>
      <c r="E47" s="47" t="s">
        <v>355</v>
      </c>
      <c r="F47" s="55">
        <v>42998</v>
      </c>
      <c r="G47" s="295" t="s">
        <v>217</v>
      </c>
      <c r="H47" s="294" t="s">
        <v>70</v>
      </c>
      <c r="I47" s="294" t="s">
        <v>377</v>
      </c>
      <c r="J47" s="47" t="s">
        <v>378</v>
      </c>
      <c r="K47" s="47" t="s">
        <v>374</v>
      </c>
      <c r="L47" s="82">
        <v>4</v>
      </c>
      <c r="M47" s="153" t="s">
        <v>53</v>
      </c>
      <c r="N47" s="47" t="str">
        <f>IF(H47="","",VLOOKUP(H47,dato!$A$2:$B$43,2,FALSE))</f>
        <v>Gonzalo Carlos Sierra Vergara (E)</v>
      </c>
      <c r="O47" s="47" t="s">
        <v>70</v>
      </c>
      <c r="P47" s="47" t="str">
        <f>IF(H47="","",VLOOKUP(O47,dato!$A$2:$B$152,2,FALSE))</f>
        <v>Gonzalo Carlos Sierra Vergara (E)</v>
      </c>
      <c r="Q47" s="46" t="s">
        <v>190</v>
      </c>
      <c r="R47" s="47" t="s">
        <v>375</v>
      </c>
      <c r="S47" s="84">
        <v>1</v>
      </c>
      <c r="T47" s="47" t="s">
        <v>379</v>
      </c>
      <c r="U47" s="55">
        <v>43040</v>
      </c>
      <c r="V47" s="55">
        <v>43342</v>
      </c>
      <c r="W47" s="151">
        <v>43474</v>
      </c>
      <c r="X47" s="179" t="s">
        <v>1378</v>
      </c>
      <c r="Y47" s="178">
        <v>4</v>
      </c>
      <c r="Z47" s="83">
        <f t="shared" si="12"/>
        <v>1</v>
      </c>
      <c r="AA47" s="84">
        <f t="shared" si="13"/>
        <v>1</v>
      </c>
      <c r="AB47" s="85" t="str">
        <f t="shared" si="14"/>
        <v>OK</v>
      </c>
      <c r="AC47" s="179" t="s">
        <v>1380</v>
      </c>
      <c r="AD47" s="186" t="s">
        <v>626</v>
      </c>
      <c r="AE47" s="151">
        <v>43474</v>
      </c>
      <c r="AF47" s="179" t="s">
        <v>1378</v>
      </c>
      <c r="AG47" s="178">
        <v>4</v>
      </c>
      <c r="AH47" s="83">
        <f t="shared" si="15"/>
        <v>1</v>
      </c>
      <c r="AI47" s="84">
        <f t="shared" si="16"/>
        <v>1</v>
      </c>
      <c r="AJ47" s="156" t="str">
        <f t="shared" si="17"/>
        <v>OK</v>
      </c>
      <c r="AK47" s="179" t="s">
        <v>1380</v>
      </c>
      <c r="AL47" s="186" t="s">
        <v>626</v>
      </c>
      <c r="AM47" s="89"/>
      <c r="AN47" s="138"/>
      <c r="AO47" s="136"/>
      <c r="AP47" s="83" t="str">
        <f t="shared" si="18"/>
        <v/>
      </c>
      <c r="AQ47" s="84" t="str">
        <f t="shared" si="19"/>
        <v/>
      </c>
      <c r="AR47" s="81" t="str">
        <f t="shared" si="20"/>
        <v/>
      </c>
      <c r="AS47" s="138"/>
      <c r="AT47" s="91"/>
      <c r="AU47" s="71" t="str">
        <f t="shared" si="21"/>
        <v>Cumplida</v>
      </c>
      <c r="AV47" s="46"/>
      <c r="AW47" s="72" t="s">
        <v>35</v>
      </c>
      <c r="AX47" s="44"/>
      <c r="AY47" s="44"/>
      <c r="AZ47" s="44"/>
    </row>
    <row r="48" spans="1:52" s="60" customFormat="1" ht="50.1" customHeight="1" x14ac:dyDescent="0.2">
      <c r="A48" s="46">
        <v>334</v>
      </c>
      <c r="B48" s="55">
        <v>42999</v>
      </c>
      <c r="C48" s="47" t="s">
        <v>34</v>
      </c>
      <c r="D48" s="46"/>
      <c r="E48" s="47" t="s">
        <v>355</v>
      </c>
      <c r="F48" s="55">
        <v>42998</v>
      </c>
      <c r="G48" s="295" t="s">
        <v>380</v>
      </c>
      <c r="H48" s="294" t="s">
        <v>70</v>
      </c>
      <c r="I48" s="294" t="s">
        <v>381</v>
      </c>
      <c r="J48" s="47" t="s">
        <v>382</v>
      </c>
      <c r="K48" s="47" t="s">
        <v>374</v>
      </c>
      <c r="L48" s="82">
        <v>4</v>
      </c>
      <c r="M48" s="153" t="s">
        <v>53</v>
      </c>
      <c r="N48" s="47" t="str">
        <f>IF(H48="","",VLOOKUP(H48,dato!$A$2:$B$43,2,FALSE))</f>
        <v>Gonzalo Carlos Sierra Vergara (E)</v>
      </c>
      <c r="O48" s="47" t="s">
        <v>70</v>
      </c>
      <c r="P48" s="47" t="str">
        <f>IF(H48="","",VLOOKUP(O48,dato!$A$2:$B$152,2,FALSE))</f>
        <v>Gonzalo Carlos Sierra Vergara (E)</v>
      </c>
      <c r="Q48" s="46" t="s">
        <v>190</v>
      </c>
      <c r="R48" s="47" t="s">
        <v>383</v>
      </c>
      <c r="S48" s="84">
        <v>1</v>
      </c>
      <c r="T48" s="47" t="s">
        <v>384</v>
      </c>
      <c r="U48" s="55">
        <v>43040</v>
      </c>
      <c r="V48" s="55">
        <v>43342</v>
      </c>
      <c r="W48" s="151">
        <v>43474</v>
      </c>
      <c r="X48" s="179" t="s">
        <v>1378</v>
      </c>
      <c r="Y48" s="178">
        <v>4</v>
      </c>
      <c r="Z48" s="83">
        <f t="shared" si="12"/>
        <v>1</v>
      </c>
      <c r="AA48" s="84">
        <f t="shared" si="13"/>
        <v>1</v>
      </c>
      <c r="AB48" s="85" t="str">
        <f t="shared" si="14"/>
        <v>OK</v>
      </c>
      <c r="AC48" s="179" t="s">
        <v>1380</v>
      </c>
      <c r="AD48" s="186" t="s">
        <v>626</v>
      </c>
      <c r="AE48" s="151">
        <v>43474</v>
      </c>
      <c r="AF48" s="179" t="s">
        <v>1378</v>
      </c>
      <c r="AG48" s="178">
        <v>4</v>
      </c>
      <c r="AH48" s="83">
        <f t="shared" si="15"/>
        <v>1</v>
      </c>
      <c r="AI48" s="84">
        <f t="shared" si="16"/>
        <v>1</v>
      </c>
      <c r="AJ48" s="156" t="str">
        <f t="shared" si="17"/>
        <v>OK</v>
      </c>
      <c r="AK48" s="179" t="s">
        <v>1380</v>
      </c>
      <c r="AL48" s="186" t="s">
        <v>626</v>
      </c>
      <c r="AM48" s="89"/>
      <c r="AN48" s="138"/>
      <c r="AO48" s="136"/>
      <c r="AP48" s="83" t="str">
        <f t="shared" si="18"/>
        <v/>
      </c>
      <c r="AQ48" s="84" t="str">
        <f t="shared" si="19"/>
        <v/>
      </c>
      <c r="AR48" s="81" t="str">
        <f t="shared" si="20"/>
        <v/>
      </c>
      <c r="AS48" s="138"/>
      <c r="AT48" s="91"/>
      <c r="AU48" s="71" t="str">
        <f t="shared" si="21"/>
        <v>Cumplida</v>
      </c>
      <c r="AV48" s="46"/>
      <c r="AW48" s="72" t="s">
        <v>35</v>
      </c>
      <c r="AX48" s="44"/>
      <c r="AY48" s="44"/>
      <c r="AZ48" s="44"/>
    </row>
    <row r="49" spans="1:52" s="60" customFormat="1" ht="50.1" customHeight="1" x14ac:dyDescent="0.2">
      <c r="A49" s="46">
        <v>334</v>
      </c>
      <c r="B49" s="55">
        <v>42999</v>
      </c>
      <c r="C49" s="47" t="s">
        <v>34</v>
      </c>
      <c r="D49" s="46"/>
      <c r="E49" s="47" t="s">
        <v>355</v>
      </c>
      <c r="F49" s="55">
        <v>42998</v>
      </c>
      <c r="G49" s="295" t="s">
        <v>385</v>
      </c>
      <c r="H49" s="294" t="s">
        <v>70</v>
      </c>
      <c r="I49" s="294" t="s">
        <v>386</v>
      </c>
      <c r="J49" s="47" t="s">
        <v>387</v>
      </c>
      <c r="K49" s="47" t="s">
        <v>388</v>
      </c>
      <c r="L49" s="82">
        <v>1</v>
      </c>
      <c r="M49" s="153" t="s">
        <v>53</v>
      </c>
      <c r="N49" s="47" t="str">
        <f>IF(H49="","",VLOOKUP(H49,dato!$A$2:$B$43,2,FALSE))</f>
        <v>Gonzalo Carlos Sierra Vergara (E)</v>
      </c>
      <c r="O49" s="47" t="s">
        <v>70</v>
      </c>
      <c r="P49" s="47" t="str">
        <f>IF(H49="","",VLOOKUP(O49,dato!$A$2:$B$152,2,FALSE))</f>
        <v>Gonzalo Carlos Sierra Vergara (E)</v>
      </c>
      <c r="Q49" s="46" t="s">
        <v>190</v>
      </c>
      <c r="R49" s="47" t="s">
        <v>389</v>
      </c>
      <c r="S49" s="84">
        <v>0.8</v>
      </c>
      <c r="T49" s="47" t="s">
        <v>356</v>
      </c>
      <c r="U49" s="55">
        <v>43040</v>
      </c>
      <c r="V49" s="55">
        <v>43342</v>
      </c>
      <c r="W49" s="151">
        <v>43474</v>
      </c>
      <c r="X49" s="179" t="s">
        <v>1379</v>
      </c>
      <c r="Y49" s="178">
        <v>1</v>
      </c>
      <c r="Z49" s="83">
        <f t="shared" si="12"/>
        <v>1</v>
      </c>
      <c r="AA49" s="84">
        <f t="shared" si="13"/>
        <v>1</v>
      </c>
      <c r="AB49" s="85" t="str">
        <f t="shared" si="14"/>
        <v>OK</v>
      </c>
      <c r="AC49" s="179" t="s">
        <v>1380</v>
      </c>
      <c r="AD49" s="186" t="s">
        <v>626</v>
      </c>
      <c r="AE49" s="151">
        <v>43474</v>
      </c>
      <c r="AF49" s="179" t="s">
        <v>1379</v>
      </c>
      <c r="AG49" s="178">
        <v>1</v>
      </c>
      <c r="AH49" s="83">
        <f t="shared" si="15"/>
        <v>1</v>
      </c>
      <c r="AI49" s="84">
        <f t="shared" si="16"/>
        <v>1</v>
      </c>
      <c r="AJ49" s="156" t="str">
        <f t="shared" si="17"/>
        <v>OK</v>
      </c>
      <c r="AK49" s="179" t="s">
        <v>1380</v>
      </c>
      <c r="AL49" s="186" t="s">
        <v>626</v>
      </c>
      <c r="AM49" s="89"/>
      <c r="AN49" s="138"/>
      <c r="AO49" s="136"/>
      <c r="AP49" s="83" t="str">
        <f t="shared" si="18"/>
        <v/>
      </c>
      <c r="AQ49" s="84" t="str">
        <f t="shared" si="19"/>
        <v/>
      </c>
      <c r="AR49" s="81" t="str">
        <f t="shared" si="20"/>
        <v/>
      </c>
      <c r="AS49" s="138"/>
      <c r="AT49" s="91"/>
      <c r="AU49" s="71" t="str">
        <f t="shared" si="21"/>
        <v>Cumplida</v>
      </c>
      <c r="AV49" s="46"/>
      <c r="AW49" s="72" t="s">
        <v>35</v>
      </c>
      <c r="AX49" s="44"/>
      <c r="AY49" s="44"/>
      <c r="AZ49" s="44"/>
    </row>
    <row r="50" spans="1:52" s="60" customFormat="1" ht="50.1" customHeight="1" x14ac:dyDescent="0.2">
      <c r="A50" s="46">
        <v>334</v>
      </c>
      <c r="B50" s="55">
        <v>42999</v>
      </c>
      <c r="C50" s="47" t="s">
        <v>34</v>
      </c>
      <c r="D50" s="46"/>
      <c r="E50" s="47" t="s">
        <v>355</v>
      </c>
      <c r="F50" s="55">
        <v>42998</v>
      </c>
      <c r="G50" s="295" t="s">
        <v>302</v>
      </c>
      <c r="H50" s="294" t="s">
        <v>70</v>
      </c>
      <c r="I50" s="294" t="s">
        <v>390</v>
      </c>
      <c r="J50" s="47" t="s">
        <v>391</v>
      </c>
      <c r="K50" s="47" t="s">
        <v>392</v>
      </c>
      <c r="L50" s="82">
        <v>3</v>
      </c>
      <c r="M50" s="153" t="s">
        <v>53</v>
      </c>
      <c r="N50" s="47" t="str">
        <f>IF(H50="","",VLOOKUP(H50,dato!$A$2:$B$43,2,FALSE))</f>
        <v>Gonzalo Carlos Sierra Vergara (E)</v>
      </c>
      <c r="O50" s="47" t="s">
        <v>70</v>
      </c>
      <c r="P50" s="47" t="str">
        <f>IF(H50="","",VLOOKUP(O50,dato!$A$2:$B$152,2,FALSE))</f>
        <v>Gonzalo Carlos Sierra Vergara (E)</v>
      </c>
      <c r="Q50" s="46" t="s">
        <v>190</v>
      </c>
      <c r="R50" s="47" t="s">
        <v>393</v>
      </c>
      <c r="S50" s="84">
        <v>1</v>
      </c>
      <c r="T50" s="47" t="s">
        <v>356</v>
      </c>
      <c r="U50" s="55">
        <v>43040</v>
      </c>
      <c r="V50" s="55">
        <v>43342</v>
      </c>
      <c r="W50" s="151">
        <v>43474</v>
      </c>
      <c r="X50" s="179" t="s">
        <v>1381</v>
      </c>
      <c r="Y50" s="178">
        <v>3</v>
      </c>
      <c r="Z50" s="83">
        <f t="shared" si="12"/>
        <v>1</v>
      </c>
      <c r="AA50" s="84">
        <f t="shared" si="13"/>
        <v>1</v>
      </c>
      <c r="AB50" s="85" t="str">
        <f t="shared" si="14"/>
        <v>OK</v>
      </c>
      <c r="AC50" s="179" t="s">
        <v>1380</v>
      </c>
      <c r="AD50" s="186" t="s">
        <v>626</v>
      </c>
      <c r="AE50" s="151">
        <v>43474</v>
      </c>
      <c r="AF50" s="179" t="s">
        <v>1381</v>
      </c>
      <c r="AG50" s="178">
        <v>3</v>
      </c>
      <c r="AH50" s="83">
        <f t="shared" si="15"/>
        <v>1</v>
      </c>
      <c r="AI50" s="84">
        <f t="shared" si="16"/>
        <v>1</v>
      </c>
      <c r="AJ50" s="156" t="str">
        <f t="shared" si="17"/>
        <v>OK</v>
      </c>
      <c r="AK50" s="179" t="s">
        <v>1380</v>
      </c>
      <c r="AL50" s="186" t="s">
        <v>626</v>
      </c>
      <c r="AM50" s="89"/>
      <c r="AN50" s="138"/>
      <c r="AO50" s="136"/>
      <c r="AP50" s="83" t="str">
        <f t="shared" si="18"/>
        <v/>
      </c>
      <c r="AQ50" s="84" t="str">
        <f t="shared" si="19"/>
        <v/>
      </c>
      <c r="AR50" s="81" t="str">
        <f t="shared" si="20"/>
        <v/>
      </c>
      <c r="AS50" s="138"/>
      <c r="AT50" s="91"/>
      <c r="AU50" s="71" t="str">
        <f t="shared" si="21"/>
        <v>Cumplida</v>
      </c>
      <c r="AV50" s="46"/>
      <c r="AW50" s="72" t="s">
        <v>35</v>
      </c>
      <c r="AX50" s="44"/>
      <c r="AY50" s="44"/>
      <c r="AZ50" s="44"/>
    </row>
    <row r="51" spans="1:52" s="60" customFormat="1" ht="50.1" customHeight="1" x14ac:dyDescent="0.2">
      <c r="A51" s="46">
        <v>334</v>
      </c>
      <c r="B51" s="55">
        <v>42999</v>
      </c>
      <c r="C51" s="47" t="s">
        <v>34</v>
      </c>
      <c r="D51" s="46"/>
      <c r="E51" s="47" t="s">
        <v>355</v>
      </c>
      <c r="F51" s="55">
        <v>42998</v>
      </c>
      <c r="G51" s="295" t="s">
        <v>394</v>
      </c>
      <c r="H51" s="294" t="s">
        <v>33</v>
      </c>
      <c r="I51" s="294" t="s">
        <v>395</v>
      </c>
      <c r="J51" s="47" t="s">
        <v>396</v>
      </c>
      <c r="K51" s="47" t="s">
        <v>397</v>
      </c>
      <c r="L51" s="82">
        <v>4</v>
      </c>
      <c r="M51" s="153" t="s">
        <v>53</v>
      </c>
      <c r="N51" s="47" t="str">
        <f>IF(H51="","",VLOOKUP(H51,dato!$A$2:$B$43,2,FALSE))</f>
        <v>Gloria Verónica Zambrano Ocampo</v>
      </c>
      <c r="O51" s="47" t="s">
        <v>123</v>
      </c>
      <c r="P51" s="47" t="str">
        <f>IF(H51="","",VLOOKUP(O51,dato!$A$2:$B$152,2,FALSE))</f>
        <v>Gloria Verónica Zambrano Ocampo</v>
      </c>
      <c r="Q51" s="46" t="s">
        <v>190</v>
      </c>
      <c r="R51" s="47" t="s">
        <v>398</v>
      </c>
      <c r="S51" s="84">
        <v>1</v>
      </c>
      <c r="T51" s="47" t="s">
        <v>399</v>
      </c>
      <c r="U51" s="55">
        <v>43040</v>
      </c>
      <c r="V51" s="55">
        <v>43363</v>
      </c>
      <c r="W51" s="151">
        <v>43475</v>
      </c>
      <c r="X51" s="142" t="s">
        <v>1512</v>
      </c>
      <c r="Y51" s="177">
        <v>1</v>
      </c>
      <c r="Z51" s="83">
        <f t="shared" si="12"/>
        <v>0.25</v>
      </c>
      <c r="AA51" s="84">
        <f t="shared" si="13"/>
        <v>0.25</v>
      </c>
      <c r="AB51" s="85" t="str">
        <f t="shared" si="14"/>
        <v>ROJO</v>
      </c>
      <c r="AC51" s="142" t="s">
        <v>1513</v>
      </c>
      <c r="AD51" s="142" t="s">
        <v>1571</v>
      </c>
      <c r="AE51" s="151">
        <v>43475</v>
      </c>
      <c r="AF51" s="142" t="s">
        <v>1512</v>
      </c>
      <c r="AG51" s="177">
        <v>1</v>
      </c>
      <c r="AH51" s="83">
        <f t="shared" si="15"/>
        <v>0.25</v>
      </c>
      <c r="AI51" s="84">
        <f t="shared" si="16"/>
        <v>0.25</v>
      </c>
      <c r="AJ51" s="156" t="str">
        <f t="shared" si="17"/>
        <v>ROJO</v>
      </c>
      <c r="AK51" s="142" t="s">
        <v>1513</v>
      </c>
      <c r="AL51" s="142" t="s">
        <v>1571</v>
      </c>
      <c r="AM51" s="77"/>
      <c r="AN51" s="47"/>
      <c r="AO51" s="91"/>
      <c r="AP51" s="83" t="str">
        <f t="shared" si="18"/>
        <v/>
      </c>
      <c r="AQ51" s="84" t="str">
        <f t="shared" si="19"/>
        <v/>
      </c>
      <c r="AR51" s="81" t="str">
        <f t="shared" si="20"/>
        <v/>
      </c>
      <c r="AS51" s="47"/>
      <c r="AT51" s="47"/>
      <c r="AU51" s="71" t="str">
        <f t="shared" si="21"/>
        <v>Pendiente</v>
      </c>
      <c r="AV51" s="46"/>
      <c r="AW51" s="72" t="s">
        <v>35</v>
      </c>
      <c r="AX51" s="44"/>
      <c r="AY51" s="44"/>
      <c r="AZ51" s="44"/>
    </row>
    <row r="52" spans="1:52" s="60" customFormat="1" ht="50.1" customHeight="1" x14ac:dyDescent="0.2">
      <c r="A52" s="46">
        <v>334</v>
      </c>
      <c r="B52" s="55">
        <v>42999</v>
      </c>
      <c r="C52" s="47" t="s">
        <v>34</v>
      </c>
      <c r="D52" s="46"/>
      <c r="E52" s="47" t="s">
        <v>355</v>
      </c>
      <c r="F52" s="55">
        <v>42998</v>
      </c>
      <c r="G52" s="295" t="s">
        <v>400</v>
      </c>
      <c r="H52" s="294" t="s">
        <v>33</v>
      </c>
      <c r="I52" s="294" t="s">
        <v>401</v>
      </c>
      <c r="J52" s="47" t="s">
        <v>402</v>
      </c>
      <c r="K52" s="47" t="s">
        <v>403</v>
      </c>
      <c r="L52" s="82">
        <v>2</v>
      </c>
      <c r="M52" s="153" t="s">
        <v>53</v>
      </c>
      <c r="N52" s="47" t="str">
        <f>IF(H52="","",VLOOKUP(H52,dato!$A$2:$B$43,2,FALSE))</f>
        <v>Gloria Verónica Zambrano Ocampo</v>
      </c>
      <c r="O52" s="47" t="s">
        <v>123</v>
      </c>
      <c r="P52" s="47" t="str">
        <f>IF(H52="","",VLOOKUP(O52,dato!$A$2:$B$152,2,FALSE))</f>
        <v>Gloria Verónica Zambrano Ocampo</v>
      </c>
      <c r="Q52" s="46" t="s">
        <v>190</v>
      </c>
      <c r="R52" s="47" t="s">
        <v>404</v>
      </c>
      <c r="S52" s="84">
        <v>1</v>
      </c>
      <c r="T52" s="47" t="s">
        <v>405</v>
      </c>
      <c r="U52" s="55">
        <v>43040</v>
      </c>
      <c r="V52" s="55">
        <v>43363</v>
      </c>
      <c r="W52" s="144">
        <v>43432</v>
      </c>
      <c r="X52" s="142" t="s">
        <v>1479</v>
      </c>
      <c r="Y52" s="177">
        <v>2</v>
      </c>
      <c r="Z52" s="83">
        <f t="shared" si="12"/>
        <v>1</v>
      </c>
      <c r="AA52" s="84">
        <f t="shared" si="13"/>
        <v>1</v>
      </c>
      <c r="AB52" s="85" t="str">
        <f t="shared" si="14"/>
        <v>OK</v>
      </c>
      <c r="AC52" s="142" t="s">
        <v>1496</v>
      </c>
      <c r="AD52" s="142" t="s">
        <v>1571</v>
      </c>
      <c r="AE52" s="144">
        <v>43432</v>
      </c>
      <c r="AF52" s="142" t="s">
        <v>1479</v>
      </c>
      <c r="AG52" s="177">
        <v>2</v>
      </c>
      <c r="AH52" s="83">
        <f t="shared" si="15"/>
        <v>1</v>
      </c>
      <c r="AI52" s="84">
        <f t="shared" si="16"/>
        <v>1</v>
      </c>
      <c r="AJ52" s="156" t="str">
        <f t="shared" si="17"/>
        <v>OK</v>
      </c>
      <c r="AK52" s="142" t="s">
        <v>1496</v>
      </c>
      <c r="AL52" s="142" t="s">
        <v>1571</v>
      </c>
      <c r="AM52" s="47"/>
      <c r="AN52" s="47"/>
      <c r="AO52" s="91"/>
      <c r="AP52" s="83" t="str">
        <f t="shared" si="18"/>
        <v/>
      </c>
      <c r="AQ52" s="84" t="str">
        <f t="shared" si="19"/>
        <v/>
      </c>
      <c r="AR52" s="81" t="str">
        <f t="shared" si="20"/>
        <v/>
      </c>
      <c r="AS52" s="47"/>
      <c r="AT52" s="47"/>
      <c r="AU52" s="71" t="str">
        <f t="shared" si="21"/>
        <v>Cumplida</v>
      </c>
      <c r="AV52" s="46"/>
      <c r="AW52" s="72" t="s">
        <v>35</v>
      </c>
      <c r="AX52" s="44"/>
      <c r="AY52" s="44"/>
      <c r="AZ52" s="44"/>
    </row>
    <row r="53" spans="1:52" s="60" customFormat="1" ht="50.1" customHeight="1" x14ac:dyDescent="0.2">
      <c r="A53" s="46">
        <v>334</v>
      </c>
      <c r="B53" s="55">
        <v>42999</v>
      </c>
      <c r="C53" s="47" t="s">
        <v>34</v>
      </c>
      <c r="D53" s="46"/>
      <c r="E53" s="47" t="s">
        <v>355</v>
      </c>
      <c r="F53" s="55">
        <v>42998</v>
      </c>
      <c r="G53" s="295" t="s">
        <v>406</v>
      </c>
      <c r="H53" s="294" t="s">
        <v>33</v>
      </c>
      <c r="I53" s="294" t="s">
        <v>407</v>
      </c>
      <c r="J53" s="47" t="s">
        <v>408</v>
      </c>
      <c r="K53" s="47" t="s">
        <v>409</v>
      </c>
      <c r="L53" s="82">
        <v>2</v>
      </c>
      <c r="M53" s="153" t="s">
        <v>53</v>
      </c>
      <c r="N53" s="47" t="str">
        <f>IF(H53="","",VLOOKUP(H53,dato!$A$2:$B$43,2,FALSE))</f>
        <v>Gloria Verónica Zambrano Ocampo</v>
      </c>
      <c r="O53" s="47" t="s">
        <v>123</v>
      </c>
      <c r="P53" s="47" t="str">
        <f>IF(H53="","",VLOOKUP(O53,dato!$A$2:$B$152,2,FALSE))</f>
        <v>Gloria Verónica Zambrano Ocampo</v>
      </c>
      <c r="Q53" s="46" t="s">
        <v>190</v>
      </c>
      <c r="R53" s="47" t="s">
        <v>410</v>
      </c>
      <c r="S53" s="84">
        <v>1</v>
      </c>
      <c r="T53" s="47" t="s">
        <v>411</v>
      </c>
      <c r="U53" s="55">
        <v>43040</v>
      </c>
      <c r="V53" s="55">
        <v>43363</v>
      </c>
      <c r="W53" s="151">
        <v>43475</v>
      </c>
      <c r="X53" s="142" t="s">
        <v>1514</v>
      </c>
      <c r="Y53" s="177">
        <v>1</v>
      </c>
      <c r="Z53" s="83">
        <f t="shared" si="12"/>
        <v>0.5</v>
      </c>
      <c r="AA53" s="84">
        <f t="shared" si="13"/>
        <v>0.5</v>
      </c>
      <c r="AB53" s="85" t="str">
        <f t="shared" si="14"/>
        <v>ROJO</v>
      </c>
      <c r="AC53" s="142" t="s">
        <v>1515</v>
      </c>
      <c r="AD53" s="142" t="s">
        <v>1571</v>
      </c>
      <c r="AE53" s="151">
        <v>43475</v>
      </c>
      <c r="AF53" s="142" t="s">
        <v>1514</v>
      </c>
      <c r="AG53" s="177">
        <v>1</v>
      </c>
      <c r="AH53" s="83">
        <f t="shared" si="15"/>
        <v>0.5</v>
      </c>
      <c r="AI53" s="84">
        <f t="shared" si="16"/>
        <v>0.5</v>
      </c>
      <c r="AJ53" s="156" t="str">
        <f t="shared" si="17"/>
        <v>ROJO</v>
      </c>
      <c r="AK53" s="142" t="s">
        <v>1515</v>
      </c>
      <c r="AL53" s="142" t="s">
        <v>1571</v>
      </c>
      <c r="AM53" s="47"/>
      <c r="AN53" s="47"/>
      <c r="AO53" s="91"/>
      <c r="AP53" s="83" t="str">
        <f t="shared" si="18"/>
        <v/>
      </c>
      <c r="AQ53" s="84" t="str">
        <f t="shared" si="19"/>
        <v/>
      </c>
      <c r="AR53" s="81" t="str">
        <f t="shared" si="20"/>
        <v/>
      </c>
      <c r="AS53" s="47"/>
      <c r="AT53" s="47"/>
      <c r="AU53" s="71" t="str">
        <f t="shared" si="21"/>
        <v>Pendiente</v>
      </c>
      <c r="AV53" s="46"/>
      <c r="AW53" s="72" t="s">
        <v>35</v>
      </c>
      <c r="AX53" s="44"/>
      <c r="AY53" s="44"/>
      <c r="AZ53" s="44"/>
    </row>
    <row r="54" spans="1:52" s="60" customFormat="1" ht="50.1" customHeight="1" x14ac:dyDescent="0.2">
      <c r="A54" s="46">
        <v>334</v>
      </c>
      <c r="B54" s="55">
        <v>42999</v>
      </c>
      <c r="C54" s="47" t="s">
        <v>34</v>
      </c>
      <c r="D54" s="46"/>
      <c r="E54" s="47" t="s">
        <v>355</v>
      </c>
      <c r="F54" s="55">
        <v>42998</v>
      </c>
      <c r="G54" s="295" t="s">
        <v>412</v>
      </c>
      <c r="H54" s="294" t="s">
        <v>45</v>
      </c>
      <c r="I54" s="294" t="s">
        <v>413</v>
      </c>
      <c r="J54" s="47" t="s">
        <v>414</v>
      </c>
      <c r="K54" s="47" t="s">
        <v>415</v>
      </c>
      <c r="L54" s="82">
        <v>3</v>
      </c>
      <c r="M54" s="153" t="s">
        <v>53</v>
      </c>
      <c r="N54" s="47" t="str">
        <f>IF(H54="","",VLOOKUP(H54,dato!$A$2:$B$43,2,FALSE))</f>
        <v>Giohana Catarine Gonzalez Turizo</v>
      </c>
      <c r="O54" s="47" t="s">
        <v>45</v>
      </c>
      <c r="P54" s="47" t="str">
        <f>IF(H54="","",VLOOKUP(O54,dato!$A$2:$B$152,2,FALSE))</f>
        <v>Giohana Catarine Gonzalez Turizo</v>
      </c>
      <c r="Q54" s="46" t="s">
        <v>190</v>
      </c>
      <c r="R54" s="47" t="s">
        <v>416</v>
      </c>
      <c r="S54" s="84">
        <v>1</v>
      </c>
      <c r="T54" s="47" t="s">
        <v>417</v>
      </c>
      <c r="U54" s="55">
        <v>43160</v>
      </c>
      <c r="V54" s="55">
        <v>43343</v>
      </c>
      <c r="W54" s="151">
        <v>43474</v>
      </c>
      <c r="X54" s="142" t="s">
        <v>1281</v>
      </c>
      <c r="Y54" s="159">
        <v>3</v>
      </c>
      <c r="Z54" s="83">
        <f t="shared" si="12"/>
        <v>1</v>
      </c>
      <c r="AA54" s="84">
        <f t="shared" si="13"/>
        <v>1</v>
      </c>
      <c r="AB54" s="85" t="str">
        <f t="shared" si="14"/>
        <v>OK</v>
      </c>
      <c r="AC54" s="142" t="s">
        <v>815</v>
      </c>
      <c r="AD54" s="142" t="s">
        <v>172</v>
      </c>
      <c r="AE54" s="151">
        <v>43474</v>
      </c>
      <c r="AF54" s="142" t="s">
        <v>1281</v>
      </c>
      <c r="AG54" s="159">
        <v>3</v>
      </c>
      <c r="AH54" s="83">
        <f t="shared" si="15"/>
        <v>1</v>
      </c>
      <c r="AI54" s="84">
        <f t="shared" si="16"/>
        <v>1</v>
      </c>
      <c r="AJ54" s="156" t="str">
        <f t="shared" si="17"/>
        <v>OK</v>
      </c>
      <c r="AK54" s="142" t="s">
        <v>815</v>
      </c>
      <c r="AL54" s="142" t="s">
        <v>172</v>
      </c>
      <c r="AM54" s="77"/>
      <c r="AN54" s="47"/>
      <c r="AO54" s="91"/>
      <c r="AP54" s="83" t="str">
        <f t="shared" si="18"/>
        <v/>
      </c>
      <c r="AQ54" s="84" t="str">
        <f t="shared" si="19"/>
        <v/>
      </c>
      <c r="AR54" s="81" t="str">
        <f t="shared" si="20"/>
        <v/>
      </c>
      <c r="AS54" s="47"/>
      <c r="AT54" s="47"/>
      <c r="AU54" s="71" t="str">
        <f t="shared" si="21"/>
        <v>Cumplida</v>
      </c>
      <c r="AV54" s="46"/>
      <c r="AW54" s="72" t="s">
        <v>35</v>
      </c>
      <c r="AX54" s="44"/>
      <c r="AY54" s="44"/>
      <c r="AZ54" s="44"/>
    </row>
    <row r="55" spans="1:52" s="60" customFormat="1" ht="50.1" customHeight="1" x14ac:dyDescent="0.2">
      <c r="A55" s="46">
        <v>336</v>
      </c>
      <c r="B55" s="55">
        <v>43007</v>
      </c>
      <c r="C55" s="47" t="s">
        <v>38</v>
      </c>
      <c r="D55" s="46"/>
      <c r="E55" s="47" t="s">
        <v>418</v>
      </c>
      <c r="F55" s="55">
        <v>42921</v>
      </c>
      <c r="G55" s="295" t="s">
        <v>419</v>
      </c>
      <c r="H55" s="294" t="s">
        <v>176</v>
      </c>
      <c r="I55" s="294" t="s">
        <v>420</v>
      </c>
      <c r="J55" s="47" t="s">
        <v>421</v>
      </c>
      <c r="K55" s="47" t="s">
        <v>422</v>
      </c>
      <c r="L55" s="82">
        <v>4</v>
      </c>
      <c r="M55" s="153" t="s">
        <v>53</v>
      </c>
      <c r="N55" s="47" t="str">
        <f>IF(H55="","",VLOOKUP(H55,dato!$A$2:$B$43,2,FALSE))</f>
        <v>Gloria Verónica Zambrano Ocampo</v>
      </c>
      <c r="O55" s="47" t="s">
        <v>176</v>
      </c>
      <c r="P55" s="47" t="str">
        <f>IF(H55="","",VLOOKUP(O55,dato!$A$2:$B$152,2,FALSE))</f>
        <v>Gloria Verónica Zambrano Ocampo</v>
      </c>
      <c r="Q55" s="46" t="s">
        <v>335</v>
      </c>
      <c r="R55" s="47" t="s">
        <v>423</v>
      </c>
      <c r="S55" s="84">
        <v>0.9</v>
      </c>
      <c r="T55" s="47" t="s">
        <v>424</v>
      </c>
      <c r="U55" s="55">
        <v>43101</v>
      </c>
      <c r="V55" s="55">
        <v>43465</v>
      </c>
      <c r="W55" s="144">
        <v>43434</v>
      </c>
      <c r="X55" s="142" t="s">
        <v>1480</v>
      </c>
      <c r="Y55" s="153">
        <v>1.5</v>
      </c>
      <c r="Z55" s="83">
        <f t="shared" si="12"/>
        <v>0.375</v>
      </c>
      <c r="AA55" s="84">
        <f t="shared" si="13"/>
        <v>0.41666666666666663</v>
      </c>
      <c r="AB55" s="85" t="str">
        <f t="shared" si="14"/>
        <v>ROJO</v>
      </c>
      <c r="AC55" s="149" t="s">
        <v>1497</v>
      </c>
      <c r="AD55" s="142" t="s">
        <v>1282</v>
      </c>
      <c r="AE55" s="218">
        <v>43538</v>
      </c>
      <c r="AF55" s="224" t="s">
        <v>1773</v>
      </c>
      <c r="AG55" s="219">
        <v>2</v>
      </c>
      <c r="AH55" s="83">
        <f t="shared" si="15"/>
        <v>0.5</v>
      </c>
      <c r="AI55" s="84">
        <f t="shared" si="16"/>
        <v>0.55555555555555558</v>
      </c>
      <c r="AJ55" s="156" t="str">
        <f t="shared" si="17"/>
        <v>ROJO</v>
      </c>
      <c r="AK55" s="149" t="s">
        <v>1774</v>
      </c>
      <c r="AL55" s="224" t="s">
        <v>1282</v>
      </c>
      <c r="AM55" s="218"/>
      <c r="AN55" s="224"/>
      <c r="AO55" s="219"/>
      <c r="AP55" s="83" t="str">
        <f t="shared" si="18"/>
        <v/>
      </c>
      <c r="AQ55" s="84" t="str">
        <f t="shared" si="19"/>
        <v/>
      </c>
      <c r="AR55" s="81" t="str">
        <f t="shared" si="20"/>
        <v/>
      </c>
      <c r="AS55" s="149"/>
      <c r="AT55" s="224"/>
      <c r="AU55" s="71" t="str">
        <f t="shared" si="21"/>
        <v>Pendiente</v>
      </c>
      <c r="AV55" s="46"/>
      <c r="AW55" s="72" t="s">
        <v>35</v>
      </c>
      <c r="AX55" s="44"/>
      <c r="AY55" s="44"/>
      <c r="AZ55" s="44"/>
    </row>
    <row r="56" spans="1:52" s="60" customFormat="1" ht="50.1" customHeight="1" x14ac:dyDescent="0.2">
      <c r="A56" s="46">
        <v>336</v>
      </c>
      <c r="B56" s="55">
        <v>43007</v>
      </c>
      <c r="C56" s="47" t="s">
        <v>38</v>
      </c>
      <c r="D56" s="46"/>
      <c r="E56" s="47" t="s">
        <v>418</v>
      </c>
      <c r="F56" s="55">
        <v>42921</v>
      </c>
      <c r="G56" s="295" t="s">
        <v>425</v>
      </c>
      <c r="H56" s="294" t="s">
        <v>58</v>
      </c>
      <c r="I56" s="294" t="s">
        <v>426</v>
      </c>
      <c r="J56" s="47" t="s">
        <v>427</v>
      </c>
      <c r="K56" s="47" t="s">
        <v>428</v>
      </c>
      <c r="L56" s="82">
        <v>1</v>
      </c>
      <c r="M56" s="153" t="s">
        <v>53</v>
      </c>
      <c r="N56" s="47" t="str">
        <f>IF(H56="","",VLOOKUP(H56,dato!$A$2:$B$43,2,FALSE))</f>
        <v>Juan Carlos Gómez Melgarejo</v>
      </c>
      <c r="O56" s="47" t="s">
        <v>620</v>
      </c>
      <c r="P56" s="47" t="str">
        <f>IF(H56="","",VLOOKUP(O56,dato!$A$2:$B$152,2,FALSE))</f>
        <v>Juan Carlos Gómez Melgarejo</v>
      </c>
      <c r="Q56" s="46" t="s">
        <v>429</v>
      </c>
      <c r="R56" s="47" t="s">
        <v>430</v>
      </c>
      <c r="S56" s="84">
        <v>0.9</v>
      </c>
      <c r="T56" s="47" t="s">
        <v>431</v>
      </c>
      <c r="U56" s="55">
        <v>43101</v>
      </c>
      <c r="V56" s="55">
        <v>43358</v>
      </c>
      <c r="W56" s="144">
        <v>43444</v>
      </c>
      <c r="X56" s="142" t="s">
        <v>1481</v>
      </c>
      <c r="Y56" s="153">
        <v>0.8</v>
      </c>
      <c r="Z56" s="83">
        <f t="shared" si="12"/>
        <v>0.8</v>
      </c>
      <c r="AA56" s="84">
        <f t="shared" si="13"/>
        <v>0.88888888888888895</v>
      </c>
      <c r="AB56" s="85" t="str">
        <f t="shared" si="14"/>
        <v>ROJO</v>
      </c>
      <c r="AC56" s="169" t="s">
        <v>1498</v>
      </c>
      <c r="AD56" s="142" t="s">
        <v>626</v>
      </c>
      <c r="AE56" s="225">
        <v>43539</v>
      </c>
      <c r="AF56" s="169" t="s">
        <v>1787</v>
      </c>
      <c r="AG56" s="219">
        <v>1</v>
      </c>
      <c r="AH56" s="132">
        <f t="shared" si="15"/>
        <v>1</v>
      </c>
      <c r="AI56" s="84">
        <f t="shared" si="16"/>
        <v>1</v>
      </c>
      <c r="AJ56" s="156" t="str">
        <f t="shared" si="17"/>
        <v>OK</v>
      </c>
      <c r="AK56" s="169" t="s">
        <v>1788</v>
      </c>
      <c r="AL56" s="226" t="s">
        <v>626</v>
      </c>
      <c r="AM56" s="225"/>
      <c r="AN56" s="169"/>
      <c r="AO56" s="219"/>
      <c r="AP56" s="83" t="str">
        <f t="shared" si="18"/>
        <v/>
      </c>
      <c r="AQ56" s="84" t="str">
        <f t="shared" si="19"/>
        <v/>
      </c>
      <c r="AR56" s="81" t="str">
        <f t="shared" si="20"/>
        <v/>
      </c>
      <c r="AS56" s="169"/>
      <c r="AT56" s="226"/>
      <c r="AU56" s="71" t="str">
        <f t="shared" si="21"/>
        <v>Cumplida</v>
      </c>
      <c r="AV56" s="46"/>
      <c r="AW56" s="72" t="s">
        <v>1707</v>
      </c>
      <c r="AX56" s="44"/>
      <c r="AY56" s="44"/>
      <c r="AZ56" s="44"/>
    </row>
    <row r="57" spans="1:52" s="60" customFormat="1" ht="50.1" customHeight="1" x14ac:dyDescent="0.2">
      <c r="A57" s="46">
        <v>337</v>
      </c>
      <c r="B57" s="55">
        <v>42984</v>
      </c>
      <c r="C57" s="47" t="s">
        <v>38</v>
      </c>
      <c r="D57" s="46"/>
      <c r="E57" s="47" t="s">
        <v>432</v>
      </c>
      <c r="F57" s="55">
        <v>42984</v>
      </c>
      <c r="G57" s="295" t="s">
        <v>434</v>
      </c>
      <c r="H57" s="294" t="s">
        <v>60</v>
      </c>
      <c r="I57" s="294" t="s">
        <v>435</v>
      </c>
      <c r="J57" s="47" t="s">
        <v>436</v>
      </c>
      <c r="K57" s="47" t="s">
        <v>825</v>
      </c>
      <c r="L57" s="82">
        <v>2</v>
      </c>
      <c r="M57" s="153" t="s">
        <v>53</v>
      </c>
      <c r="N57" s="47" t="str">
        <f>IF(H57="","",VLOOKUP(H57,dato!$A$2:$B$43,2,FALSE))</f>
        <v>Gloria Verónica Zambrano Ocampo</v>
      </c>
      <c r="O57" s="47" t="s">
        <v>129</v>
      </c>
      <c r="P57" s="47" t="str">
        <f>IF(H57="","",VLOOKUP(O57,dato!$A$2:$B$152,2,FALSE))</f>
        <v>Hernando Ibagué Rodríguez</v>
      </c>
      <c r="Q57" s="46" t="s">
        <v>433</v>
      </c>
      <c r="R57" s="47" t="s">
        <v>437</v>
      </c>
      <c r="S57" s="84">
        <v>0.9</v>
      </c>
      <c r="T57" s="47" t="s">
        <v>438</v>
      </c>
      <c r="U57" s="55">
        <v>43028</v>
      </c>
      <c r="V57" s="55">
        <v>43312</v>
      </c>
      <c r="W57" s="144">
        <v>43437</v>
      </c>
      <c r="X57" s="142" t="s">
        <v>1482</v>
      </c>
      <c r="Y57" s="156">
        <v>1.5</v>
      </c>
      <c r="Z57" s="83">
        <f t="shared" si="12"/>
        <v>0.75</v>
      </c>
      <c r="AA57" s="84">
        <f t="shared" si="13"/>
        <v>0.83333333333333326</v>
      </c>
      <c r="AB57" s="85" t="str">
        <f t="shared" si="14"/>
        <v>ROJO</v>
      </c>
      <c r="AC57" s="142" t="s">
        <v>1499</v>
      </c>
      <c r="AD57" s="142" t="s">
        <v>1571</v>
      </c>
      <c r="AE57" s="210">
        <v>43538</v>
      </c>
      <c r="AF57" s="209" t="s">
        <v>1761</v>
      </c>
      <c r="AG57" s="211">
        <v>2</v>
      </c>
      <c r="AH57" s="132">
        <f t="shared" si="15"/>
        <v>1</v>
      </c>
      <c r="AI57" s="84">
        <f t="shared" si="16"/>
        <v>1</v>
      </c>
      <c r="AJ57" s="156" t="str">
        <f t="shared" si="17"/>
        <v>OK</v>
      </c>
      <c r="AK57" s="212" t="s">
        <v>1762</v>
      </c>
      <c r="AL57" s="224" t="s">
        <v>1571</v>
      </c>
      <c r="AM57" s="46"/>
      <c r="AN57" s="46"/>
      <c r="AO57" s="82"/>
      <c r="AP57" s="83" t="str">
        <f t="shared" si="18"/>
        <v/>
      </c>
      <c r="AQ57" s="84" t="str">
        <f t="shared" si="19"/>
        <v/>
      </c>
      <c r="AR57" s="81" t="str">
        <f t="shared" si="20"/>
        <v/>
      </c>
      <c r="AS57" s="46"/>
      <c r="AT57" s="46"/>
      <c r="AU57" s="71" t="str">
        <f t="shared" si="21"/>
        <v>Cumplida</v>
      </c>
      <c r="AV57" s="46"/>
      <c r="AW57" s="72" t="s">
        <v>1707</v>
      </c>
      <c r="AX57" s="44"/>
      <c r="AY57" s="44"/>
      <c r="AZ57" s="44"/>
    </row>
    <row r="58" spans="1:52" s="60" customFormat="1" ht="50.1" customHeight="1" x14ac:dyDescent="0.2">
      <c r="A58" s="46">
        <v>337</v>
      </c>
      <c r="B58" s="55">
        <v>42984</v>
      </c>
      <c r="C58" s="47" t="s">
        <v>38</v>
      </c>
      <c r="D58" s="46"/>
      <c r="E58" s="47" t="s">
        <v>432</v>
      </c>
      <c r="F58" s="55">
        <v>42984</v>
      </c>
      <c r="G58" s="295" t="s">
        <v>439</v>
      </c>
      <c r="H58" s="294" t="s">
        <v>60</v>
      </c>
      <c r="I58" s="294" t="s">
        <v>440</v>
      </c>
      <c r="J58" s="47" t="s">
        <v>441</v>
      </c>
      <c r="K58" s="47" t="s">
        <v>442</v>
      </c>
      <c r="L58" s="82">
        <v>1</v>
      </c>
      <c r="M58" s="153" t="s">
        <v>53</v>
      </c>
      <c r="N58" s="47" t="str">
        <f>IF(H58="","",VLOOKUP(H58,dato!$A$2:$B$43,2,FALSE))</f>
        <v>Gloria Verónica Zambrano Ocampo</v>
      </c>
      <c r="O58" s="47" t="s">
        <v>129</v>
      </c>
      <c r="P58" s="47" t="str">
        <f>IF(H58="","",VLOOKUP(O58,dato!$A$2:$B$152,2,FALSE))</f>
        <v>Hernando Ibagué Rodríguez</v>
      </c>
      <c r="Q58" s="46" t="s">
        <v>335</v>
      </c>
      <c r="R58" s="47" t="s">
        <v>443</v>
      </c>
      <c r="S58" s="84">
        <v>0.9</v>
      </c>
      <c r="T58" s="47" t="s">
        <v>444</v>
      </c>
      <c r="U58" s="55">
        <v>43040</v>
      </c>
      <c r="V58" s="55">
        <v>43312</v>
      </c>
      <c r="W58" s="144">
        <v>43437</v>
      </c>
      <c r="X58" s="142" t="s">
        <v>1483</v>
      </c>
      <c r="Y58" s="153">
        <v>0.3</v>
      </c>
      <c r="Z58" s="83">
        <f t="shared" si="12"/>
        <v>0.3</v>
      </c>
      <c r="AA58" s="84">
        <f t="shared" si="13"/>
        <v>0.33333333333333331</v>
      </c>
      <c r="AB58" s="85" t="str">
        <f t="shared" si="14"/>
        <v>ROJO</v>
      </c>
      <c r="AC58" s="142" t="s">
        <v>1500</v>
      </c>
      <c r="AD58" s="142" t="s">
        <v>1571</v>
      </c>
      <c r="AE58" s="214">
        <v>43538</v>
      </c>
      <c r="AF58" s="213" t="s">
        <v>1763</v>
      </c>
      <c r="AG58" s="215">
        <v>0.5</v>
      </c>
      <c r="AH58" s="132">
        <f t="shared" si="15"/>
        <v>0.5</v>
      </c>
      <c r="AI58" s="84">
        <f t="shared" si="16"/>
        <v>0.55555555555555558</v>
      </c>
      <c r="AJ58" s="156" t="str">
        <f t="shared" si="17"/>
        <v>ROJO</v>
      </c>
      <c r="AK58" s="216" t="s">
        <v>1764</v>
      </c>
      <c r="AL58" s="224" t="s">
        <v>1571</v>
      </c>
      <c r="AM58" s="46"/>
      <c r="AN58" s="46"/>
      <c r="AO58" s="82"/>
      <c r="AP58" s="83" t="str">
        <f t="shared" si="18"/>
        <v/>
      </c>
      <c r="AQ58" s="84" t="str">
        <f t="shared" si="19"/>
        <v/>
      </c>
      <c r="AR58" s="81" t="str">
        <f t="shared" si="20"/>
        <v/>
      </c>
      <c r="AS58" s="46"/>
      <c r="AT58" s="46"/>
      <c r="AU58" s="71" t="str">
        <f t="shared" si="21"/>
        <v>Pendiente</v>
      </c>
      <c r="AV58" s="46"/>
      <c r="AW58" s="72" t="s">
        <v>35</v>
      </c>
      <c r="AX58" s="44"/>
      <c r="AY58" s="44"/>
      <c r="AZ58" s="44"/>
    </row>
    <row r="59" spans="1:52" s="60" customFormat="1" ht="50.1" customHeight="1" x14ac:dyDescent="0.2">
      <c r="A59" s="46">
        <v>337</v>
      </c>
      <c r="B59" s="55">
        <v>42984</v>
      </c>
      <c r="C59" s="47" t="s">
        <v>38</v>
      </c>
      <c r="D59" s="46"/>
      <c r="E59" s="47" t="s">
        <v>432</v>
      </c>
      <c r="F59" s="55">
        <v>42984</v>
      </c>
      <c r="G59" s="295" t="s">
        <v>445</v>
      </c>
      <c r="H59" s="294" t="s">
        <v>60</v>
      </c>
      <c r="I59" s="294" t="s">
        <v>446</v>
      </c>
      <c r="J59" s="47" t="s">
        <v>447</v>
      </c>
      <c r="K59" s="47" t="s">
        <v>448</v>
      </c>
      <c r="L59" s="82">
        <v>1</v>
      </c>
      <c r="M59" s="153" t="s">
        <v>53</v>
      </c>
      <c r="N59" s="47" t="str">
        <f>IF(H59="","",VLOOKUP(H59,dato!$A$2:$B$43,2,FALSE))</f>
        <v>Gloria Verónica Zambrano Ocampo</v>
      </c>
      <c r="O59" s="47" t="s">
        <v>129</v>
      </c>
      <c r="P59" s="47" t="str">
        <f>IF(H59="","",VLOOKUP(O59,dato!$A$2:$B$152,2,FALSE))</f>
        <v>Hernando Ibagué Rodríguez</v>
      </c>
      <c r="Q59" s="46" t="s">
        <v>433</v>
      </c>
      <c r="R59" s="47" t="s">
        <v>449</v>
      </c>
      <c r="S59" s="84">
        <v>1</v>
      </c>
      <c r="T59" s="47" t="s">
        <v>450</v>
      </c>
      <c r="U59" s="55">
        <v>43040</v>
      </c>
      <c r="V59" s="55">
        <v>43373</v>
      </c>
      <c r="W59" s="144">
        <v>43437</v>
      </c>
      <c r="X59" s="142" t="s">
        <v>1484</v>
      </c>
      <c r="Y59" s="153">
        <v>0.75</v>
      </c>
      <c r="Z59" s="83">
        <f t="shared" si="12"/>
        <v>0.75</v>
      </c>
      <c r="AA59" s="84">
        <f t="shared" si="13"/>
        <v>0.75</v>
      </c>
      <c r="AB59" s="85" t="str">
        <f t="shared" si="14"/>
        <v>ROJO</v>
      </c>
      <c r="AC59" s="142" t="s">
        <v>1501</v>
      </c>
      <c r="AD59" s="142" t="s">
        <v>1571</v>
      </c>
      <c r="AE59" s="218">
        <v>43538</v>
      </c>
      <c r="AF59" s="217" t="s">
        <v>1484</v>
      </c>
      <c r="AG59" s="219">
        <v>1</v>
      </c>
      <c r="AH59" s="132">
        <f t="shared" si="15"/>
        <v>1</v>
      </c>
      <c r="AI59" s="84">
        <f t="shared" si="16"/>
        <v>1</v>
      </c>
      <c r="AJ59" s="156" t="str">
        <f t="shared" si="17"/>
        <v>OK</v>
      </c>
      <c r="AK59" s="220" t="s">
        <v>1765</v>
      </c>
      <c r="AL59" s="224" t="s">
        <v>1571</v>
      </c>
      <c r="AM59" s="46"/>
      <c r="AN59" s="46"/>
      <c r="AO59" s="82"/>
      <c r="AP59" s="83" t="str">
        <f t="shared" si="18"/>
        <v/>
      </c>
      <c r="AQ59" s="84" t="str">
        <f t="shared" si="19"/>
        <v/>
      </c>
      <c r="AR59" s="81" t="str">
        <f t="shared" si="20"/>
        <v/>
      </c>
      <c r="AS59" s="46"/>
      <c r="AT59" s="46"/>
      <c r="AU59" s="71" t="str">
        <f t="shared" si="21"/>
        <v>Cumplida</v>
      </c>
      <c r="AV59" s="46"/>
      <c r="AW59" s="72" t="s">
        <v>1707</v>
      </c>
      <c r="AX59" s="44"/>
      <c r="AY59" s="44"/>
      <c r="AZ59" s="44"/>
    </row>
    <row r="60" spans="1:52" s="60" customFormat="1" ht="50.1" customHeight="1" x14ac:dyDescent="0.2">
      <c r="A60" s="46">
        <v>337</v>
      </c>
      <c r="B60" s="55">
        <v>42984</v>
      </c>
      <c r="C60" s="47" t="s">
        <v>38</v>
      </c>
      <c r="D60" s="46"/>
      <c r="E60" s="47" t="s">
        <v>432</v>
      </c>
      <c r="F60" s="55">
        <v>42984</v>
      </c>
      <c r="G60" s="295" t="s">
        <v>451</v>
      </c>
      <c r="H60" s="294" t="s">
        <v>176</v>
      </c>
      <c r="I60" s="294" t="s">
        <v>452</v>
      </c>
      <c r="J60" s="47" t="s">
        <v>453</v>
      </c>
      <c r="K60" s="47" t="s">
        <v>454</v>
      </c>
      <c r="L60" s="82">
        <v>3</v>
      </c>
      <c r="M60" s="153" t="s">
        <v>53</v>
      </c>
      <c r="N60" s="47" t="str">
        <f>IF(H60="","",VLOOKUP(H60,dato!$A$2:$B$43,2,FALSE))</f>
        <v>Gloria Verónica Zambrano Ocampo</v>
      </c>
      <c r="O60" s="47" t="s">
        <v>176</v>
      </c>
      <c r="P60" s="47" t="str">
        <f>IF(H60="","",VLOOKUP(O60,dato!$A$2:$B$152,2,FALSE))</f>
        <v>Gloria Verónica Zambrano Ocampo</v>
      </c>
      <c r="Q60" s="46" t="s">
        <v>335</v>
      </c>
      <c r="R60" s="47" t="s">
        <v>455</v>
      </c>
      <c r="S60" s="84">
        <v>0.9</v>
      </c>
      <c r="T60" s="47" t="s">
        <v>455</v>
      </c>
      <c r="U60" s="55">
        <v>43010</v>
      </c>
      <c r="V60" s="55">
        <v>43100</v>
      </c>
      <c r="W60" s="144">
        <v>43434</v>
      </c>
      <c r="X60" s="142" t="s">
        <v>1485</v>
      </c>
      <c r="Y60" s="154">
        <v>0.3</v>
      </c>
      <c r="Z60" s="83">
        <f t="shared" si="12"/>
        <v>9.9999999999999992E-2</v>
      </c>
      <c r="AA60" s="84">
        <f t="shared" si="13"/>
        <v>0.1111111111111111</v>
      </c>
      <c r="AB60" s="85" t="str">
        <f t="shared" si="14"/>
        <v>ROJO</v>
      </c>
      <c r="AC60" s="149" t="s">
        <v>1502</v>
      </c>
      <c r="AD60" s="142" t="s">
        <v>1282</v>
      </c>
      <c r="AE60" s="218">
        <v>43538</v>
      </c>
      <c r="AF60" s="224" t="s">
        <v>1775</v>
      </c>
      <c r="AG60" s="154">
        <v>2</v>
      </c>
      <c r="AH60" s="83">
        <f t="shared" si="15"/>
        <v>0.66666666666666663</v>
      </c>
      <c r="AI60" s="84">
        <f t="shared" si="16"/>
        <v>0.7407407407407407</v>
      </c>
      <c r="AJ60" s="156" t="str">
        <f t="shared" si="17"/>
        <v>ROJO</v>
      </c>
      <c r="AK60" s="149" t="s">
        <v>1776</v>
      </c>
      <c r="AL60" s="224" t="s">
        <v>1282</v>
      </c>
      <c r="AM60" s="218"/>
      <c r="AN60" s="224"/>
      <c r="AO60" s="154"/>
      <c r="AP60" s="83" t="str">
        <f t="shared" si="18"/>
        <v/>
      </c>
      <c r="AQ60" s="84" t="str">
        <f t="shared" si="19"/>
        <v/>
      </c>
      <c r="AR60" s="81" t="str">
        <f t="shared" si="20"/>
        <v/>
      </c>
      <c r="AS60" s="149"/>
      <c r="AT60" s="224"/>
      <c r="AU60" s="71" t="str">
        <f t="shared" si="21"/>
        <v>Pendiente</v>
      </c>
      <c r="AV60" s="46"/>
      <c r="AW60" s="72" t="s">
        <v>35</v>
      </c>
      <c r="AX60" s="44"/>
      <c r="AY60" s="44"/>
      <c r="AZ60" s="44"/>
    </row>
    <row r="61" spans="1:52" s="60" customFormat="1" ht="50.1" customHeight="1" x14ac:dyDescent="0.2">
      <c r="A61" s="46">
        <v>338</v>
      </c>
      <c r="B61" s="55">
        <v>43082</v>
      </c>
      <c r="C61" s="47" t="s">
        <v>34</v>
      </c>
      <c r="D61" s="46"/>
      <c r="E61" s="47" t="s">
        <v>235</v>
      </c>
      <c r="F61" s="55">
        <v>43082</v>
      </c>
      <c r="G61" s="293" t="s">
        <v>1548</v>
      </c>
      <c r="H61" s="294" t="s">
        <v>57</v>
      </c>
      <c r="I61" s="294" t="s">
        <v>295</v>
      </c>
      <c r="J61" s="47" t="s">
        <v>1434</v>
      </c>
      <c r="K61" s="51" t="s">
        <v>296</v>
      </c>
      <c r="L61" s="82">
        <v>2</v>
      </c>
      <c r="M61" s="153" t="s">
        <v>53</v>
      </c>
      <c r="N61" s="47" t="str">
        <f>IF(H61="","",VLOOKUP(H61,dato!$A$2:$B$43,2,FALSE))</f>
        <v>Gonzalo Carlos Sierra Vergara</v>
      </c>
      <c r="O61" s="47" t="s">
        <v>57</v>
      </c>
      <c r="P61" s="47" t="str">
        <f>IF(H61="","",VLOOKUP(O61,dato!$A$2:$B$152,2,FALSE))</f>
        <v>Gonzalo Carlos Sierra Vergara</v>
      </c>
      <c r="Q61" s="46" t="s">
        <v>190</v>
      </c>
      <c r="R61" s="47" t="s">
        <v>294</v>
      </c>
      <c r="S61" s="84">
        <v>1</v>
      </c>
      <c r="T61" s="47" t="s">
        <v>297</v>
      </c>
      <c r="U61" s="76">
        <v>43110</v>
      </c>
      <c r="V61" s="76">
        <v>43312</v>
      </c>
      <c r="W61" s="151">
        <v>43479</v>
      </c>
      <c r="X61" s="142" t="s">
        <v>1401</v>
      </c>
      <c r="Y61" s="159">
        <v>1.8</v>
      </c>
      <c r="Z61" s="83">
        <f t="shared" si="12"/>
        <v>0.9</v>
      </c>
      <c r="AA61" s="84">
        <f t="shared" si="13"/>
        <v>0.9</v>
      </c>
      <c r="AB61" s="85" t="str">
        <f t="shared" si="14"/>
        <v>ROJO</v>
      </c>
      <c r="AC61" s="142" t="s">
        <v>1399</v>
      </c>
      <c r="AD61" s="142" t="s">
        <v>44</v>
      </c>
      <c r="AE61" s="151">
        <v>43479</v>
      </c>
      <c r="AF61" s="142" t="s">
        <v>1401</v>
      </c>
      <c r="AG61" s="159">
        <v>1.8</v>
      </c>
      <c r="AH61" s="83">
        <f t="shared" si="15"/>
        <v>0.9</v>
      </c>
      <c r="AI61" s="84">
        <f t="shared" si="16"/>
        <v>0.9</v>
      </c>
      <c r="AJ61" s="156" t="str">
        <f t="shared" si="17"/>
        <v>ROJO</v>
      </c>
      <c r="AK61" s="142" t="s">
        <v>1399</v>
      </c>
      <c r="AL61" s="142" t="s">
        <v>44</v>
      </c>
      <c r="AM61" s="77"/>
      <c r="AN61" s="47"/>
      <c r="AO61" s="91"/>
      <c r="AP61" s="83" t="str">
        <f t="shared" si="18"/>
        <v/>
      </c>
      <c r="AQ61" s="84" t="str">
        <f t="shared" si="19"/>
        <v/>
      </c>
      <c r="AR61" s="81" t="str">
        <f t="shared" si="20"/>
        <v/>
      </c>
      <c r="AS61" s="47"/>
      <c r="AT61" s="47"/>
      <c r="AU61" s="71" t="str">
        <f t="shared" si="21"/>
        <v>Pendiente</v>
      </c>
      <c r="AV61" s="46"/>
      <c r="AW61" s="72" t="s">
        <v>35</v>
      </c>
      <c r="AX61" s="47" t="s">
        <v>612</v>
      </c>
      <c r="AY61" s="44"/>
      <c r="AZ61" s="44"/>
    </row>
    <row r="62" spans="1:52" s="60" customFormat="1" ht="50.1" customHeight="1" x14ac:dyDescent="0.2">
      <c r="A62" s="46">
        <v>338</v>
      </c>
      <c r="B62" s="55">
        <v>43082</v>
      </c>
      <c r="C62" s="47" t="s">
        <v>34</v>
      </c>
      <c r="D62" s="46"/>
      <c r="E62" s="47" t="s">
        <v>235</v>
      </c>
      <c r="F62" s="55">
        <v>43082</v>
      </c>
      <c r="G62" s="295" t="s">
        <v>460</v>
      </c>
      <c r="H62" s="294" t="s">
        <v>57</v>
      </c>
      <c r="I62" s="294" t="s">
        <v>461</v>
      </c>
      <c r="J62" s="51" t="s">
        <v>462</v>
      </c>
      <c r="K62" s="47" t="s">
        <v>288</v>
      </c>
      <c r="L62" s="82">
        <v>1</v>
      </c>
      <c r="M62" s="153" t="s">
        <v>53</v>
      </c>
      <c r="N62" s="47" t="str">
        <f>IF(H62="","",VLOOKUP(H62,dato!$A$2:$B$43,2,FALSE))</f>
        <v>Gonzalo Carlos Sierra Vergara</v>
      </c>
      <c r="O62" s="47" t="s">
        <v>72</v>
      </c>
      <c r="P62" s="47" t="str">
        <f>IF(H62="","",VLOOKUP(O62,dato!$A$2:$B$152,2,FALSE))</f>
        <v>Gonzalo Carlos Sierra Vergara</v>
      </c>
      <c r="Q62" s="46" t="s">
        <v>190</v>
      </c>
      <c r="R62" s="47" t="s">
        <v>293</v>
      </c>
      <c r="S62" s="84">
        <v>1</v>
      </c>
      <c r="T62" s="47" t="s">
        <v>290</v>
      </c>
      <c r="U62" s="55">
        <v>43110</v>
      </c>
      <c r="V62" s="55">
        <v>43446</v>
      </c>
      <c r="W62" s="151">
        <v>43479</v>
      </c>
      <c r="X62" s="142" t="s">
        <v>785</v>
      </c>
      <c r="Y62" s="159">
        <v>1</v>
      </c>
      <c r="Z62" s="83">
        <f t="shared" ref="Z62:Z91" si="22">(IF(Y62="","",IF(OR($L62=0,$L62="",W62=""),"",Y62/$L62)))</f>
        <v>1</v>
      </c>
      <c r="AA62" s="84">
        <f t="shared" ref="AA62:AA91" si="23">(IF(OR($S62="",Z62=""),"",IF(OR($S62=0,Z62=0),0,IF((Z62*100%)/$S62&gt;100%,100%,(Z62*100%)/$S62))))</f>
        <v>1</v>
      </c>
      <c r="AB62" s="85" t="str">
        <f t="shared" ref="AB62:AB84" si="24">IF(Y62="","",IF(W62="","FALTA FECHA SEGUIMIENTO",IF(W62&gt;$V62,IF(AA62=100%,"OK","ROJO"),IF(AA62&lt;ROUND(DAYS360($U62,W62,FALSE),0)/ROUND(DAYS360($U62,$V62,FALSE),-1),"ROJO",IF(AA62=100%,"OK","AMARILLO")))))</f>
        <v>OK</v>
      </c>
      <c r="AC62" s="142" t="s">
        <v>1397</v>
      </c>
      <c r="AD62" s="142" t="s">
        <v>44</v>
      </c>
      <c r="AE62" s="151">
        <v>43479</v>
      </c>
      <c r="AF62" s="142" t="s">
        <v>785</v>
      </c>
      <c r="AG62" s="159">
        <v>1</v>
      </c>
      <c r="AH62" s="83">
        <f t="shared" ref="AH62:AH67" si="25">IF(AG62="","",IF(OR($L62=0,$L62="",AE62=""),"",AG62/$L62))</f>
        <v>1</v>
      </c>
      <c r="AI62" s="84">
        <f t="shared" ref="AI62:AI91" si="26">IF(OR($S62="",AH62=""),"",IF(OR($S62=0,AH62=0),0,IF((AH62*100%)/$S62&gt;100%,100%,(AH62*100%)/$S62)))</f>
        <v>1</v>
      </c>
      <c r="AJ62" s="156" t="str">
        <f t="shared" ref="AJ62:AJ111" si="27">IF(AG62="","",IF(AE62="","FALTA FECHA SEGUIMIENTO",IF(AE62&gt;$V62,IF(AI62=100%,"OK","ROJO"),IF(AI62&lt;ROUND(DAYS360($U62,AE62,FALSE),0)/ROUND(DAYS360($U62,$V62,FALSE),-1),"ROJO",IF(AI62=100%,"OK","AMARILLO")))))</f>
        <v>OK</v>
      </c>
      <c r="AK62" s="142" t="s">
        <v>1397</v>
      </c>
      <c r="AL62" s="142" t="s">
        <v>44</v>
      </c>
      <c r="AM62" s="77"/>
      <c r="AN62" s="47"/>
      <c r="AO62" s="91"/>
      <c r="AP62" s="83" t="str">
        <f t="shared" ref="AP62:AP111" si="28">(IF(AO62="","",IF(OR($L62=0,$L62="",AM62=""),"",AO62/$L62)))</f>
        <v/>
      </c>
      <c r="AQ62" s="84" t="str">
        <f t="shared" ref="AQ62:AQ111" si="29">IF(OR($S62="",AP62=""),"",IF(OR($S62=0,AP62=0),0,IF((AP62*100%)/$S62&gt;100%,100%,(AP62*100%)/$S62)))</f>
        <v/>
      </c>
      <c r="AR62" s="81" t="str">
        <f t="shared" ref="AR62:AR111" si="30">IF(AO62="","",IF(AM62="","FALTA FECHA SEGUIMIENTO",IF(AM62&gt;$V62,IF(AQ62=100%,"OK","ROJO"),IF(AQ62&lt;ROUND(DAYS360($U62,AM62,FALSE),0)/ROUND(DAYS360($U62,$V62,FALSE),-1),"ROJO",IF(AQ62=100%,"OK","AMARILLO")))))</f>
        <v/>
      </c>
      <c r="AS62" s="47"/>
      <c r="AT62" s="47"/>
      <c r="AU62" s="71" t="str">
        <f t="shared" ref="AU62:AU111" si="31">IF(A62="","",IF(OR(AA62=100%,AI62=100%,AY62=100%,BG62=100%),"Cumplida","Pendiente"))</f>
        <v>Cumplida</v>
      </c>
      <c r="AV62" s="46"/>
      <c r="AW62" s="72" t="s">
        <v>35</v>
      </c>
      <c r="AX62" s="44"/>
      <c r="AY62" s="44"/>
      <c r="AZ62" s="44"/>
    </row>
    <row r="63" spans="1:52" s="60" customFormat="1" ht="50.1" customHeight="1" x14ac:dyDescent="0.2">
      <c r="A63" s="46">
        <v>338</v>
      </c>
      <c r="B63" s="55">
        <v>43082</v>
      </c>
      <c r="C63" s="47" t="s">
        <v>34</v>
      </c>
      <c r="D63" s="46"/>
      <c r="E63" s="47" t="s">
        <v>235</v>
      </c>
      <c r="F63" s="55">
        <v>43082</v>
      </c>
      <c r="G63" s="295" t="s">
        <v>460</v>
      </c>
      <c r="H63" s="294" t="s">
        <v>57</v>
      </c>
      <c r="I63" s="294" t="s">
        <v>461</v>
      </c>
      <c r="J63" s="51" t="s">
        <v>462</v>
      </c>
      <c r="K63" s="47" t="s">
        <v>292</v>
      </c>
      <c r="L63" s="82">
        <v>1</v>
      </c>
      <c r="M63" s="153" t="s">
        <v>53</v>
      </c>
      <c r="N63" s="47" t="str">
        <f>IF(H63="","",VLOOKUP(H63,dato!$A$2:$B$43,2,FALSE))</f>
        <v>Gonzalo Carlos Sierra Vergara</v>
      </c>
      <c r="O63" s="47" t="s">
        <v>72</v>
      </c>
      <c r="P63" s="47" t="str">
        <f>IF(H63="","",VLOOKUP(O63,dato!$A$2:$B$152,2,FALSE))</f>
        <v>Gonzalo Carlos Sierra Vergara</v>
      </c>
      <c r="Q63" s="46" t="s">
        <v>190</v>
      </c>
      <c r="R63" s="47" t="s">
        <v>293</v>
      </c>
      <c r="S63" s="84">
        <v>1</v>
      </c>
      <c r="T63" s="47" t="s">
        <v>290</v>
      </c>
      <c r="U63" s="55">
        <v>43110</v>
      </c>
      <c r="V63" s="55">
        <v>43446</v>
      </c>
      <c r="W63" s="151">
        <v>43479</v>
      </c>
      <c r="X63" s="142" t="s">
        <v>787</v>
      </c>
      <c r="Y63" s="159">
        <v>1</v>
      </c>
      <c r="Z63" s="83">
        <f t="shared" si="22"/>
        <v>1</v>
      </c>
      <c r="AA63" s="84">
        <f t="shared" si="23"/>
        <v>1</v>
      </c>
      <c r="AB63" s="85" t="str">
        <f t="shared" si="24"/>
        <v>OK</v>
      </c>
      <c r="AC63" s="149" t="s">
        <v>786</v>
      </c>
      <c r="AD63" s="142" t="s">
        <v>44</v>
      </c>
      <c r="AE63" s="151">
        <v>43479</v>
      </c>
      <c r="AF63" s="142" t="s">
        <v>787</v>
      </c>
      <c r="AG63" s="159">
        <v>1</v>
      </c>
      <c r="AH63" s="83">
        <f t="shared" si="25"/>
        <v>1</v>
      </c>
      <c r="AI63" s="84">
        <f t="shared" si="26"/>
        <v>1</v>
      </c>
      <c r="AJ63" s="156" t="str">
        <f t="shared" si="27"/>
        <v>OK</v>
      </c>
      <c r="AK63" s="149" t="s">
        <v>786</v>
      </c>
      <c r="AL63" s="142" t="s">
        <v>44</v>
      </c>
      <c r="AM63" s="77"/>
      <c r="AN63" s="47"/>
      <c r="AO63" s="91"/>
      <c r="AP63" s="83" t="str">
        <f t="shared" si="28"/>
        <v/>
      </c>
      <c r="AQ63" s="84" t="str">
        <f t="shared" si="29"/>
        <v/>
      </c>
      <c r="AR63" s="81" t="str">
        <f t="shared" si="30"/>
        <v/>
      </c>
      <c r="AS63" s="74"/>
      <c r="AT63" s="47"/>
      <c r="AU63" s="71" t="str">
        <f t="shared" si="31"/>
        <v>Cumplida</v>
      </c>
      <c r="AV63" s="46"/>
      <c r="AW63" s="72" t="s">
        <v>35</v>
      </c>
      <c r="AX63" s="44"/>
      <c r="AY63" s="44"/>
      <c r="AZ63" s="44"/>
    </row>
    <row r="64" spans="1:52" s="60" customFormat="1" ht="50.1" customHeight="1" x14ac:dyDescent="0.2">
      <c r="A64" s="46">
        <v>338</v>
      </c>
      <c r="B64" s="55">
        <v>43082</v>
      </c>
      <c r="C64" s="47" t="s">
        <v>34</v>
      </c>
      <c r="D64" s="46"/>
      <c r="E64" s="47" t="s">
        <v>235</v>
      </c>
      <c r="F64" s="55">
        <v>43082</v>
      </c>
      <c r="G64" s="295" t="s">
        <v>463</v>
      </c>
      <c r="H64" s="294" t="s">
        <v>60</v>
      </c>
      <c r="I64" s="294" t="s">
        <v>464</v>
      </c>
      <c r="J64" s="47" t="s">
        <v>465</v>
      </c>
      <c r="K64" s="47" t="s">
        <v>466</v>
      </c>
      <c r="L64" s="82">
        <v>12</v>
      </c>
      <c r="M64" s="153" t="s">
        <v>53</v>
      </c>
      <c r="N64" s="47" t="str">
        <f>IF(H64="","",VLOOKUP(H64,dato!$A$2:$B$43,2,FALSE))</f>
        <v>Gloria Verónica Zambrano Ocampo</v>
      </c>
      <c r="O64" s="47" t="s">
        <v>129</v>
      </c>
      <c r="P64" s="47" t="str">
        <f>IF(H64="","",VLOOKUP(O64,dato!$A$2:$B$152,2,FALSE))</f>
        <v>Hernando Ibagué Rodríguez</v>
      </c>
      <c r="Q64" s="46" t="s">
        <v>190</v>
      </c>
      <c r="R64" s="47" t="s">
        <v>467</v>
      </c>
      <c r="S64" s="84">
        <v>1</v>
      </c>
      <c r="T64" s="47" t="s">
        <v>468</v>
      </c>
      <c r="U64" s="55">
        <v>43101</v>
      </c>
      <c r="V64" s="55">
        <v>43444</v>
      </c>
      <c r="W64" s="151">
        <v>43474</v>
      </c>
      <c r="X64" s="142" t="s">
        <v>1437</v>
      </c>
      <c r="Y64" s="153">
        <v>12</v>
      </c>
      <c r="Z64" s="83">
        <f t="shared" si="22"/>
        <v>1</v>
      </c>
      <c r="AA64" s="84">
        <f t="shared" si="23"/>
        <v>1</v>
      </c>
      <c r="AB64" s="85" t="str">
        <f t="shared" si="24"/>
        <v>OK</v>
      </c>
      <c r="AC64" s="142" t="s">
        <v>1438</v>
      </c>
      <c r="AD64" s="142" t="s">
        <v>1571</v>
      </c>
      <c r="AE64" s="151">
        <v>43474</v>
      </c>
      <c r="AF64" s="224" t="s">
        <v>1437</v>
      </c>
      <c r="AG64" s="219">
        <v>12</v>
      </c>
      <c r="AH64" s="83">
        <f t="shared" si="25"/>
        <v>1</v>
      </c>
      <c r="AI64" s="84">
        <f t="shared" si="26"/>
        <v>1</v>
      </c>
      <c r="AJ64" s="156" t="str">
        <f t="shared" si="27"/>
        <v>OK</v>
      </c>
      <c r="AK64" s="224" t="s">
        <v>1438</v>
      </c>
      <c r="AL64" s="224" t="s">
        <v>1571</v>
      </c>
      <c r="AM64" s="47"/>
      <c r="AN64" s="47"/>
      <c r="AO64" s="91"/>
      <c r="AP64" s="83" t="str">
        <f t="shared" si="28"/>
        <v/>
      </c>
      <c r="AQ64" s="84" t="str">
        <f t="shared" si="29"/>
        <v/>
      </c>
      <c r="AR64" s="81" t="str">
        <f t="shared" si="30"/>
        <v/>
      </c>
      <c r="AS64" s="47"/>
      <c r="AT64" s="47"/>
      <c r="AU64" s="71" t="str">
        <f t="shared" si="31"/>
        <v>Cumplida</v>
      </c>
      <c r="AV64" s="46"/>
      <c r="AW64" s="72" t="s">
        <v>35</v>
      </c>
      <c r="AX64" s="44"/>
      <c r="AY64" s="44"/>
      <c r="AZ64" s="44"/>
    </row>
    <row r="65" spans="1:52" s="60" customFormat="1" ht="50.1" customHeight="1" x14ac:dyDescent="0.2">
      <c r="A65" s="46">
        <v>338</v>
      </c>
      <c r="B65" s="55">
        <v>43082</v>
      </c>
      <c r="C65" s="47" t="s">
        <v>34</v>
      </c>
      <c r="D65" s="46"/>
      <c r="E65" s="47" t="s">
        <v>235</v>
      </c>
      <c r="F65" s="55">
        <v>43082</v>
      </c>
      <c r="G65" s="295" t="s">
        <v>469</v>
      </c>
      <c r="H65" s="294" t="s">
        <v>33</v>
      </c>
      <c r="I65" s="294" t="s">
        <v>470</v>
      </c>
      <c r="J65" s="47" t="s">
        <v>471</v>
      </c>
      <c r="K65" s="47" t="s">
        <v>472</v>
      </c>
      <c r="L65" s="82">
        <v>1</v>
      </c>
      <c r="M65" s="153" t="s">
        <v>53</v>
      </c>
      <c r="N65" s="47" t="str">
        <f>IF(H65="","",VLOOKUP(H65,dato!$A$2:$B$43,2,FALSE))</f>
        <v>Gloria Verónica Zambrano Ocampo</v>
      </c>
      <c r="O65" s="47" t="s">
        <v>33</v>
      </c>
      <c r="P65" s="47" t="str">
        <f>IF(H65="","",VLOOKUP(O65,dato!$A$2:$B$152,2,FALSE))</f>
        <v>Gloria Verónica Zambrano Ocampo</v>
      </c>
      <c r="Q65" s="46" t="s">
        <v>190</v>
      </c>
      <c r="R65" s="47" t="s">
        <v>473</v>
      </c>
      <c r="S65" s="84">
        <v>1</v>
      </c>
      <c r="T65" s="47" t="s">
        <v>474</v>
      </c>
      <c r="U65" s="55">
        <v>43101</v>
      </c>
      <c r="V65" s="55">
        <v>43444</v>
      </c>
      <c r="W65" s="150">
        <v>43360</v>
      </c>
      <c r="X65" s="143" t="s">
        <v>835</v>
      </c>
      <c r="Y65" s="177">
        <v>1</v>
      </c>
      <c r="Z65" s="83">
        <f t="shared" si="22"/>
        <v>1</v>
      </c>
      <c r="AA65" s="84">
        <f t="shared" si="23"/>
        <v>1</v>
      </c>
      <c r="AB65" s="85" t="str">
        <f t="shared" si="24"/>
        <v>OK</v>
      </c>
      <c r="AC65" s="143" t="s">
        <v>837</v>
      </c>
      <c r="AD65" s="143" t="s">
        <v>828</v>
      </c>
      <c r="AE65" s="150">
        <v>43360</v>
      </c>
      <c r="AF65" s="143" t="s">
        <v>835</v>
      </c>
      <c r="AG65" s="177">
        <v>1</v>
      </c>
      <c r="AH65" s="83">
        <f t="shared" si="25"/>
        <v>1</v>
      </c>
      <c r="AI65" s="84">
        <f t="shared" si="26"/>
        <v>1</v>
      </c>
      <c r="AJ65" s="156" t="str">
        <f t="shared" si="27"/>
        <v>OK</v>
      </c>
      <c r="AK65" s="143" t="s">
        <v>837</v>
      </c>
      <c r="AL65" s="143" t="s">
        <v>828</v>
      </c>
      <c r="AM65" s="47"/>
      <c r="AN65" s="47"/>
      <c r="AO65" s="91"/>
      <c r="AP65" s="83" t="str">
        <f t="shared" si="28"/>
        <v/>
      </c>
      <c r="AQ65" s="84" t="str">
        <f t="shared" si="29"/>
        <v/>
      </c>
      <c r="AR65" s="81" t="str">
        <f t="shared" si="30"/>
        <v/>
      </c>
      <c r="AS65" s="47"/>
      <c r="AT65" s="47"/>
      <c r="AU65" s="71" t="str">
        <f t="shared" si="31"/>
        <v>Cumplida</v>
      </c>
      <c r="AV65" s="46"/>
      <c r="AW65" s="72" t="s">
        <v>35</v>
      </c>
      <c r="AX65" s="44"/>
      <c r="AY65" s="44"/>
      <c r="AZ65" s="44"/>
    </row>
    <row r="66" spans="1:52" s="60" customFormat="1" ht="50.1" customHeight="1" x14ac:dyDescent="0.2">
      <c r="A66" s="46">
        <v>338</v>
      </c>
      <c r="B66" s="55">
        <v>43082</v>
      </c>
      <c r="C66" s="47" t="s">
        <v>34</v>
      </c>
      <c r="D66" s="46"/>
      <c r="E66" s="47" t="s">
        <v>235</v>
      </c>
      <c r="F66" s="55">
        <v>43082</v>
      </c>
      <c r="G66" s="295" t="s">
        <v>469</v>
      </c>
      <c r="H66" s="294" t="s">
        <v>33</v>
      </c>
      <c r="I66" s="294" t="s">
        <v>470</v>
      </c>
      <c r="J66" s="47" t="s">
        <v>471</v>
      </c>
      <c r="K66" s="47" t="s">
        <v>475</v>
      </c>
      <c r="L66" s="82">
        <v>3</v>
      </c>
      <c r="M66" s="153" t="s">
        <v>53</v>
      </c>
      <c r="N66" s="47" t="str">
        <f>IF(H66="","",VLOOKUP(H66,dato!$A$2:$B$43,2,FALSE))</f>
        <v>Gloria Verónica Zambrano Ocampo</v>
      </c>
      <c r="O66" s="47" t="s">
        <v>33</v>
      </c>
      <c r="P66" s="47" t="str">
        <f>IF(H66="","",VLOOKUP(O66,dato!$A$2:$B$152,2,FALSE))</f>
        <v>Gloria Verónica Zambrano Ocampo</v>
      </c>
      <c r="Q66" s="46" t="s">
        <v>190</v>
      </c>
      <c r="R66" s="47" t="s">
        <v>476</v>
      </c>
      <c r="S66" s="84">
        <v>1</v>
      </c>
      <c r="T66" s="47" t="s">
        <v>477</v>
      </c>
      <c r="U66" s="55">
        <v>43101</v>
      </c>
      <c r="V66" s="55">
        <v>43444</v>
      </c>
      <c r="W66" s="150">
        <v>43360</v>
      </c>
      <c r="X66" s="143" t="s">
        <v>836</v>
      </c>
      <c r="Y66" s="177">
        <v>3</v>
      </c>
      <c r="Z66" s="83">
        <f t="shared" si="22"/>
        <v>1</v>
      </c>
      <c r="AA66" s="84">
        <f t="shared" si="23"/>
        <v>1</v>
      </c>
      <c r="AB66" s="85" t="str">
        <f t="shared" si="24"/>
        <v>OK</v>
      </c>
      <c r="AC66" s="143" t="s">
        <v>838</v>
      </c>
      <c r="AD66" s="143" t="s">
        <v>828</v>
      </c>
      <c r="AE66" s="150">
        <v>43360</v>
      </c>
      <c r="AF66" s="143" t="s">
        <v>836</v>
      </c>
      <c r="AG66" s="177">
        <v>3</v>
      </c>
      <c r="AH66" s="83">
        <f t="shared" si="25"/>
        <v>1</v>
      </c>
      <c r="AI66" s="84">
        <f t="shared" si="26"/>
        <v>1</v>
      </c>
      <c r="AJ66" s="156" t="str">
        <f t="shared" si="27"/>
        <v>OK</v>
      </c>
      <c r="AK66" s="143" t="s">
        <v>838</v>
      </c>
      <c r="AL66" s="143" t="s">
        <v>828</v>
      </c>
      <c r="AM66" s="47"/>
      <c r="AN66" s="47"/>
      <c r="AO66" s="91"/>
      <c r="AP66" s="83" t="str">
        <f t="shared" si="28"/>
        <v/>
      </c>
      <c r="AQ66" s="84" t="str">
        <f t="shared" si="29"/>
        <v/>
      </c>
      <c r="AR66" s="81" t="str">
        <f t="shared" si="30"/>
        <v/>
      </c>
      <c r="AS66" s="47"/>
      <c r="AT66" s="47"/>
      <c r="AU66" s="71" t="str">
        <f t="shared" si="31"/>
        <v>Cumplida</v>
      </c>
      <c r="AV66" s="46"/>
      <c r="AW66" s="72" t="s">
        <v>35</v>
      </c>
      <c r="AX66" s="44"/>
      <c r="AY66" s="44"/>
      <c r="AZ66" s="44"/>
    </row>
    <row r="67" spans="1:52" s="60" customFormat="1" ht="50.1" customHeight="1" x14ac:dyDescent="0.2">
      <c r="A67" s="46">
        <v>338</v>
      </c>
      <c r="B67" s="55">
        <v>43082</v>
      </c>
      <c r="C67" s="47" t="s">
        <v>34</v>
      </c>
      <c r="D67" s="46"/>
      <c r="E67" s="47" t="s">
        <v>235</v>
      </c>
      <c r="F67" s="55">
        <v>43082</v>
      </c>
      <c r="G67" s="295" t="s">
        <v>478</v>
      </c>
      <c r="H67" s="294" t="s">
        <v>33</v>
      </c>
      <c r="I67" s="294" t="s">
        <v>479</v>
      </c>
      <c r="J67" s="47" t="s">
        <v>480</v>
      </c>
      <c r="K67" s="47" t="s">
        <v>481</v>
      </c>
      <c r="L67" s="82">
        <v>1</v>
      </c>
      <c r="M67" s="153" t="s">
        <v>53</v>
      </c>
      <c r="N67" s="47" t="str">
        <f>IF(H67="","",VLOOKUP(H67,dato!$A$2:$B$43,2,FALSE))</f>
        <v>Gloria Verónica Zambrano Ocampo</v>
      </c>
      <c r="O67" s="47" t="s">
        <v>33</v>
      </c>
      <c r="P67" s="47" t="str">
        <f>IF(H67="","",VLOOKUP(O67,dato!$A$2:$B$152,2,FALSE))</f>
        <v>Gloria Verónica Zambrano Ocampo</v>
      </c>
      <c r="Q67" s="46" t="s">
        <v>190</v>
      </c>
      <c r="R67" s="47" t="s">
        <v>482</v>
      </c>
      <c r="S67" s="84">
        <v>1</v>
      </c>
      <c r="T67" s="47" t="s">
        <v>483</v>
      </c>
      <c r="U67" s="55">
        <v>43101</v>
      </c>
      <c r="V67" s="55">
        <v>43444</v>
      </c>
      <c r="W67" s="171">
        <v>43475</v>
      </c>
      <c r="X67" s="143" t="s">
        <v>1459</v>
      </c>
      <c r="Y67" s="177">
        <v>0.5</v>
      </c>
      <c r="Z67" s="83">
        <f t="shared" si="22"/>
        <v>0.5</v>
      </c>
      <c r="AA67" s="84">
        <f t="shared" si="23"/>
        <v>0.5</v>
      </c>
      <c r="AB67" s="85" t="str">
        <f t="shared" si="24"/>
        <v>ROJO</v>
      </c>
      <c r="AC67" s="143" t="s">
        <v>1460</v>
      </c>
      <c r="AD67" s="142" t="s">
        <v>1571</v>
      </c>
      <c r="AE67" s="171">
        <v>43475</v>
      </c>
      <c r="AF67" s="143" t="s">
        <v>1459</v>
      </c>
      <c r="AG67" s="177">
        <v>0.5</v>
      </c>
      <c r="AH67" s="83">
        <f t="shared" si="25"/>
        <v>0.5</v>
      </c>
      <c r="AI67" s="84">
        <f t="shared" si="26"/>
        <v>0.5</v>
      </c>
      <c r="AJ67" s="156" t="str">
        <f t="shared" si="27"/>
        <v>ROJO</v>
      </c>
      <c r="AK67" s="143" t="s">
        <v>1460</v>
      </c>
      <c r="AL67" s="142" t="s">
        <v>1571</v>
      </c>
      <c r="AM67" s="47"/>
      <c r="AN67" s="47"/>
      <c r="AO67" s="91"/>
      <c r="AP67" s="83" t="str">
        <f t="shared" si="28"/>
        <v/>
      </c>
      <c r="AQ67" s="84" t="str">
        <f t="shared" si="29"/>
        <v/>
      </c>
      <c r="AR67" s="81" t="str">
        <f t="shared" si="30"/>
        <v/>
      </c>
      <c r="AS67" s="47"/>
      <c r="AT67" s="47"/>
      <c r="AU67" s="71" t="str">
        <f t="shared" si="31"/>
        <v>Pendiente</v>
      </c>
      <c r="AV67" s="46"/>
      <c r="AW67" s="72" t="s">
        <v>35</v>
      </c>
      <c r="AX67" s="46"/>
      <c r="AY67" s="44"/>
      <c r="AZ67" s="44"/>
    </row>
    <row r="68" spans="1:52" s="60" customFormat="1" ht="50.1" customHeight="1" x14ac:dyDescent="0.2">
      <c r="A68" s="46">
        <v>338</v>
      </c>
      <c r="B68" s="55">
        <v>43082</v>
      </c>
      <c r="C68" s="47" t="s">
        <v>34</v>
      </c>
      <c r="D68" s="46"/>
      <c r="E68" s="47" t="s">
        <v>235</v>
      </c>
      <c r="F68" s="55">
        <v>43082</v>
      </c>
      <c r="G68" s="295" t="s">
        <v>484</v>
      </c>
      <c r="H68" s="294" t="s">
        <v>63</v>
      </c>
      <c r="I68" s="294" t="s">
        <v>485</v>
      </c>
      <c r="J68" s="47" t="s">
        <v>486</v>
      </c>
      <c r="K68" s="47" t="s">
        <v>487</v>
      </c>
      <c r="L68" s="82">
        <v>1</v>
      </c>
      <c r="M68" s="153" t="s">
        <v>53</v>
      </c>
      <c r="N68" s="47" t="str">
        <f>IF(H68="","",VLOOKUP(H68,dato!$A$2:$B$43,2,FALSE))</f>
        <v>Gonzalo Carlos Sierra Vergara (E)</v>
      </c>
      <c r="O68" s="47" t="s">
        <v>63</v>
      </c>
      <c r="P68" s="47" t="str">
        <f>IF(H68="","",VLOOKUP(O68,dato!$A$2:$B$152,2,FALSE))</f>
        <v>Gonzalo Carlos Sierra Vergara (E)</v>
      </c>
      <c r="Q68" s="46" t="s">
        <v>190</v>
      </c>
      <c r="R68" s="47" t="s">
        <v>310</v>
      </c>
      <c r="S68" s="84">
        <v>1</v>
      </c>
      <c r="T68" s="47" t="s">
        <v>356</v>
      </c>
      <c r="U68" s="55">
        <v>43132</v>
      </c>
      <c r="V68" s="55">
        <v>43446</v>
      </c>
      <c r="W68" s="151">
        <v>43474</v>
      </c>
      <c r="X68" s="179" t="s">
        <v>1382</v>
      </c>
      <c r="Y68" s="178">
        <v>1</v>
      </c>
      <c r="Z68" s="83">
        <f t="shared" si="22"/>
        <v>1</v>
      </c>
      <c r="AA68" s="84">
        <f t="shared" si="23"/>
        <v>1</v>
      </c>
      <c r="AB68" s="85" t="str">
        <f t="shared" si="24"/>
        <v>OK</v>
      </c>
      <c r="AC68" s="179" t="s">
        <v>1385</v>
      </c>
      <c r="AD68" s="186" t="s">
        <v>626</v>
      </c>
      <c r="AE68" s="151">
        <v>43474</v>
      </c>
      <c r="AF68" s="179" t="s">
        <v>1382</v>
      </c>
      <c r="AG68" s="178">
        <v>1</v>
      </c>
      <c r="AH68" s="83">
        <f t="shared" ref="AH68:AH80" si="32">IF(AG68="","",IF(OR($L68=0,$L68="",AE68=""),"",AG68/$L68))</f>
        <v>1</v>
      </c>
      <c r="AI68" s="84">
        <f t="shared" si="26"/>
        <v>1</v>
      </c>
      <c r="AJ68" s="156" t="str">
        <f t="shared" si="27"/>
        <v>OK</v>
      </c>
      <c r="AK68" s="179" t="s">
        <v>1385</v>
      </c>
      <c r="AL68" s="186" t="s">
        <v>626</v>
      </c>
      <c r="AM68" s="89"/>
      <c r="AN68" s="138"/>
      <c r="AO68" s="136"/>
      <c r="AP68" s="83" t="str">
        <f t="shared" si="28"/>
        <v/>
      </c>
      <c r="AQ68" s="84" t="str">
        <f t="shared" si="29"/>
        <v/>
      </c>
      <c r="AR68" s="81" t="str">
        <f t="shared" si="30"/>
        <v/>
      </c>
      <c r="AS68" s="138"/>
      <c r="AT68" s="91"/>
      <c r="AU68" s="71" t="str">
        <f t="shared" si="31"/>
        <v>Cumplida</v>
      </c>
      <c r="AV68" s="46"/>
      <c r="AW68" s="72" t="s">
        <v>35</v>
      </c>
      <c r="AX68" s="46"/>
      <c r="AY68" s="44"/>
      <c r="AZ68" s="44"/>
    </row>
    <row r="69" spans="1:52" s="60" customFormat="1" ht="50.1" customHeight="1" x14ac:dyDescent="0.2">
      <c r="A69" s="46">
        <v>338</v>
      </c>
      <c r="B69" s="55">
        <v>43082</v>
      </c>
      <c r="C69" s="47" t="s">
        <v>34</v>
      </c>
      <c r="D69" s="46"/>
      <c r="E69" s="47" t="s">
        <v>235</v>
      </c>
      <c r="F69" s="55">
        <v>43082</v>
      </c>
      <c r="G69" s="295" t="s">
        <v>484</v>
      </c>
      <c r="H69" s="294" t="s">
        <v>63</v>
      </c>
      <c r="I69" s="294" t="s">
        <v>485</v>
      </c>
      <c r="J69" s="47" t="s">
        <v>486</v>
      </c>
      <c r="K69" s="47" t="s">
        <v>488</v>
      </c>
      <c r="L69" s="82">
        <v>1</v>
      </c>
      <c r="M69" s="153" t="s">
        <v>53</v>
      </c>
      <c r="N69" s="47" t="str">
        <f>IF(H69="","",VLOOKUP(H69,dato!$A$2:$B$43,2,FALSE))</f>
        <v>Gonzalo Carlos Sierra Vergara (E)</v>
      </c>
      <c r="O69" s="47" t="s">
        <v>63</v>
      </c>
      <c r="P69" s="47" t="str">
        <f>IF(H69="","",VLOOKUP(O69,dato!$A$2:$B$152,2,FALSE))</f>
        <v>Gonzalo Carlos Sierra Vergara (E)</v>
      </c>
      <c r="Q69" s="46" t="s">
        <v>190</v>
      </c>
      <c r="R69" s="47" t="s">
        <v>310</v>
      </c>
      <c r="S69" s="84">
        <v>1</v>
      </c>
      <c r="T69" s="47" t="s">
        <v>356</v>
      </c>
      <c r="U69" s="55">
        <v>43132</v>
      </c>
      <c r="V69" s="55">
        <v>43446</v>
      </c>
      <c r="W69" s="151">
        <v>43474</v>
      </c>
      <c r="X69" s="179" t="s">
        <v>1383</v>
      </c>
      <c r="Y69" s="178">
        <v>1</v>
      </c>
      <c r="Z69" s="83">
        <f t="shared" si="22"/>
        <v>1</v>
      </c>
      <c r="AA69" s="84">
        <f t="shared" si="23"/>
        <v>1</v>
      </c>
      <c r="AB69" s="85" t="str">
        <f t="shared" si="24"/>
        <v>OK</v>
      </c>
      <c r="AC69" s="179" t="s">
        <v>1386</v>
      </c>
      <c r="AD69" s="186" t="s">
        <v>626</v>
      </c>
      <c r="AE69" s="151">
        <v>43474</v>
      </c>
      <c r="AF69" s="179" t="s">
        <v>1383</v>
      </c>
      <c r="AG69" s="178">
        <v>1</v>
      </c>
      <c r="AH69" s="83">
        <f t="shared" si="32"/>
        <v>1</v>
      </c>
      <c r="AI69" s="84">
        <f t="shared" si="26"/>
        <v>1</v>
      </c>
      <c r="AJ69" s="156" t="str">
        <f t="shared" si="27"/>
        <v>OK</v>
      </c>
      <c r="AK69" s="179" t="s">
        <v>1386</v>
      </c>
      <c r="AL69" s="186" t="s">
        <v>626</v>
      </c>
      <c r="AM69" s="89"/>
      <c r="AN69" s="138"/>
      <c r="AO69" s="136"/>
      <c r="AP69" s="83" t="str">
        <f t="shared" si="28"/>
        <v/>
      </c>
      <c r="AQ69" s="84" t="str">
        <f t="shared" si="29"/>
        <v/>
      </c>
      <c r="AR69" s="81" t="str">
        <f t="shared" si="30"/>
        <v/>
      </c>
      <c r="AS69" s="138"/>
      <c r="AT69" s="91"/>
      <c r="AU69" s="71" t="str">
        <f t="shared" si="31"/>
        <v>Cumplida</v>
      </c>
      <c r="AV69" s="46"/>
      <c r="AW69" s="72" t="s">
        <v>35</v>
      </c>
      <c r="AX69" s="46"/>
      <c r="AY69" s="44"/>
      <c r="AZ69" s="44"/>
    </row>
    <row r="70" spans="1:52" s="60" customFormat="1" ht="50.1" customHeight="1" x14ac:dyDescent="0.2">
      <c r="A70" s="46">
        <v>338</v>
      </c>
      <c r="B70" s="55">
        <v>43082</v>
      </c>
      <c r="C70" s="47" t="s">
        <v>34</v>
      </c>
      <c r="D70" s="46"/>
      <c r="E70" s="47" t="s">
        <v>235</v>
      </c>
      <c r="F70" s="55">
        <v>43082</v>
      </c>
      <c r="G70" s="295" t="s">
        <v>484</v>
      </c>
      <c r="H70" s="294" t="s">
        <v>63</v>
      </c>
      <c r="I70" s="294" t="s">
        <v>485</v>
      </c>
      <c r="J70" s="47" t="s">
        <v>486</v>
      </c>
      <c r="K70" s="47" t="s">
        <v>489</v>
      </c>
      <c r="L70" s="82">
        <v>1</v>
      </c>
      <c r="M70" s="153" t="s">
        <v>53</v>
      </c>
      <c r="N70" s="47" t="str">
        <f>IF(H70="","",VLOOKUP(H70,dato!$A$2:$B$43,2,FALSE))</f>
        <v>Gonzalo Carlos Sierra Vergara (E)</v>
      </c>
      <c r="O70" s="47" t="s">
        <v>63</v>
      </c>
      <c r="P70" s="47" t="str">
        <f>IF(H70="","",VLOOKUP(O70,dato!$A$2:$B$152,2,FALSE))</f>
        <v>Gonzalo Carlos Sierra Vergara (E)</v>
      </c>
      <c r="Q70" s="46" t="s">
        <v>190</v>
      </c>
      <c r="R70" s="47" t="s">
        <v>310</v>
      </c>
      <c r="S70" s="84">
        <v>1</v>
      </c>
      <c r="T70" s="47" t="s">
        <v>356</v>
      </c>
      <c r="U70" s="55">
        <v>43132</v>
      </c>
      <c r="V70" s="55">
        <v>43446</v>
      </c>
      <c r="W70" s="151">
        <v>43474</v>
      </c>
      <c r="X70" s="179" t="s">
        <v>1384</v>
      </c>
      <c r="Y70" s="178">
        <v>1</v>
      </c>
      <c r="Z70" s="83">
        <f t="shared" si="22"/>
        <v>1</v>
      </c>
      <c r="AA70" s="84">
        <f t="shared" si="23"/>
        <v>1</v>
      </c>
      <c r="AB70" s="85" t="str">
        <f t="shared" si="24"/>
        <v>OK</v>
      </c>
      <c r="AC70" s="179" t="s">
        <v>1372</v>
      </c>
      <c r="AD70" s="186" t="s">
        <v>626</v>
      </c>
      <c r="AE70" s="151">
        <v>43474</v>
      </c>
      <c r="AF70" s="179" t="s">
        <v>1384</v>
      </c>
      <c r="AG70" s="178">
        <v>1</v>
      </c>
      <c r="AH70" s="83">
        <f t="shared" si="32"/>
        <v>1</v>
      </c>
      <c r="AI70" s="84">
        <f t="shared" si="26"/>
        <v>1</v>
      </c>
      <c r="AJ70" s="156" t="str">
        <f t="shared" si="27"/>
        <v>OK</v>
      </c>
      <c r="AK70" s="179" t="s">
        <v>1372</v>
      </c>
      <c r="AL70" s="186" t="s">
        <v>626</v>
      </c>
      <c r="AM70" s="89"/>
      <c r="AN70" s="138"/>
      <c r="AO70" s="136"/>
      <c r="AP70" s="83" t="str">
        <f t="shared" si="28"/>
        <v/>
      </c>
      <c r="AQ70" s="84" t="str">
        <f t="shared" si="29"/>
        <v/>
      </c>
      <c r="AR70" s="81" t="str">
        <f t="shared" si="30"/>
        <v/>
      </c>
      <c r="AS70" s="138"/>
      <c r="AT70" s="91"/>
      <c r="AU70" s="71" t="str">
        <f t="shared" si="31"/>
        <v>Cumplida</v>
      </c>
      <c r="AV70" s="46"/>
      <c r="AW70" s="72" t="s">
        <v>35</v>
      </c>
      <c r="AX70" s="46"/>
      <c r="AY70" s="44"/>
      <c r="AZ70" s="44"/>
    </row>
    <row r="71" spans="1:52" s="60" customFormat="1" ht="50.1" customHeight="1" x14ac:dyDescent="0.2">
      <c r="A71" s="46">
        <v>338</v>
      </c>
      <c r="B71" s="55">
        <v>43082</v>
      </c>
      <c r="C71" s="47" t="s">
        <v>34</v>
      </c>
      <c r="D71" s="46"/>
      <c r="E71" s="47" t="s">
        <v>235</v>
      </c>
      <c r="F71" s="55">
        <v>43082</v>
      </c>
      <c r="G71" s="295" t="s">
        <v>484</v>
      </c>
      <c r="H71" s="294" t="s">
        <v>63</v>
      </c>
      <c r="I71" s="294" t="s">
        <v>485</v>
      </c>
      <c r="J71" s="47" t="s">
        <v>486</v>
      </c>
      <c r="K71" s="47" t="s">
        <v>490</v>
      </c>
      <c r="L71" s="82">
        <v>4</v>
      </c>
      <c r="M71" s="153" t="s">
        <v>53</v>
      </c>
      <c r="N71" s="47" t="str">
        <f>IF(H71="","",VLOOKUP(H71,dato!$A$2:$B$43,2,FALSE))</f>
        <v>Gonzalo Carlos Sierra Vergara (E)</v>
      </c>
      <c r="O71" s="47" t="s">
        <v>63</v>
      </c>
      <c r="P71" s="47" t="str">
        <f>IF(H71="","",VLOOKUP(O71,dato!$A$2:$B$152,2,FALSE))</f>
        <v>Gonzalo Carlos Sierra Vergara (E)</v>
      </c>
      <c r="Q71" s="46" t="s">
        <v>190</v>
      </c>
      <c r="R71" s="47" t="s">
        <v>310</v>
      </c>
      <c r="S71" s="84">
        <v>1</v>
      </c>
      <c r="T71" s="47" t="s">
        <v>356</v>
      </c>
      <c r="U71" s="55">
        <v>43132</v>
      </c>
      <c r="V71" s="55">
        <v>43446</v>
      </c>
      <c r="W71" s="151">
        <v>43474</v>
      </c>
      <c r="X71" s="179" t="s">
        <v>1381</v>
      </c>
      <c r="Y71" s="178">
        <v>4</v>
      </c>
      <c r="Z71" s="83">
        <f t="shared" si="22"/>
        <v>1</v>
      </c>
      <c r="AA71" s="84">
        <f t="shared" si="23"/>
        <v>1</v>
      </c>
      <c r="AB71" s="85" t="str">
        <f t="shared" si="24"/>
        <v>OK</v>
      </c>
      <c r="AC71" s="179" t="s">
        <v>1374</v>
      </c>
      <c r="AD71" s="186" t="s">
        <v>626</v>
      </c>
      <c r="AE71" s="151">
        <v>43474</v>
      </c>
      <c r="AF71" s="179" t="s">
        <v>1381</v>
      </c>
      <c r="AG71" s="178">
        <v>4</v>
      </c>
      <c r="AH71" s="83">
        <f t="shared" si="32"/>
        <v>1</v>
      </c>
      <c r="AI71" s="84">
        <f t="shared" si="26"/>
        <v>1</v>
      </c>
      <c r="AJ71" s="156" t="str">
        <f t="shared" si="27"/>
        <v>OK</v>
      </c>
      <c r="AK71" s="179" t="s">
        <v>1374</v>
      </c>
      <c r="AL71" s="186" t="s">
        <v>626</v>
      </c>
      <c r="AM71" s="89"/>
      <c r="AN71" s="138"/>
      <c r="AO71" s="136"/>
      <c r="AP71" s="83" t="str">
        <f t="shared" si="28"/>
        <v/>
      </c>
      <c r="AQ71" s="84" t="str">
        <f t="shared" si="29"/>
        <v/>
      </c>
      <c r="AR71" s="81" t="str">
        <f t="shared" si="30"/>
        <v/>
      </c>
      <c r="AS71" s="138"/>
      <c r="AT71" s="91"/>
      <c r="AU71" s="71" t="str">
        <f t="shared" si="31"/>
        <v>Cumplida</v>
      </c>
      <c r="AV71" s="46"/>
      <c r="AW71" s="72" t="s">
        <v>35</v>
      </c>
      <c r="AX71" s="46"/>
      <c r="AY71" s="44"/>
      <c r="AZ71" s="44"/>
    </row>
    <row r="72" spans="1:52" s="60" customFormat="1" ht="50.1" customHeight="1" x14ac:dyDescent="0.2">
      <c r="A72" s="46">
        <v>338</v>
      </c>
      <c r="B72" s="55">
        <v>43082</v>
      </c>
      <c r="C72" s="47" t="s">
        <v>34</v>
      </c>
      <c r="D72" s="46"/>
      <c r="E72" s="47" t="s">
        <v>235</v>
      </c>
      <c r="F72" s="55">
        <v>43082</v>
      </c>
      <c r="G72" s="295" t="s">
        <v>491</v>
      </c>
      <c r="H72" s="296" t="s">
        <v>70</v>
      </c>
      <c r="I72" s="294" t="s">
        <v>492</v>
      </c>
      <c r="J72" s="47" t="s">
        <v>493</v>
      </c>
      <c r="K72" s="47" t="s">
        <v>494</v>
      </c>
      <c r="L72" s="82">
        <v>1</v>
      </c>
      <c r="M72" s="153" t="s">
        <v>53</v>
      </c>
      <c r="N72" s="47" t="str">
        <f>IF(H72="","",VLOOKUP(H72,dato!$A$2:$B$43,2,FALSE))</f>
        <v>Gonzalo Carlos Sierra Vergara (E)</v>
      </c>
      <c r="O72" s="47" t="s">
        <v>70</v>
      </c>
      <c r="P72" s="47" t="str">
        <f>IF(H72="","",VLOOKUP(O72,dato!$A$2:$B$152,2,FALSE))</f>
        <v>Gonzalo Carlos Sierra Vergara (E)</v>
      </c>
      <c r="Q72" s="46" t="s">
        <v>190</v>
      </c>
      <c r="R72" s="47" t="s">
        <v>310</v>
      </c>
      <c r="S72" s="84">
        <v>1</v>
      </c>
      <c r="T72" s="47" t="s">
        <v>356</v>
      </c>
      <c r="U72" s="55">
        <v>43132</v>
      </c>
      <c r="V72" s="55">
        <v>43446</v>
      </c>
      <c r="W72" s="151">
        <v>43474</v>
      </c>
      <c r="X72" s="179" t="s">
        <v>1375</v>
      </c>
      <c r="Y72" s="178">
        <v>1</v>
      </c>
      <c r="Z72" s="83">
        <f t="shared" si="22"/>
        <v>1</v>
      </c>
      <c r="AA72" s="84">
        <f t="shared" si="23"/>
        <v>1</v>
      </c>
      <c r="AB72" s="85" t="str">
        <f t="shared" si="24"/>
        <v>OK</v>
      </c>
      <c r="AC72" s="179" t="s">
        <v>1387</v>
      </c>
      <c r="AD72" s="186" t="s">
        <v>626</v>
      </c>
      <c r="AE72" s="151">
        <v>43474</v>
      </c>
      <c r="AF72" s="179" t="s">
        <v>1375</v>
      </c>
      <c r="AG72" s="178">
        <v>1</v>
      </c>
      <c r="AH72" s="83">
        <f t="shared" si="32"/>
        <v>1</v>
      </c>
      <c r="AI72" s="84">
        <f t="shared" si="26"/>
        <v>1</v>
      </c>
      <c r="AJ72" s="156" t="str">
        <f t="shared" si="27"/>
        <v>OK</v>
      </c>
      <c r="AK72" s="179" t="s">
        <v>1387</v>
      </c>
      <c r="AL72" s="186" t="s">
        <v>626</v>
      </c>
      <c r="AM72" s="89"/>
      <c r="AN72" s="138"/>
      <c r="AO72" s="136"/>
      <c r="AP72" s="83" t="str">
        <f t="shared" si="28"/>
        <v/>
      </c>
      <c r="AQ72" s="84" t="str">
        <f t="shared" si="29"/>
        <v/>
      </c>
      <c r="AR72" s="81" t="str">
        <f t="shared" si="30"/>
        <v/>
      </c>
      <c r="AS72" s="138"/>
      <c r="AT72" s="91"/>
      <c r="AU72" s="71" t="str">
        <f t="shared" si="31"/>
        <v>Cumplida</v>
      </c>
      <c r="AV72" s="46"/>
      <c r="AW72" s="72" t="s">
        <v>35</v>
      </c>
      <c r="AX72" s="46"/>
      <c r="AY72" s="44"/>
      <c r="AZ72" s="44"/>
    </row>
    <row r="73" spans="1:52" s="60" customFormat="1" ht="50.1" customHeight="1" x14ac:dyDescent="0.2">
      <c r="A73" s="46">
        <v>338</v>
      </c>
      <c r="B73" s="55">
        <v>43082</v>
      </c>
      <c r="C73" s="47" t="s">
        <v>34</v>
      </c>
      <c r="D73" s="46"/>
      <c r="E73" s="47" t="s">
        <v>235</v>
      </c>
      <c r="F73" s="55">
        <v>43082</v>
      </c>
      <c r="G73" s="295" t="s">
        <v>491</v>
      </c>
      <c r="H73" s="294" t="s">
        <v>70</v>
      </c>
      <c r="I73" s="294" t="s">
        <v>492</v>
      </c>
      <c r="J73" s="47" t="s">
        <v>493</v>
      </c>
      <c r="K73" s="47" t="s">
        <v>488</v>
      </c>
      <c r="L73" s="82">
        <v>1</v>
      </c>
      <c r="M73" s="153" t="s">
        <v>53</v>
      </c>
      <c r="N73" s="47" t="str">
        <f>IF(H73="","",VLOOKUP(H73,dato!$A$2:$B$43,2,FALSE))</f>
        <v>Gonzalo Carlos Sierra Vergara (E)</v>
      </c>
      <c r="O73" s="47" t="s">
        <v>70</v>
      </c>
      <c r="P73" s="47" t="str">
        <f>IF(H73="","",VLOOKUP(O73,dato!$A$2:$B$152,2,FALSE))</f>
        <v>Gonzalo Carlos Sierra Vergara (E)</v>
      </c>
      <c r="Q73" s="46" t="s">
        <v>190</v>
      </c>
      <c r="R73" s="47" t="s">
        <v>310</v>
      </c>
      <c r="S73" s="84">
        <v>1</v>
      </c>
      <c r="T73" s="47" t="s">
        <v>356</v>
      </c>
      <c r="U73" s="55">
        <v>43132</v>
      </c>
      <c r="V73" s="55">
        <v>43446</v>
      </c>
      <c r="W73" s="151">
        <v>43474</v>
      </c>
      <c r="X73" s="179" t="s">
        <v>1383</v>
      </c>
      <c r="Y73" s="178">
        <v>1</v>
      </c>
      <c r="Z73" s="83">
        <f t="shared" si="22"/>
        <v>1</v>
      </c>
      <c r="AA73" s="84">
        <f t="shared" si="23"/>
        <v>1</v>
      </c>
      <c r="AB73" s="85" t="str">
        <f t="shared" si="24"/>
        <v>OK</v>
      </c>
      <c r="AC73" s="179" t="s">
        <v>1386</v>
      </c>
      <c r="AD73" s="186" t="s">
        <v>626</v>
      </c>
      <c r="AE73" s="151">
        <v>43474</v>
      </c>
      <c r="AF73" s="179" t="s">
        <v>1383</v>
      </c>
      <c r="AG73" s="178">
        <v>1</v>
      </c>
      <c r="AH73" s="83">
        <f t="shared" si="32"/>
        <v>1</v>
      </c>
      <c r="AI73" s="84">
        <f t="shared" si="26"/>
        <v>1</v>
      </c>
      <c r="AJ73" s="156" t="str">
        <f t="shared" si="27"/>
        <v>OK</v>
      </c>
      <c r="AK73" s="179" t="s">
        <v>1386</v>
      </c>
      <c r="AL73" s="186" t="s">
        <v>626</v>
      </c>
      <c r="AM73" s="89"/>
      <c r="AN73" s="138"/>
      <c r="AO73" s="136"/>
      <c r="AP73" s="83" t="str">
        <f t="shared" si="28"/>
        <v/>
      </c>
      <c r="AQ73" s="84" t="str">
        <f t="shared" si="29"/>
        <v/>
      </c>
      <c r="AR73" s="81" t="str">
        <f t="shared" si="30"/>
        <v/>
      </c>
      <c r="AS73" s="138"/>
      <c r="AT73" s="91"/>
      <c r="AU73" s="71" t="str">
        <f t="shared" si="31"/>
        <v>Cumplida</v>
      </c>
      <c r="AV73" s="46"/>
      <c r="AW73" s="72" t="s">
        <v>35</v>
      </c>
      <c r="AX73" s="46"/>
      <c r="AY73" s="44"/>
      <c r="AZ73" s="44"/>
    </row>
    <row r="74" spans="1:52" s="60" customFormat="1" ht="50.1" customHeight="1" x14ac:dyDescent="0.2">
      <c r="A74" s="46">
        <v>338</v>
      </c>
      <c r="B74" s="55">
        <v>43082</v>
      </c>
      <c r="C74" s="47" t="s">
        <v>34</v>
      </c>
      <c r="D74" s="46"/>
      <c r="E74" s="47" t="s">
        <v>235</v>
      </c>
      <c r="F74" s="55">
        <v>43082</v>
      </c>
      <c r="G74" s="295" t="s">
        <v>491</v>
      </c>
      <c r="H74" s="294" t="s">
        <v>70</v>
      </c>
      <c r="I74" s="294" t="s">
        <v>492</v>
      </c>
      <c r="J74" s="47" t="s">
        <v>493</v>
      </c>
      <c r="K74" s="47" t="s">
        <v>489</v>
      </c>
      <c r="L74" s="82">
        <v>1</v>
      </c>
      <c r="M74" s="153" t="s">
        <v>53</v>
      </c>
      <c r="N74" s="47" t="str">
        <f>IF(H74="","",VLOOKUP(H74,dato!$A$2:$B$43,2,FALSE))</f>
        <v>Gonzalo Carlos Sierra Vergara (E)</v>
      </c>
      <c r="O74" s="47" t="s">
        <v>70</v>
      </c>
      <c r="P74" s="47" t="str">
        <f>IF(H74="","",VLOOKUP(O74,dato!$A$2:$B$152,2,FALSE))</f>
        <v>Gonzalo Carlos Sierra Vergara (E)</v>
      </c>
      <c r="Q74" s="46" t="s">
        <v>190</v>
      </c>
      <c r="R74" s="47" t="s">
        <v>310</v>
      </c>
      <c r="S74" s="84">
        <v>1</v>
      </c>
      <c r="T74" s="47" t="s">
        <v>356</v>
      </c>
      <c r="U74" s="55">
        <v>43132</v>
      </c>
      <c r="V74" s="55">
        <v>43446</v>
      </c>
      <c r="W74" s="151">
        <v>43474</v>
      </c>
      <c r="X74" s="179" t="s">
        <v>1384</v>
      </c>
      <c r="Y74" s="178">
        <v>1</v>
      </c>
      <c r="Z74" s="83">
        <f t="shared" si="22"/>
        <v>1</v>
      </c>
      <c r="AA74" s="84">
        <f t="shared" si="23"/>
        <v>1</v>
      </c>
      <c r="AB74" s="85" t="str">
        <f t="shared" si="24"/>
        <v>OK</v>
      </c>
      <c r="AC74" s="179" t="s">
        <v>1372</v>
      </c>
      <c r="AD74" s="186" t="s">
        <v>626</v>
      </c>
      <c r="AE74" s="151">
        <v>43474</v>
      </c>
      <c r="AF74" s="179" t="s">
        <v>1384</v>
      </c>
      <c r="AG74" s="178">
        <v>1</v>
      </c>
      <c r="AH74" s="83">
        <f t="shared" si="32"/>
        <v>1</v>
      </c>
      <c r="AI74" s="84">
        <f t="shared" si="26"/>
        <v>1</v>
      </c>
      <c r="AJ74" s="156" t="str">
        <f t="shared" si="27"/>
        <v>OK</v>
      </c>
      <c r="AK74" s="179" t="s">
        <v>1372</v>
      </c>
      <c r="AL74" s="186" t="s">
        <v>626</v>
      </c>
      <c r="AM74" s="89"/>
      <c r="AN74" s="138"/>
      <c r="AO74" s="136"/>
      <c r="AP74" s="83" t="str">
        <f t="shared" si="28"/>
        <v/>
      </c>
      <c r="AQ74" s="84" t="str">
        <f t="shared" si="29"/>
        <v/>
      </c>
      <c r="AR74" s="81" t="str">
        <f t="shared" si="30"/>
        <v/>
      </c>
      <c r="AS74" s="138"/>
      <c r="AT74" s="91"/>
      <c r="AU74" s="71" t="str">
        <f t="shared" si="31"/>
        <v>Cumplida</v>
      </c>
      <c r="AV74" s="46"/>
      <c r="AW74" s="72" t="s">
        <v>35</v>
      </c>
      <c r="AX74" s="46"/>
      <c r="AY74" s="44"/>
      <c r="AZ74" s="44"/>
    </row>
    <row r="75" spans="1:52" s="60" customFormat="1" ht="50.1" customHeight="1" x14ac:dyDescent="0.2">
      <c r="A75" s="46">
        <v>338</v>
      </c>
      <c r="B75" s="55">
        <v>43082</v>
      </c>
      <c r="C75" s="47" t="s">
        <v>34</v>
      </c>
      <c r="D75" s="46"/>
      <c r="E75" s="47" t="s">
        <v>235</v>
      </c>
      <c r="F75" s="55">
        <v>43082</v>
      </c>
      <c r="G75" s="295" t="s">
        <v>491</v>
      </c>
      <c r="H75" s="294" t="s">
        <v>70</v>
      </c>
      <c r="I75" s="294" t="s">
        <v>492</v>
      </c>
      <c r="J75" s="47" t="s">
        <v>493</v>
      </c>
      <c r="K75" s="47" t="s">
        <v>490</v>
      </c>
      <c r="L75" s="82">
        <v>4</v>
      </c>
      <c r="M75" s="153" t="s">
        <v>53</v>
      </c>
      <c r="N75" s="47" t="str">
        <f>IF(H75="","",VLOOKUP(H75,dato!$A$2:$B$43,2,FALSE))</f>
        <v>Gonzalo Carlos Sierra Vergara (E)</v>
      </c>
      <c r="O75" s="47" t="s">
        <v>70</v>
      </c>
      <c r="P75" s="47" t="str">
        <f>IF(H75="","",VLOOKUP(O75,dato!$A$2:$B$152,2,FALSE))</f>
        <v>Gonzalo Carlos Sierra Vergara (E)</v>
      </c>
      <c r="Q75" s="46" t="s">
        <v>190</v>
      </c>
      <c r="R75" s="47" t="s">
        <v>310</v>
      </c>
      <c r="S75" s="84">
        <v>1</v>
      </c>
      <c r="T75" s="47" t="s">
        <v>356</v>
      </c>
      <c r="U75" s="55">
        <v>43132</v>
      </c>
      <c r="V75" s="55">
        <v>43446</v>
      </c>
      <c r="W75" s="151">
        <v>43474</v>
      </c>
      <c r="X75" s="179" t="s">
        <v>1381</v>
      </c>
      <c r="Y75" s="178">
        <v>4</v>
      </c>
      <c r="Z75" s="83">
        <f t="shared" si="22"/>
        <v>1</v>
      </c>
      <c r="AA75" s="84">
        <f t="shared" si="23"/>
        <v>1</v>
      </c>
      <c r="AB75" s="85" t="str">
        <f t="shared" si="24"/>
        <v>OK</v>
      </c>
      <c r="AC75" s="179" t="s">
        <v>1374</v>
      </c>
      <c r="AD75" s="186" t="s">
        <v>626</v>
      </c>
      <c r="AE75" s="151">
        <v>43474</v>
      </c>
      <c r="AF75" s="179" t="s">
        <v>1381</v>
      </c>
      <c r="AG75" s="178">
        <v>4</v>
      </c>
      <c r="AH75" s="83">
        <f t="shared" si="32"/>
        <v>1</v>
      </c>
      <c r="AI75" s="84">
        <f t="shared" si="26"/>
        <v>1</v>
      </c>
      <c r="AJ75" s="156" t="str">
        <f t="shared" si="27"/>
        <v>OK</v>
      </c>
      <c r="AK75" s="179" t="s">
        <v>1374</v>
      </c>
      <c r="AL75" s="186" t="s">
        <v>626</v>
      </c>
      <c r="AM75" s="89"/>
      <c r="AN75" s="138"/>
      <c r="AO75" s="136"/>
      <c r="AP75" s="83" t="str">
        <f t="shared" si="28"/>
        <v/>
      </c>
      <c r="AQ75" s="84" t="str">
        <f t="shared" si="29"/>
        <v/>
      </c>
      <c r="AR75" s="81" t="str">
        <f t="shared" si="30"/>
        <v/>
      </c>
      <c r="AS75" s="138"/>
      <c r="AT75" s="91"/>
      <c r="AU75" s="71" t="str">
        <f t="shared" si="31"/>
        <v>Cumplida</v>
      </c>
      <c r="AV75" s="46"/>
      <c r="AW75" s="72" t="s">
        <v>35</v>
      </c>
      <c r="AX75" s="46"/>
      <c r="AY75" s="44"/>
      <c r="AZ75" s="44"/>
    </row>
    <row r="76" spans="1:52" s="60" customFormat="1" ht="50.1" customHeight="1" x14ac:dyDescent="0.2">
      <c r="A76" s="46">
        <v>338</v>
      </c>
      <c r="B76" s="55">
        <v>43082</v>
      </c>
      <c r="C76" s="47" t="s">
        <v>34</v>
      </c>
      <c r="D76" s="46"/>
      <c r="E76" s="47" t="s">
        <v>235</v>
      </c>
      <c r="F76" s="55">
        <v>43082</v>
      </c>
      <c r="G76" s="295" t="s">
        <v>495</v>
      </c>
      <c r="H76" s="294" t="s">
        <v>70</v>
      </c>
      <c r="I76" s="294" t="s">
        <v>496</v>
      </c>
      <c r="J76" s="47" t="s">
        <v>497</v>
      </c>
      <c r="K76" s="51" t="s">
        <v>628</v>
      </c>
      <c r="L76" s="82">
        <v>1</v>
      </c>
      <c r="M76" s="153" t="s">
        <v>53</v>
      </c>
      <c r="N76" s="47" t="str">
        <f>IF(H76="","",VLOOKUP(H76,dato!$A$2:$B$43,2,FALSE))</f>
        <v>Gonzalo Carlos Sierra Vergara (E)</v>
      </c>
      <c r="O76" s="47" t="s">
        <v>70</v>
      </c>
      <c r="P76" s="47" t="str">
        <f>IF(H76="","",VLOOKUP(O76,dato!$A$2:$B$152,2,FALSE))</f>
        <v>Gonzalo Carlos Sierra Vergara (E)</v>
      </c>
      <c r="Q76" s="46" t="s">
        <v>190</v>
      </c>
      <c r="R76" s="47" t="s">
        <v>310</v>
      </c>
      <c r="S76" s="84">
        <v>1</v>
      </c>
      <c r="T76" s="47" t="s">
        <v>356</v>
      </c>
      <c r="U76" s="55">
        <v>43132</v>
      </c>
      <c r="V76" s="55">
        <v>43446</v>
      </c>
      <c r="W76" s="151">
        <v>43474</v>
      </c>
      <c r="X76" s="179" t="s">
        <v>1375</v>
      </c>
      <c r="Y76" s="178">
        <v>1</v>
      </c>
      <c r="Z76" s="83">
        <f t="shared" si="22"/>
        <v>1</v>
      </c>
      <c r="AA76" s="84">
        <f t="shared" si="23"/>
        <v>1</v>
      </c>
      <c r="AB76" s="85" t="str">
        <f t="shared" si="24"/>
        <v>OK</v>
      </c>
      <c r="AC76" s="179" t="s">
        <v>1387</v>
      </c>
      <c r="AD76" s="186" t="s">
        <v>626</v>
      </c>
      <c r="AE76" s="151">
        <v>43474</v>
      </c>
      <c r="AF76" s="179" t="s">
        <v>1375</v>
      </c>
      <c r="AG76" s="178">
        <v>1</v>
      </c>
      <c r="AH76" s="83">
        <f t="shared" si="32"/>
        <v>1</v>
      </c>
      <c r="AI76" s="84">
        <f t="shared" si="26"/>
        <v>1</v>
      </c>
      <c r="AJ76" s="156" t="str">
        <f t="shared" si="27"/>
        <v>OK</v>
      </c>
      <c r="AK76" s="179" t="s">
        <v>1387</v>
      </c>
      <c r="AL76" s="186" t="s">
        <v>626</v>
      </c>
      <c r="AM76" s="89"/>
      <c r="AN76" s="138"/>
      <c r="AO76" s="136"/>
      <c r="AP76" s="83" t="str">
        <f t="shared" si="28"/>
        <v/>
      </c>
      <c r="AQ76" s="84" t="str">
        <f t="shared" si="29"/>
        <v/>
      </c>
      <c r="AR76" s="81" t="str">
        <f t="shared" si="30"/>
        <v/>
      </c>
      <c r="AS76" s="138"/>
      <c r="AT76" s="91"/>
      <c r="AU76" s="71" t="str">
        <f t="shared" si="31"/>
        <v>Cumplida</v>
      </c>
      <c r="AV76" s="46"/>
      <c r="AW76" s="72" t="s">
        <v>35</v>
      </c>
      <c r="AX76" s="46"/>
      <c r="AY76" s="44"/>
      <c r="AZ76" s="44"/>
    </row>
    <row r="77" spans="1:52" s="60" customFormat="1" ht="50.1" customHeight="1" x14ac:dyDescent="0.2">
      <c r="A77" s="46">
        <v>338</v>
      </c>
      <c r="B77" s="55">
        <v>43082</v>
      </c>
      <c r="C77" s="47" t="s">
        <v>34</v>
      </c>
      <c r="D77" s="46"/>
      <c r="E77" s="47" t="s">
        <v>235</v>
      </c>
      <c r="F77" s="55">
        <v>43082</v>
      </c>
      <c r="G77" s="295" t="s">
        <v>495</v>
      </c>
      <c r="H77" s="294" t="s">
        <v>70</v>
      </c>
      <c r="I77" s="294" t="s">
        <v>496</v>
      </c>
      <c r="J77" s="47" t="s">
        <v>497</v>
      </c>
      <c r="K77" s="47" t="s">
        <v>498</v>
      </c>
      <c r="L77" s="82">
        <v>1</v>
      </c>
      <c r="M77" s="153" t="s">
        <v>53</v>
      </c>
      <c r="N77" s="47" t="str">
        <f>IF(H77="","",VLOOKUP(H77,dato!$A$2:$B$43,2,FALSE))</f>
        <v>Gonzalo Carlos Sierra Vergara (E)</v>
      </c>
      <c r="O77" s="47" t="s">
        <v>70</v>
      </c>
      <c r="P77" s="47" t="str">
        <f>IF(H77="","",VLOOKUP(O77,dato!$A$2:$B$152,2,FALSE))</f>
        <v>Gonzalo Carlos Sierra Vergara (E)</v>
      </c>
      <c r="Q77" s="46" t="s">
        <v>190</v>
      </c>
      <c r="R77" s="47" t="s">
        <v>310</v>
      </c>
      <c r="S77" s="84">
        <v>1</v>
      </c>
      <c r="T77" s="47" t="s">
        <v>356</v>
      </c>
      <c r="U77" s="55">
        <v>43132</v>
      </c>
      <c r="V77" s="55">
        <v>43446</v>
      </c>
      <c r="W77" s="151">
        <v>43474</v>
      </c>
      <c r="X77" s="179" t="s">
        <v>1383</v>
      </c>
      <c r="Y77" s="178">
        <v>1</v>
      </c>
      <c r="Z77" s="83">
        <f t="shared" si="22"/>
        <v>1</v>
      </c>
      <c r="AA77" s="84">
        <f t="shared" si="23"/>
        <v>1</v>
      </c>
      <c r="AB77" s="85" t="str">
        <f t="shared" si="24"/>
        <v>OK</v>
      </c>
      <c r="AC77" s="179" t="s">
        <v>1389</v>
      </c>
      <c r="AD77" s="186" t="s">
        <v>626</v>
      </c>
      <c r="AE77" s="151">
        <v>43474</v>
      </c>
      <c r="AF77" s="179" t="s">
        <v>1383</v>
      </c>
      <c r="AG77" s="178">
        <v>1</v>
      </c>
      <c r="AH77" s="83">
        <f t="shared" si="32"/>
        <v>1</v>
      </c>
      <c r="AI77" s="84">
        <f t="shared" si="26"/>
        <v>1</v>
      </c>
      <c r="AJ77" s="156" t="str">
        <f t="shared" si="27"/>
        <v>OK</v>
      </c>
      <c r="AK77" s="179" t="s">
        <v>1389</v>
      </c>
      <c r="AL77" s="186" t="s">
        <v>626</v>
      </c>
      <c r="AM77" s="89"/>
      <c r="AN77" s="138"/>
      <c r="AO77" s="136"/>
      <c r="AP77" s="83" t="str">
        <f t="shared" si="28"/>
        <v/>
      </c>
      <c r="AQ77" s="84" t="str">
        <f t="shared" si="29"/>
        <v/>
      </c>
      <c r="AR77" s="81" t="str">
        <f t="shared" si="30"/>
        <v/>
      </c>
      <c r="AS77" s="138"/>
      <c r="AT77" s="91"/>
      <c r="AU77" s="71" t="str">
        <f t="shared" si="31"/>
        <v>Cumplida</v>
      </c>
      <c r="AV77" s="46"/>
      <c r="AW77" s="72" t="s">
        <v>35</v>
      </c>
      <c r="AX77" s="46"/>
      <c r="AY77" s="44"/>
      <c r="AZ77" s="44"/>
    </row>
    <row r="78" spans="1:52" s="60" customFormat="1" ht="50.1" customHeight="1" x14ac:dyDescent="0.2">
      <c r="A78" s="46">
        <v>338</v>
      </c>
      <c r="B78" s="55">
        <v>43082</v>
      </c>
      <c r="C78" s="47" t="s">
        <v>34</v>
      </c>
      <c r="D78" s="46"/>
      <c r="E78" s="47" t="s">
        <v>235</v>
      </c>
      <c r="F78" s="55">
        <v>43082</v>
      </c>
      <c r="G78" s="295" t="s">
        <v>495</v>
      </c>
      <c r="H78" s="294" t="s">
        <v>70</v>
      </c>
      <c r="I78" s="294" t="s">
        <v>496</v>
      </c>
      <c r="J78" s="47" t="s">
        <v>497</v>
      </c>
      <c r="K78" s="47" t="s">
        <v>489</v>
      </c>
      <c r="L78" s="82">
        <v>1</v>
      </c>
      <c r="M78" s="153" t="s">
        <v>53</v>
      </c>
      <c r="N78" s="47" t="str">
        <f>IF(H78="","",VLOOKUP(H78,dato!$A$2:$B$43,2,FALSE))</f>
        <v>Gonzalo Carlos Sierra Vergara (E)</v>
      </c>
      <c r="O78" s="47" t="s">
        <v>70</v>
      </c>
      <c r="P78" s="47" t="str">
        <f>IF(H78="","",VLOOKUP(O78,dato!$A$2:$B$152,2,FALSE))</f>
        <v>Gonzalo Carlos Sierra Vergara (E)</v>
      </c>
      <c r="Q78" s="46" t="s">
        <v>190</v>
      </c>
      <c r="R78" s="47" t="s">
        <v>310</v>
      </c>
      <c r="S78" s="84">
        <v>1</v>
      </c>
      <c r="T78" s="47" t="s">
        <v>356</v>
      </c>
      <c r="U78" s="55">
        <v>43132</v>
      </c>
      <c r="V78" s="55">
        <v>43446</v>
      </c>
      <c r="W78" s="151">
        <v>43474</v>
      </c>
      <c r="X78" s="179" t="s">
        <v>1388</v>
      </c>
      <c r="Y78" s="178">
        <v>1</v>
      </c>
      <c r="Z78" s="83">
        <f t="shared" si="22"/>
        <v>1</v>
      </c>
      <c r="AA78" s="84">
        <f t="shared" si="23"/>
        <v>1</v>
      </c>
      <c r="AB78" s="85" t="str">
        <f t="shared" si="24"/>
        <v>OK</v>
      </c>
      <c r="AC78" s="179" t="s">
        <v>1372</v>
      </c>
      <c r="AD78" s="186" t="s">
        <v>626</v>
      </c>
      <c r="AE78" s="151">
        <v>43474</v>
      </c>
      <c r="AF78" s="179" t="s">
        <v>1388</v>
      </c>
      <c r="AG78" s="178">
        <v>1</v>
      </c>
      <c r="AH78" s="83">
        <f t="shared" si="32"/>
        <v>1</v>
      </c>
      <c r="AI78" s="84">
        <f t="shared" si="26"/>
        <v>1</v>
      </c>
      <c r="AJ78" s="156" t="str">
        <f t="shared" si="27"/>
        <v>OK</v>
      </c>
      <c r="AK78" s="179" t="s">
        <v>1372</v>
      </c>
      <c r="AL78" s="186" t="s">
        <v>626</v>
      </c>
      <c r="AM78" s="89"/>
      <c r="AN78" s="138"/>
      <c r="AO78" s="136"/>
      <c r="AP78" s="83" t="str">
        <f t="shared" si="28"/>
        <v/>
      </c>
      <c r="AQ78" s="84" t="str">
        <f t="shared" si="29"/>
        <v/>
      </c>
      <c r="AR78" s="81" t="str">
        <f t="shared" si="30"/>
        <v/>
      </c>
      <c r="AS78" s="138"/>
      <c r="AT78" s="91"/>
      <c r="AU78" s="71" t="str">
        <f t="shared" si="31"/>
        <v>Cumplida</v>
      </c>
      <c r="AV78" s="46"/>
      <c r="AW78" s="72" t="s">
        <v>35</v>
      </c>
      <c r="AX78" s="46"/>
      <c r="AY78" s="44"/>
      <c r="AZ78" s="44"/>
    </row>
    <row r="79" spans="1:52" s="60" customFormat="1" ht="50.1" customHeight="1" x14ac:dyDescent="0.2">
      <c r="A79" s="46">
        <v>338</v>
      </c>
      <c r="B79" s="55">
        <v>43082</v>
      </c>
      <c r="C79" s="47" t="s">
        <v>34</v>
      </c>
      <c r="D79" s="46"/>
      <c r="E79" s="47" t="s">
        <v>235</v>
      </c>
      <c r="F79" s="55">
        <v>43082</v>
      </c>
      <c r="G79" s="295" t="s">
        <v>495</v>
      </c>
      <c r="H79" s="294" t="s">
        <v>70</v>
      </c>
      <c r="I79" s="294" t="s">
        <v>496</v>
      </c>
      <c r="J79" s="47" t="s">
        <v>497</v>
      </c>
      <c r="K79" s="47" t="s">
        <v>499</v>
      </c>
      <c r="L79" s="82">
        <v>1</v>
      </c>
      <c r="M79" s="153" t="s">
        <v>53</v>
      </c>
      <c r="N79" s="47" t="str">
        <f>IF(H79="","",VLOOKUP(H79,dato!$A$2:$B$43,2,FALSE))</f>
        <v>Gonzalo Carlos Sierra Vergara (E)</v>
      </c>
      <c r="O79" s="47" t="s">
        <v>70</v>
      </c>
      <c r="P79" s="47" t="str">
        <f>IF(H79="","",VLOOKUP(O79,dato!$A$2:$B$152,2,FALSE))</f>
        <v>Gonzalo Carlos Sierra Vergara (E)</v>
      </c>
      <c r="Q79" s="46" t="s">
        <v>190</v>
      </c>
      <c r="R79" s="47" t="s">
        <v>310</v>
      </c>
      <c r="S79" s="84">
        <v>1</v>
      </c>
      <c r="T79" s="47" t="s">
        <v>356</v>
      </c>
      <c r="U79" s="55">
        <v>43132</v>
      </c>
      <c r="V79" s="55">
        <v>43446</v>
      </c>
      <c r="W79" s="151">
        <v>43474</v>
      </c>
      <c r="X79" s="179" t="s">
        <v>1375</v>
      </c>
      <c r="Y79" s="178">
        <v>1</v>
      </c>
      <c r="Z79" s="83">
        <f t="shared" si="22"/>
        <v>1</v>
      </c>
      <c r="AA79" s="84">
        <f t="shared" si="23"/>
        <v>1</v>
      </c>
      <c r="AB79" s="85" t="str">
        <f t="shared" si="24"/>
        <v>OK</v>
      </c>
      <c r="AC79" s="179" t="s">
        <v>1387</v>
      </c>
      <c r="AD79" s="186" t="s">
        <v>626</v>
      </c>
      <c r="AE79" s="151">
        <v>43474</v>
      </c>
      <c r="AF79" s="179" t="s">
        <v>1375</v>
      </c>
      <c r="AG79" s="178">
        <v>1</v>
      </c>
      <c r="AH79" s="83">
        <f t="shared" si="32"/>
        <v>1</v>
      </c>
      <c r="AI79" s="84">
        <f t="shared" si="26"/>
        <v>1</v>
      </c>
      <c r="AJ79" s="156" t="str">
        <f t="shared" si="27"/>
        <v>OK</v>
      </c>
      <c r="AK79" s="179" t="s">
        <v>1387</v>
      </c>
      <c r="AL79" s="186" t="s">
        <v>626</v>
      </c>
      <c r="AM79" s="89"/>
      <c r="AN79" s="138"/>
      <c r="AO79" s="136"/>
      <c r="AP79" s="83" t="str">
        <f t="shared" si="28"/>
        <v/>
      </c>
      <c r="AQ79" s="84" t="str">
        <f t="shared" si="29"/>
        <v/>
      </c>
      <c r="AR79" s="81" t="str">
        <f t="shared" si="30"/>
        <v/>
      </c>
      <c r="AS79" s="138"/>
      <c r="AT79" s="91"/>
      <c r="AU79" s="71" t="str">
        <f t="shared" si="31"/>
        <v>Cumplida</v>
      </c>
      <c r="AV79" s="46"/>
      <c r="AW79" s="72" t="s">
        <v>35</v>
      </c>
      <c r="AX79" s="46"/>
      <c r="AY79" s="44"/>
      <c r="AZ79" s="44"/>
    </row>
    <row r="80" spans="1:52" s="60" customFormat="1" ht="50.1" customHeight="1" x14ac:dyDescent="0.2">
      <c r="A80" s="46">
        <v>338</v>
      </c>
      <c r="B80" s="55">
        <v>43082</v>
      </c>
      <c r="C80" s="47" t="s">
        <v>34</v>
      </c>
      <c r="D80" s="46"/>
      <c r="E80" s="47" t="s">
        <v>235</v>
      </c>
      <c r="F80" s="55">
        <v>43082</v>
      </c>
      <c r="G80" s="295" t="s">
        <v>495</v>
      </c>
      <c r="H80" s="294" t="s">
        <v>70</v>
      </c>
      <c r="I80" s="294" t="s">
        <v>496</v>
      </c>
      <c r="J80" s="47" t="s">
        <v>497</v>
      </c>
      <c r="K80" s="47" t="s">
        <v>500</v>
      </c>
      <c r="L80" s="82">
        <v>4</v>
      </c>
      <c r="M80" s="153" t="s">
        <v>53</v>
      </c>
      <c r="N80" s="47" t="str">
        <f>IF(H80="","",VLOOKUP(H80,dato!$A$2:$B$43,2,FALSE))</f>
        <v>Gonzalo Carlos Sierra Vergara (E)</v>
      </c>
      <c r="O80" s="47" t="s">
        <v>70</v>
      </c>
      <c r="P80" s="47" t="str">
        <f>IF(H80="","",VLOOKUP(O80,dato!$A$2:$B$152,2,FALSE))</f>
        <v>Gonzalo Carlos Sierra Vergara (E)</v>
      </c>
      <c r="Q80" s="46" t="s">
        <v>190</v>
      </c>
      <c r="R80" s="47" t="s">
        <v>310</v>
      </c>
      <c r="S80" s="84">
        <v>1</v>
      </c>
      <c r="T80" s="47" t="s">
        <v>356</v>
      </c>
      <c r="U80" s="55">
        <v>43132</v>
      </c>
      <c r="V80" s="55">
        <v>43446</v>
      </c>
      <c r="W80" s="151">
        <v>43474</v>
      </c>
      <c r="X80" s="179" t="s">
        <v>1381</v>
      </c>
      <c r="Y80" s="178">
        <v>4</v>
      </c>
      <c r="Z80" s="83">
        <f t="shared" si="22"/>
        <v>1</v>
      </c>
      <c r="AA80" s="84">
        <f t="shared" si="23"/>
        <v>1</v>
      </c>
      <c r="AB80" s="85" t="str">
        <f t="shared" si="24"/>
        <v>OK</v>
      </c>
      <c r="AC80" s="179" t="s">
        <v>1374</v>
      </c>
      <c r="AD80" s="186" t="s">
        <v>626</v>
      </c>
      <c r="AE80" s="151">
        <v>43474</v>
      </c>
      <c r="AF80" s="179" t="s">
        <v>1381</v>
      </c>
      <c r="AG80" s="178">
        <v>4</v>
      </c>
      <c r="AH80" s="83">
        <f t="shared" si="32"/>
        <v>1</v>
      </c>
      <c r="AI80" s="84">
        <f t="shared" si="26"/>
        <v>1</v>
      </c>
      <c r="AJ80" s="156" t="str">
        <f t="shared" si="27"/>
        <v>OK</v>
      </c>
      <c r="AK80" s="179" t="s">
        <v>1374</v>
      </c>
      <c r="AL80" s="186" t="s">
        <v>626</v>
      </c>
      <c r="AM80" s="89"/>
      <c r="AN80" s="138"/>
      <c r="AO80" s="136"/>
      <c r="AP80" s="83" t="str">
        <f t="shared" si="28"/>
        <v/>
      </c>
      <c r="AQ80" s="84" t="str">
        <f t="shared" si="29"/>
        <v/>
      </c>
      <c r="AR80" s="81" t="str">
        <f t="shared" si="30"/>
        <v/>
      </c>
      <c r="AS80" s="138"/>
      <c r="AT80" s="91"/>
      <c r="AU80" s="71" t="str">
        <f t="shared" si="31"/>
        <v>Cumplida</v>
      </c>
      <c r="AV80" s="46"/>
      <c r="AW80" s="72" t="s">
        <v>35</v>
      </c>
      <c r="AX80" s="46"/>
      <c r="AY80" s="44"/>
      <c r="AZ80" s="44"/>
    </row>
    <row r="81" spans="1:52" s="60" customFormat="1" ht="50.1" customHeight="1" x14ac:dyDescent="0.2">
      <c r="A81" s="46">
        <v>338</v>
      </c>
      <c r="B81" s="55">
        <v>43082</v>
      </c>
      <c r="C81" s="47" t="s">
        <v>34</v>
      </c>
      <c r="D81" s="46"/>
      <c r="E81" s="47" t="s">
        <v>235</v>
      </c>
      <c r="F81" s="55">
        <v>43082</v>
      </c>
      <c r="G81" s="295" t="s">
        <v>501</v>
      </c>
      <c r="H81" s="294" t="s">
        <v>33</v>
      </c>
      <c r="I81" s="294" t="s">
        <v>502</v>
      </c>
      <c r="J81" s="47" t="s">
        <v>503</v>
      </c>
      <c r="K81" s="47" t="s">
        <v>504</v>
      </c>
      <c r="L81" s="82">
        <v>1</v>
      </c>
      <c r="M81" s="153" t="s">
        <v>53</v>
      </c>
      <c r="N81" s="47" t="str">
        <f>IF(H81="","",VLOOKUP(H81,dato!$A$2:$B$43,2,FALSE))</f>
        <v>Gloria Verónica Zambrano Ocampo</v>
      </c>
      <c r="O81" s="47" t="s">
        <v>85</v>
      </c>
      <c r="P81" s="47" t="str">
        <f>IF(H81="","",VLOOKUP(O81,dato!$A$2:$B$152,2,FALSE))</f>
        <v>Johanni Alexánder Espitia</v>
      </c>
      <c r="Q81" s="46" t="s">
        <v>190</v>
      </c>
      <c r="R81" s="47" t="s">
        <v>219</v>
      </c>
      <c r="S81" s="84">
        <v>1</v>
      </c>
      <c r="T81" s="47" t="s">
        <v>477</v>
      </c>
      <c r="U81" s="55">
        <v>43101</v>
      </c>
      <c r="V81" s="55">
        <v>43444</v>
      </c>
      <c r="W81" s="150">
        <v>43360</v>
      </c>
      <c r="X81" s="143" t="s">
        <v>839</v>
      </c>
      <c r="Y81" s="177">
        <v>1</v>
      </c>
      <c r="Z81" s="83">
        <f t="shared" si="22"/>
        <v>1</v>
      </c>
      <c r="AA81" s="84">
        <f t="shared" si="23"/>
        <v>1</v>
      </c>
      <c r="AB81" s="85" t="str">
        <f t="shared" si="24"/>
        <v>OK</v>
      </c>
      <c r="AC81" s="143" t="s">
        <v>840</v>
      </c>
      <c r="AD81" s="143" t="s">
        <v>828</v>
      </c>
      <c r="AE81" s="150">
        <v>43360</v>
      </c>
      <c r="AF81" s="143" t="s">
        <v>839</v>
      </c>
      <c r="AG81" s="177">
        <v>1</v>
      </c>
      <c r="AH81" s="83">
        <f>IF(AG81="","",IF(OR($L81=0,$L81="",AE81=""),"",AG81/$L81))</f>
        <v>1</v>
      </c>
      <c r="AI81" s="84">
        <f t="shared" si="26"/>
        <v>1</v>
      </c>
      <c r="AJ81" s="156" t="str">
        <f t="shared" si="27"/>
        <v>OK</v>
      </c>
      <c r="AK81" s="143" t="s">
        <v>840</v>
      </c>
      <c r="AL81" s="143" t="s">
        <v>828</v>
      </c>
      <c r="AM81" s="47"/>
      <c r="AN81" s="47"/>
      <c r="AO81" s="91"/>
      <c r="AP81" s="83" t="str">
        <f t="shared" si="28"/>
        <v/>
      </c>
      <c r="AQ81" s="84" t="str">
        <f t="shared" si="29"/>
        <v/>
      </c>
      <c r="AR81" s="81" t="str">
        <f t="shared" si="30"/>
        <v/>
      </c>
      <c r="AS81" s="47"/>
      <c r="AT81" s="47"/>
      <c r="AU81" s="71" t="str">
        <f t="shared" si="31"/>
        <v>Cumplida</v>
      </c>
      <c r="AV81" s="46"/>
      <c r="AW81" s="72" t="s">
        <v>35</v>
      </c>
      <c r="AX81" s="46"/>
      <c r="AY81" s="44"/>
      <c r="AZ81" s="44"/>
    </row>
    <row r="82" spans="1:52" s="60" customFormat="1" ht="50.1" customHeight="1" x14ac:dyDescent="0.2">
      <c r="A82" s="46">
        <v>338</v>
      </c>
      <c r="B82" s="55">
        <v>43082</v>
      </c>
      <c r="C82" s="47" t="s">
        <v>34</v>
      </c>
      <c r="D82" s="46"/>
      <c r="E82" s="47" t="s">
        <v>235</v>
      </c>
      <c r="F82" s="55">
        <v>43082</v>
      </c>
      <c r="G82" s="295" t="s">
        <v>505</v>
      </c>
      <c r="H82" s="294" t="s">
        <v>33</v>
      </c>
      <c r="I82" s="294" t="s">
        <v>506</v>
      </c>
      <c r="J82" s="47" t="s">
        <v>507</v>
      </c>
      <c r="K82" s="47" t="s">
        <v>508</v>
      </c>
      <c r="L82" s="82">
        <v>2</v>
      </c>
      <c r="M82" s="153" t="s">
        <v>53</v>
      </c>
      <c r="N82" s="47" t="str">
        <f>IF(H82="","",VLOOKUP(H82,dato!$A$2:$B$43,2,FALSE))</f>
        <v>Gloria Verónica Zambrano Ocampo</v>
      </c>
      <c r="O82" s="47" t="s">
        <v>33</v>
      </c>
      <c r="P82" s="47" t="str">
        <f>IF(H82="","",VLOOKUP(O82,dato!$A$2:$B$152,2,FALSE))</f>
        <v>Gloria Verónica Zambrano Ocampo</v>
      </c>
      <c r="Q82" s="46" t="s">
        <v>190</v>
      </c>
      <c r="R82" s="47" t="s">
        <v>509</v>
      </c>
      <c r="S82" s="84">
        <v>0.7</v>
      </c>
      <c r="T82" s="47" t="s">
        <v>510</v>
      </c>
      <c r="U82" s="55">
        <v>43101</v>
      </c>
      <c r="V82" s="55">
        <v>43444</v>
      </c>
      <c r="W82" s="151">
        <v>43475</v>
      </c>
      <c r="X82" s="142" t="s">
        <v>1461</v>
      </c>
      <c r="Y82" s="177">
        <v>2</v>
      </c>
      <c r="Z82" s="83">
        <f t="shared" si="22"/>
        <v>1</v>
      </c>
      <c r="AA82" s="84">
        <f t="shared" si="23"/>
        <v>1</v>
      </c>
      <c r="AB82" s="85" t="str">
        <f t="shared" si="24"/>
        <v>OK</v>
      </c>
      <c r="AC82" s="142" t="s">
        <v>1463</v>
      </c>
      <c r="AD82" s="142" t="s">
        <v>1571</v>
      </c>
      <c r="AE82" s="151">
        <v>43475</v>
      </c>
      <c r="AF82" s="142" t="s">
        <v>1461</v>
      </c>
      <c r="AG82" s="177">
        <v>2</v>
      </c>
      <c r="AH82" s="132">
        <f t="shared" ref="AH82:AH129" si="33">IF(AG82="","",IF(OR($L82=0,$L82="",AE82=""),"",AG82/$L82))</f>
        <v>1</v>
      </c>
      <c r="AI82" s="84">
        <f t="shared" si="26"/>
        <v>1</v>
      </c>
      <c r="AJ82" s="156" t="str">
        <f t="shared" si="27"/>
        <v>OK</v>
      </c>
      <c r="AK82" s="142" t="s">
        <v>1463</v>
      </c>
      <c r="AL82" s="142" t="s">
        <v>1571</v>
      </c>
      <c r="AM82" s="47"/>
      <c r="AN82" s="47"/>
      <c r="AO82" s="91"/>
      <c r="AP82" s="83" t="str">
        <f t="shared" si="28"/>
        <v/>
      </c>
      <c r="AQ82" s="84" t="str">
        <f t="shared" si="29"/>
        <v/>
      </c>
      <c r="AR82" s="81" t="str">
        <f t="shared" si="30"/>
        <v/>
      </c>
      <c r="AS82" s="47"/>
      <c r="AT82" s="47"/>
      <c r="AU82" s="71" t="str">
        <f t="shared" si="31"/>
        <v>Cumplida</v>
      </c>
      <c r="AV82" s="46"/>
      <c r="AW82" s="72" t="s">
        <v>35</v>
      </c>
      <c r="AX82" s="46"/>
      <c r="AY82" s="44"/>
      <c r="AZ82" s="44"/>
    </row>
    <row r="83" spans="1:52" s="60" customFormat="1" ht="50.1" customHeight="1" x14ac:dyDescent="0.2">
      <c r="A83" s="46">
        <v>338</v>
      </c>
      <c r="B83" s="55">
        <v>43082</v>
      </c>
      <c r="C83" s="47" t="s">
        <v>34</v>
      </c>
      <c r="D83" s="46"/>
      <c r="E83" s="47" t="s">
        <v>235</v>
      </c>
      <c r="F83" s="55">
        <v>43082</v>
      </c>
      <c r="G83" s="295" t="s">
        <v>505</v>
      </c>
      <c r="H83" s="294" t="s">
        <v>33</v>
      </c>
      <c r="I83" s="294" t="s">
        <v>506</v>
      </c>
      <c r="J83" s="47" t="s">
        <v>507</v>
      </c>
      <c r="K83" s="47" t="s">
        <v>511</v>
      </c>
      <c r="L83" s="82">
        <v>1</v>
      </c>
      <c r="M83" s="153" t="s">
        <v>53</v>
      </c>
      <c r="N83" s="47" t="str">
        <f>IF(H83="","",VLOOKUP(H83,dato!$A$2:$B$43,2,FALSE))</f>
        <v>Gloria Verónica Zambrano Ocampo</v>
      </c>
      <c r="O83" s="47" t="s">
        <v>33</v>
      </c>
      <c r="P83" s="47" t="str">
        <f>IF(H83="","",VLOOKUP(O83,dato!$A$2:$B$152,2,FALSE))</f>
        <v>Gloria Verónica Zambrano Ocampo</v>
      </c>
      <c r="Q83" s="46" t="s">
        <v>190</v>
      </c>
      <c r="R83" s="47" t="s">
        <v>512</v>
      </c>
      <c r="S83" s="84">
        <v>0.7</v>
      </c>
      <c r="T83" s="47" t="s">
        <v>513</v>
      </c>
      <c r="U83" s="55">
        <v>43101</v>
      </c>
      <c r="V83" s="55">
        <v>43444</v>
      </c>
      <c r="W83" s="151">
        <v>43475</v>
      </c>
      <c r="X83" s="142" t="s">
        <v>1462</v>
      </c>
      <c r="Y83" s="177">
        <v>1</v>
      </c>
      <c r="Z83" s="83">
        <f t="shared" si="22"/>
        <v>1</v>
      </c>
      <c r="AA83" s="84">
        <f t="shared" si="23"/>
        <v>1</v>
      </c>
      <c r="AB83" s="85" t="str">
        <f t="shared" si="24"/>
        <v>OK</v>
      </c>
      <c r="AC83" s="142" t="s">
        <v>1464</v>
      </c>
      <c r="AD83" s="142" t="s">
        <v>1571</v>
      </c>
      <c r="AE83" s="151">
        <v>43475</v>
      </c>
      <c r="AF83" s="142" t="s">
        <v>1462</v>
      </c>
      <c r="AG83" s="177">
        <v>1</v>
      </c>
      <c r="AH83" s="132">
        <f t="shared" si="33"/>
        <v>1</v>
      </c>
      <c r="AI83" s="84">
        <f t="shared" si="26"/>
        <v>1</v>
      </c>
      <c r="AJ83" s="156" t="str">
        <f t="shared" si="27"/>
        <v>OK</v>
      </c>
      <c r="AK83" s="142" t="s">
        <v>1464</v>
      </c>
      <c r="AL83" s="142" t="s">
        <v>1571</v>
      </c>
      <c r="AM83" s="47"/>
      <c r="AN83" s="47"/>
      <c r="AO83" s="91"/>
      <c r="AP83" s="83" t="str">
        <f t="shared" si="28"/>
        <v/>
      </c>
      <c r="AQ83" s="84" t="str">
        <f t="shared" si="29"/>
        <v/>
      </c>
      <c r="AR83" s="81" t="str">
        <f t="shared" si="30"/>
        <v/>
      </c>
      <c r="AS83" s="47"/>
      <c r="AT83" s="47"/>
      <c r="AU83" s="71" t="str">
        <f t="shared" si="31"/>
        <v>Cumplida</v>
      </c>
      <c r="AV83" s="46"/>
      <c r="AW83" s="72" t="s">
        <v>35</v>
      </c>
      <c r="AX83" s="46"/>
      <c r="AY83" s="44"/>
      <c r="AZ83" s="44"/>
    </row>
    <row r="84" spans="1:52" s="60" customFormat="1" ht="50.1" customHeight="1" x14ac:dyDescent="0.2">
      <c r="A84" s="46">
        <v>338</v>
      </c>
      <c r="B84" s="55">
        <v>43082</v>
      </c>
      <c r="C84" s="47" t="s">
        <v>34</v>
      </c>
      <c r="D84" s="46"/>
      <c r="E84" s="47" t="s">
        <v>235</v>
      </c>
      <c r="F84" s="55">
        <v>43082</v>
      </c>
      <c r="G84" s="295" t="s">
        <v>514</v>
      </c>
      <c r="H84" s="294" t="s">
        <v>68</v>
      </c>
      <c r="I84" s="294" t="s">
        <v>515</v>
      </c>
      <c r="J84" s="47" t="s">
        <v>516</v>
      </c>
      <c r="K84" s="49" t="s">
        <v>988</v>
      </c>
      <c r="L84" s="82">
        <v>1</v>
      </c>
      <c r="M84" s="153" t="s">
        <v>53</v>
      </c>
      <c r="N84" s="47" t="str">
        <f>IF(H84="","",VLOOKUP(H84,dato!$A$2:$B$43,2,FALSE))</f>
        <v>Cdte.Gerardo Alonso Martínez Riveros</v>
      </c>
      <c r="O84" s="47" t="s">
        <v>152</v>
      </c>
      <c r="P84" s="47" t="str">
        <f>IF(H84="","",VLOOKUP(O84,dato!$A$2:$B$152,2,FALSE))</f>
        <v>Cdte.Gerardo Alonso Martínez Riveros</v>
      </c>
      <c r="Q84" s="46" t="s">
        <v>190</v>
      </c>
      <c r="R84" s="51" t="s">
        <v>989</v>
      </c>
      <c r="S84" s="84">
        <v>1</v>
      </c>
      <c r="T84" s="47" t="s">
        <v>990</v>
      </c>
      <c r="U84" s="55">
        <v>43101</v>
      </c>
      <c r="V84" s="55">
        <v>43615</v>
      </c>
      <c r="W84" s="151">
        <v>43479</v>
      </c>
      <c r="X84" s="142" t="s">
        <v>1414</v>
      </c>
      <c r="Y84" s="159">
        <v>1</v>
      </c>
      <c r="Z84" s="83">
        <f t="shared" si="22"/>
        <v>1</v>
      </c>
      <c r="AA84" s="84">
        <f t="shared" si="23"/>
        <v>1</v>
      </c>
      <c r="AB84" s="85" t="str">
        <f t="shared" si="24"/>
        <v>OK</v>
      </c>
      <c r="AC84" s="142" t="s">
        <v>1410</v>
      </c>
      <c r="AD84" s="142" t="s">
        <v>44</v>
      </c>
      <c r="AE84" s="151">
        <v>43479</v>
      </c>
      <c r="AF84" s="142" t="s">
        <v>1414</v>
      </c>
      <c r="AG84" s="159">
        <v>1</v>
      </c>
      <c r="AH84" s="83">
        <f t="shared" si="33"/>
        <v>1</v>
      </c>
      <c r="AI84" s="84">
        <f t="shared" si="26"/>
        <v>1</v>
      </c>
      <c r="AJ84" s="156" t="str">
        <f t="shared" si="27"/>
        <v>OK</v>
      </c>
      <c r="AK84" s="142" t="s">
        <v>1410</v>
      </c>
      <c r="AL84" s="142" t="s">
        <v>44</v>
      </c>
      <c r="AM84" s="77"/>
      <c r="AN84" s="47"/>
      <c r="AO84" s="91"/>
      <c r="AP84" s="83" t="str">
        <f t="shared" si="28"/>
        <v/>
      </c>
      <c r="AQ84" s="84" t="str">
        <f t="shared" si="29"/>
        <v/>
      </c>
      <c r="AR84" s="81" t="str">
        <f t="shared" si="30"/>
        <v/>
      </c>
      <c r="AS84" s="47"/>
      <c r="AT84" s="47"/>
      <c r="AU84" s="71" t="str">
        <f t="shared" si="31"/>
        <v>Cumplida</v>
      </c>
      <c r="AV84" s="47" t="s">
        <v>991</v>
      </c>
      <c r="AW84" s="72" t="s">
        <v>35</v>
      </c>
      <c r="AX84" s="46"/>
      <c r="AY84" s="44"/>
      <c r="AZ84" s="44"/>
    </row>
    <row r="85" spans="1:52" s="60" customFormat="1" ht="50.1" customHeight="1" x14ac:dyDescent="0.2">
      <c r="A85" s="46">
        <v>338</v>
      </c>
      <c r="B85" s="55">
        <v>43082</v>
      </c>
      <c r="C85" s="47" t="s">
        <v>34</v>
      </c>
      <c r="D85" s="46"/>
      <c r="E85" s="47" t="s">
        <v>235</v>
      </c>
      <c r="F85" s="55">
        <v>43082</v>
      </c>
      <c r="G85" s="295" t="s">
        <v>517</v>
      </c>
      <c r="H85" s="294" t="s">
        <v>45</v>
      </c>
      <c r="I85" s="294" t="s">
        <v>518</v>
      </c>
      <c r="J85" s="47" t="s">
        <v>519</v>
      </c>
      <c r="K85" s="47" t="s">
        <v>520</v>
      </c>
      <c r="L85" s="82">
        <v>9</v>
      </c>
      <c r="M85" s="153" t="s">
        <v>53</v>
      </c>
      <c r="N85" s="47" t="str">
        <f>IF(H85="","",VLOOKUP(H85,dato!$A$2:$B$43,2,FALSE))</f>
        <v>Giohana Catarine Gonzalez Turizo</v>
      </c>
      <c r="O85" s="47" t="s">
        <v>45</v>
      </c>
      <c r="P85" s="47" t="str">
        <f>IF(H85="","",VLOOKUP(O85,dato!$A$2:$B$152,2,FALSE))</f>
        <v>Giohana Catarine Gonzalez Turizo</v>
      </c>
      <c r="Q85" s="46" t="s">
        <v>190</v>
      </c>
      <c r="R85" s="47" t="s">
        <v>521</v>
      </c>
      <c r="S85" s="84">
        <v>1</v>
      </c>
      <c r="T85" s="47" t="s">
        <v>522</v>
      </c>
      <c r="U85" s="55">
        <v>43132</v>
      </c>
      <c r="V85" s="55">
        <v>43434</v>
      </c>
      <c r="W85" s="151">
        <v>43474</v>
      </c>
      <c r="X85" s="142" t="s">
        <v>1294</v>
      </c>
      <c r="Y85" s="159">
        <v>9</v>
      </c>
      <c r="Z85" s="83">
        <f t="shared" si="22"/>
        <v>1</v>
      </c>
      <c r="AA85" s="84">
        <f t="shared" si="23"/>
        <v>1</v>
      </c>
      <c r="AB85" s="85" t="str">
        <f t="shared" ref="AB85:AB106" si="34">IF(Y85="","",IF(W85="","FALTA FECHA SEGUIMIENTO",IF(W85&gt;$V85,IF(AA85=100%,"OK","ROJO"),IF(AA85&lt;ROUND(DAYS360($U85,W85,FALSE),0)/ROUND(DAYS360($U85,$V85,FALSE),-1),"ROJO",IF(AA85=100%,"OK","AMARILLO")))))</f>
        <v>OK</v>
      </c>
      <c r="AC85" s="168" t="s">
        <v>1295</v>
      </c>
      <c r="AD85" s="142" t="s">
        <v>172</v>
      </c>
      <c r="AE85" s="151">
        <v>43474</v>
      </c>
      <c r="AF85" s="142" t="s">
        <v>1294</v>
      </c>
      <c r="AG85" s="159">
        <v>9</v>
      </c>
      <c r="AH85" s="83">
        <f t="shared" si="33"/>
        <v>1</v>
      </c>
      <c r="AI85" s="84">
        <f t="shared" si="26"/>
        <v>1</v>
      </c>
      <c r="AJ85" s="156" t="str">
        <f t="shared" si="27"/>
        <v>OK</v>
      </c>
      <c r="AK85" s="168" t="s">
        <v>1295</v>
      </c>
      <c r="AL85" s="142" t="s">
        <v>172</v>
      </c>
      <c r="AM85" s="77"/>
      <c r="AN85" s="47"/>
      <c r="AO85" s="91"/>
      <c r="AP85" s="83" t="str">
        <f t="shared" si="28"/>
        <v/>
      </c>
      <c r="AQ85" s="84" t="str">
        <f t="shared" si="29"/>
        <v/>
      </c>
      <c r="AR85" s="81" t="str">
        <f t="shared" si="30"/>
        <v/>
      </c>
      <c r="AS85" s="133"/>
      <c r="AT85" s="47"/>
      <c r="AU85" s="71" t="str">
        <f t="shared" si="31"/>
        <v>Cumplida</v>
      </c>
      <c r="AV85" s="46"/>
      <c r="AW85" s="72" t="s">
        <v>35</v>
      </c>
      <c r="AX85" s="46"/>
      <c r="AY85" s="44"/>
      <c r="AZ85" s="44"/>
    </row>
    <row r="86" spans="1:52" s="60" customFormat="1" ht="50.1" customHeight="1" x14ac:dyDescent="0.2">
      <c r="A86" s="46">
        <v>338</v>
      </c>
      <c r="B86" s="55">
        <v>43082</v>
      </c>
      <c r="C86" s="47" t="s">
        <v>34</v>
      </c>
      <c r="D86" s="46"/>
      <c r="E86" s="47" t="s">
        <v>235</v>
      </c>
      <c r="F86" s="55">
        <v>43082</v>
      </c>
      <c r="G86" s="295" t="s">
        <v>523</v>
      </c>
      <c r="H86" s="294" t="s">
        <v>58</v>
      </c>
      <c r="I86" s="294" t="s">
        <v>524</v>
      </c>
      <c r="J86" s="47" t="s">
        <v>525</v>
      </c>
      <c r="K86" s="47" t="s">
        <v>526</v>
      </c>
      <c r="L86" s="82">
        <v>1</v>
      </c>
      <c r="M86" s="153" t="s">
        <v>53</v>
      </c>
      <c r="N86" s="47" t="str">
        <f>IF(H86="","",VLOOKUP(H86,dato!$A$2:$B$43,2,FALSE))</f>
        <v>Juan Carlos Gómez Melgarejo</v>
      </c>
      <c r="O86" s="47" t="s">
        <v>620</v>
      </c>
      <c r="P86" s="47" t="str">
        <f>IF(H86="","",VLOOKUP(O86,dato!$A$2:$B$152,2,FALSE))</f>
        <v>Juan Carlos Gómez Melgarejo</v>
      </c>
      <c r="Q86" s="46" t="s">
        <v>190</v>
      </c>
      <c r="R86" s="47" t="s">
        <v>527</v>
      </c>
      <c r="S86" s="84">
        <v>1</v>
      </c>
      <c r="T86" s="47" t="s">
        <v>528</v>
      </c>
      <c r="U86" s="55">
        <v>43102</v>
      </c>
      <c r="V86" s="55">
        <v>43343</v>
      </c>
      <c r="W86" s="151">
        <v>43476</v>
      </c>
      <c r="X86" s="169" t="s">
        <v>1435</v>
      </c>
      <c r="Y86" s="153">
        <v>1</v>
      </c>
      <c r="Z86" s="83">
        <f t="shared" si="22"/>
        <v>1</v>
      </c>
      <c r="AA86" s="84">
        <f t="shared" si="23"/>
        <v>1</v>
      </c>
      <c r="AB86" s="85" t="str">
        <f t="shared" si="34"/>
        <v>OK</v>
      </c>
      <c r="AC86" s="169" t="s">
        <v>1436</v>
      </c>
      <c r="AD86" s="142" t="s">
        <v>626</v>
      </c>
      <c r="AE86" s="151">
        <v>43476</v>
      </c>
      <c r="AF86" s="169" t="s">
        <v>1435</v>
      </c>
      <c r="AG86" s="219">
        <v>1</v>
      </c>
      <c r="AH86" s="83">
        <f t="shared" si="33"/>
        <v>1</v>
      </c>
      <c r="AI86" s="84">
        <f t="shared" si="26"/>
        <v>1</v>
      </c>
      <c r="AJ86" s="156" t="str">
        <f t="shared" si="27"/>
        <v>OK</v>
      </c>
      <c r="AK86" s="169" t="s">
        <v>1436</v>
      </c>
      <c r="AL86" s="224" t="s">
        <v>626</v>
      </c>
      <c r="AM86" s="47"/>
      <c r="AN86" s="47"/>
      <c r="AO86" s="91"/>
      <c r="AP86" s="83" t="str">
        <f t="shared" si="28"/>
        <v/>
      </c>
      <c r="AQ86" s="84" t="str">
        <f t="shared" si="29"/>
        <v/>
      </c>
      <c r="AR86" s="81" t="str">
        <f t="shared" si="30"/>
        <v/>
      </c>
      <c r="AS86" s="47"/>
      <c r="AT86" s="47"/>
      <c r="AU86" s="71" t="str">
        <f t="shared" si="31"/>
        <v>Cumplida</v>
      </c>
      <c r="AV86" s="46"/>
      <c r="AW86" s="72" t="s">
        <v>35</v>
      </c>
      <c r="AX86" s="46"/>
      <c r="AY86" s="44"/>
      <c r="AZ86" s="44"/>
    </row>
    <row r="87" spans="1:52" s="60" customFormat="1" ht="50.1" customHeight="1" x14ac:dyDescent="0.2">
      <c r="A87" s="46">
        <v>338</v>
      </c>
      <c r="B87" s="55">
        <v>43082</v>
      </c>
      <c r="C87" s="47" t="s">
        <v>34</v>
      </c>
      <c r="D87" s="46"/>
      <c r="E87" s="47" t="s">
        <v>235</v>
      </c>
      <c r="F87" s="55">
        <v>43082</v>
      </c>
      <c r="G87" s="295" t="s">
        <v>523</v>
      </c>
      <c r="H87" s="294" t="s">
        <v>58</v>
      </c>
      <c r="I87" s="294" t="s">
        <v>524</v>
      </c>
      <c r="J87" s="47" t="s">
        <v>525</v>
      </c>
      <c r="K87" s="47" t="s">
        <v>529</v>
      </c>
      <c r="L87" s="82">
        <v>1</v>
      </c>
      <c r="M87" s="153" t="s">
        <v>53</v>
      </c>
      <c r="N87" s="47" t="str">
        <f>IF(H87="","",VLOOKUP(H87,dato!$A$2:$B$43,2,FALSE))</f>
        <v>Juan Carlos Gómez Melgarejo</v>
      </c>
      <c r="O87" s="47" t="s">
        <v>620</v>
      </c>
      <c r="P87" s="47" t="str">
        <f>IF(H87="","",VLOOKUP(O87,dato!$A$2:$B$152,2,FALSE))</f>
        <v>Juan Carlos Gómez Melgarejo</v>
      </c>
      <c r="Q87" s="46" t="s">
        <v>190</v>
      </c>
      <c r="R87" s="47" t="s">
        <v>527</v>
      </c>
      <c r="S87" s="84">
        <v>1</v>
      </c>
      <c r="T87" s="47" t="s">
        <v>530</v>
      </c>
      <c r="U87" s="55">
        <v>43102</v>
      </c>
      <c r="V87" s="55">
        <v>43343</v>
      </c>
      <c r="W87" s="151">
        <v>43476</v>
      </c>
      <c r="X87" s="169" t="s">
        <v>1435</v>
      </c>
      <c r="Y87" s="153">
        <v>1</v>
      </c>
      <c r="Z87" s="83">
        <f t="shared" si="22"/>
        <v>1</v>
      </c>
      <c r="AA87" s="84">
        <f t="shared" si="23"/>
        <v>1</v>
      </c>
      <c r="AB87" s="85" t="str">
        <f t="shared" si="34"/>
        <v>OK</v>
      </c>
      <c r="AC87" s="169" t="s">
        <v>1436</v>
      </c>
      <c r="AD87" s="142" t="s">
        <v>626</v>
      </c>
      <c r="AE87" s="151">
        <v>43476</v>
      </c>
      <c r="AF87" s="169" t="s">
        <v>1435</v>
      </c>
      <c r="AG87" s="219">
        <v>1</v>
      </c>
      <c r="AH87" s="83">
        <f t="shared" si="33"/>
        <v>1</v>
      </c>
      <c r="AI87" s="84">
        <f t="shared" si="26"/>
        <v>1</v>
      </c>
      <c r="AJ87" s="156" t="str">
        <f t="shared" si="27"/>
        <v>OK</v>
      </c>
      <c r="AK87" s="169" t="s">
        <v>1436</v>
      </c>
      <c r="AL87" s="224" t="s">
        <v>626</v>
      </c>
      <c r="AM87" s="47"/>
      <c r="AN87" s="47"/>
      <c r="AO87" s="91"/>
      <c r="AP87" s="83" t="str">
        <f t="shared" si="28"/>
        <v/>
      </c>
      <c r="AQ87" s="84" t="str">
        <f t="shared" si="29"/>
        <v/>
      </c>
      <c r="AR87" s="81" t="str">
        <f t="shared" si="30"/>
        <v/>
      </c>
      <c r="AS87" s="47"/>
      <c r="AT87" s="47"/>
      <c r="AU87" s="71" t="str">
        <f t="shared" si="31"/>
        <v>Cumplida</v>
      </c>
      <c r="AV87" s="46"/>
      <c r="AW87" s="72" t="s">
        <v>35</v>
      </c>
      <c r="AX87" s="46"/>
      <c r="AY87" s="44"/>
      <c r="AZ87" s="44"/>
    </row>
    <row r="88" spans="1:52" s="60" customFormat="1" ht="50.1" customHeight="1" x14ac:dyDescent="0.2">
      <c r="A88" s="46">
        <v>338</v>
      </c>
      <c r="B88" s="55">
        <v>43082</v>
      </c>
      <c r="C88" s="47" t="s">
        <v>34</v>
      </c>
      <c r="D88" s="46"/>
      <c r="E88" s="47" t="s">
        <v>235</v>
      </c>
      <c r="F88" s="55">
        <v>43082</v>
      </c>
      <c r="G88" s="295" t="s">
        <v>523</v>
      </c>
      <c r="H88" s="294" t="s">
        <v>58</v>
      </c>
      <c r="I88" s="294" t="s">
        <v>524</v>
      </c>
      <c r="J88" s="47" t="s">
        <v>525</v>
      </c>
      <c r="K88" s="47" t="s">
        <v>531</v>
      </c>
      <c r="L88" s="82">
        <v>1</v>
      </c>
      <c r="M88" s="153" t="s">
        <v>53</v>
      </c>
      <c r="N88" s="47" t="str">
        <f>IF(H88="","",VLOOKUP(H88,dato!$A$2:$B$43,2,FALSE))</f>
        <v>Juan Carlos Gómez Melgarejo</v>
      </c>
      <c r="O88" s="47" t="s">
        <v>620</v>
      </c>
      <c r="P88" s="47" t="str">
        <f>IF(H88="","",VLOOKUP(O88,dato!$A$2:$B$152,2,FALSE))</f>
        <v>Juan Carlos Gómez Melgarejo</v>
      </c>
      <c r="Q88" s="46" t="s">
        <v>190</v>
      </c>
      <c r="R88" s="47" t="s">
        <v>527</v>
      </c>
      <c r="S88" s="84">
        <v>1</v>
      </c>
      <c r="T88" s="47" t="s">
        <v>532</v>
      </c>
      <c r="U88" s="55">
        <v>43102</v>
      </c>
      <c r="V88" s="55">
        <v>43343</v>
      </c>
      <c r="W88" s="151">
        <v>43476</v>
      </c>
      <c r="X88" s="169" t="s">
        <v>1435</v>
      </c>
      <c r="Y88" s="153">
        <v>0.5</v>
      </c>
      <c r="Z88" s="83">
        <f t="shared" si="22"/>
        <v>0.5</v>
      </c>
      <c r="AA88" s="84">
        <f t="shared" si="23"/>
        <v>0.5</v>
      </c>
      <c r="AB88" s="85" t="str">
        <f t="shared" si="34"/>
        <v>ROJO</v>
      </c>
      <c r="AC88" s="169" t="s">
        <v>1436</v>
      </c>
      <c r="AD88" s="142" t="s">
        <v>626</v>
      </c>
      <c r="AE88" s="151">
        <v>43476</v>
      </c>
      <c r="AF88" s="169" t="s">
        <v>1435</v>
      </c>
      <c r="AG88" s="219">
        <v>0.5</v>
      </c>
      <c r="AH88" s="83">
        <f t="shared" si="33"/>
        <v>0.5</v>
      </c>
      <c r="AI88" s="84">
        <f t="shared" si="26"/>
        <v>0.5</v>
      </c>
      <c r="AJ88" s="156" t="str">
        <f t="shared" si="27"/>
        <v>ROJO</v>
      </c>
      <c r="AK88" s="169" t="s">
        <v>1436</v>
      </c>
      <c r="AL88" s="224" t="s">
        <v>626</v>
      </c>
      <c r="AM88" s="47"/>
      <c r="AN88" s="47"/>
      <c r="AO88" s="91"/>
      <c r="AP88" s="83" t="str">
        <f t="shared" si="28"/>
        <v/>
      </c>
      <c r="AQ88" s="84" t="str">
        <f t="shared" si="29"/>
        <v/>
      </c>
      <c r="AR88" s="81" t="str">
        <f t="shared" si="30"/>
        <v/>
      </c>
      <c r="AS88" s="47"/>
      <c r="AT88" s="47"/>
      <c r="AU88" s="71" t="str">
        <f t="shared" si="31"/>
        <v>Pendiente</v>
      </c>
      <c r="AV88" s="46"/>
      <c r="AW88" s="72" t="s">
        <v>35</v>
      </c>
      <c r="AX88" s="46"/>
      <c r="AY88" s="44"/>
      <c r="AZ88" s="44"/>
    </row>
    <row r="89" spans="1:52" s="60" customFormat="1" ht="50.1" customHeight="1" x14ac:dyDescent="0.2">
      <c r="A89" s="46">
        <v>338</v>
      </c>
      <c r="B89" s="55">
        <v>43082</v>
      </c>
      <c r="C89" s="47" t="s">
        <v>34</v>
      </c>
      <c r="D89" s="46"/>
      <c r="E89" s="47" t="s">
        <v>235</v>
      </c>
      <c r="F89" s="55">
        <v>43082</v>
      </c>
      <c r="G89" s="295" t="s">
        <v>533</v>
      </c>
      <c r="H89" s="294" t="s">
        <v>126</v>
      </c>
      <c r="I89" s="294" t="s">
        <v>534</v>
      </c>
      <c r="J89" s="47" t="s">
        <v>535</v>
      </c>
      <c r="K89" s="47" t="s">
        <v>536</v>
      </c>
      <c r="L89" s="82">
        <v>3</v>
      </c>
      <c r="M89" s="153" t="s">
        <v>53</v>
      </c>
      <c r="N89" s="47" t="str">
        <f>IF(H89="","",VLOOKUP(H89,dato!$A$2:$B$43,2,FALSE))</f>
        <v>Pedro Andres Manosalva Rincón</v>
      </c>
      <c r="O89" s="47" t="s">
        <v>126</v>
      </c>
      <c r="P89" s="47" t="str">
        <f>IF(H89="","",VLOOKUP(O89,dato!$A$2:$B$152,2,FALSE))</f>
        <v>Pedro Andres Manosalva Rincón</v>
      </c>
      <c r="Q89" s="46" t="s">
        <v>190</v>
      </c>
      <c r="R89" s="47" t="s">
        <v>537</v>
      </c>
      <c r="S89" s="84">
        <v>1</v>
      </c>
      <c r="T89" s="47" t="s">
        <v>538</v>
      </c>
      <c r="U89" s="55">
        <v>43132</v>
      </c>
      <c r="V89" s="55">
        <v>43220</v>
      </c>
      <c r="W89" s="151">
        <v>43476</v>
      </c>
      <c r="X89" s="142" t="s">
        <v>779</v>
      </c>
      <c r="Y89" s="159">
        <v>3</v>
      </c>
      <c r="Z89" s="83">
        <f t="shared" si="22"/>
        <v>1</v>
      </c>
      <c r="AA89" s="84">
        <f t="shared" si="23"/>
        <v>1</v>
      </c>
      <c r="AB89" s="85" t="str">
        <f t="shared" si="34"/>
        <v>OK</v>
      </c>
      <c r="AC89" s="142" t="s">
        <v>1366</v>
      </c>
      <c r="AD89" s="142" t="s">
        <v>172</v>
      </c>
      <c r="AE89" s="151">
        <v>43476</v>
      </c>
      <c r="AF89" s="224" t="s">
        <v>779</v>
      </c>
      <c r="AG89" s="211">
        <v>3</v>
      </c>
      <c r="AH89" s="83">
        <f t="shared" si="33"/>
        <v>1</v>
      </c>
      <c r="AI89" s="84">
        <f t="shared" si="26"/>
        <v>1</v>
      </c>
      <c r="AJ89" s="156" t="str">
        <f t="shared" si="27"/>
        <v>OK</v>
      </c>
      <c r="AK89" s="224" t="s">
        <v>1366</v>
      </c>
      <c r="AL89" s="224" t="s">
        <v>172</v>
      </c>
      <c r="AM89" s="77"/>
      <c r="AN89" s="47"/>
      <c r="AO89" s="91"/>
      <c r="AP89" s="83" t="str">
        <f t="shared" si="28"/>
        <v/>
      </c>
      <c r="AQ89" s="84" t="str">
        <f t="shared" si="29"/>
        <v/>
      </c>
      <c r="AR89" s="81" t="str">
        <f t="shared" si="30"/>
        <v/>
      </c>
      <c r="AS89" s="47"/>
      <c r="AT89" s="47"/>
      <c r="AU89" s="71" t="str">
        <f t="shared" si="31"/>
        <v>Cumplida</v>
      </c>
      <c r="AV89" s="46"/>
      <c r="AW89" s="72" t="s">
        <v>35</v>
      </c>
      <c r="AX89" s="46"/>
      <c r="AY89" s="44"/>
      <c r="AZ89" s="44"/>
    </row>
    <row r="90" spans="1:52" s="60" customFormat="1" ht="50.1" customHeight="1" x14ac:dyDescent="0.2">
      <c r="A90" s="46">
        <v>338</v>
      </c>
      <c r="B90" s="55">
        <v>43082</v>
      </c>
      <c r="C90" s="47" t="s">
        <v>34</v>
      </c>
      <c r="D90" s="46"/>
      <c r="E90" s="47" t="s">
        <v>235</v>
      </c>
      <c r="F90" s="55">
        <v>43082</v>
      </c>
      <c r="G90" s="295" t="s">
        <v>539</v>
      </c>
      <c r="H90" s="294" t="s">
        <v>126</v>
      </c>
      <c r="I90" s="294" t="s">
        <v>540</v>
      </c>
      <c r="J90" s="47" t="s">
        <v>541</v>
      </c>
      <c r="K90" s="47" t="s">
        <v>542</v>
      </c>
      <c r="L90" s="82">
        <v>5</v>
      </c>
      <c r="M90" s="153" t="s">
        <v>53</v>
      </c>
      <c r="N90" s="47" t="str">
        <f>IF(H90="","",VLOOKUP(H90,dato!$A$2:$B$43,2,FALSE))</f>
        <v>Pedro Andres Manosalva Rincón</v>
      </c>
      <c r="O90" s="47" t="s">
        <v>126</v>
      </c>
      <c r="P90" s="47" t="str">
        <f>IF(H90="","",VLOOKUP(O90,dato!$A$2:$B$152,2,FALSE))</f>
        <v>Pedro Andres Manosalva Rincón</v>
      </c>
      <c r="Q90" s="46" t="s">
        <v>190</v>
      </c>
      <c r="R90" s="47" t="s">
        <v>543</v>
      </c>
      <c r="S90" s="84">
        <v>1</v>
      </c>
      <c r="T90" s="47" t="s">
        <v>544</v>
      </c>
      <c r="U90" s="55">
        <v>43221</v>
      </c>
      <c r="V90" s="55">
        <v>43250</v>
      </c>
      <c r="W90" s="151">
        <v>43476</v>
      </c>
      <c r="X90" s="142" t="s">
        <v>780</v>
      </c>
      <c r="Y90" s="159">
        <v>5</v>
      </c>
      <c r="Z90" s="83">
        <f t="shared" si="22"/>
        <v>1</v>
      </c>
      <c r="AA90" s="84">
        <f t="shared" si="23"/>
        <v>1</v>
      </c>
      <c r="AB90" s="85" t="str">
        <f t="shared" si="34"/>
        <v>OK</v>
      </c>
      <c r="AC90" s="142" t="s">
        <v>1703</v>
      </c>
      <c r="AD90" s="142" t="s">
        <v>172</v>
      </c>
      <c r="AE90" s="151">
        <v>43476</v>
      </c>
      <c r="AF90" s="224" t="s">
        <v>780</v>
      </c>
      <c r="AG90" s="211">
        <v>5</v>
      </c>
      <c r="AH90" s="83">
        <f t="shared" si="33"/>
        <v>1</v>
      </c>
      <c r="AI90" s="84">
        <f t="shared" si="26"/>
        <v>1</v>
      </c>
      <c r="AJ90" s="156" t="str">
        <f t="shared" si="27"/>
        <v>OK</v>
      </c>
      <c r="AK90" s="224" t="s">
        <v>1703</v>
      </c>
      <c r="AL90" s="224" t="s">
        <v>172</v>
      </c>
      <c r="AM90" s="77"/>
      <c r="AN90" s="47"/>
      <c r="AO90" s="91"/>
      <c r="AP90" s="83" t="str">
        <f t="shared" si="28"/>
        <v/>
      </c>
      <c r="AQ90" s="84" t="str">
        <f t="shared" si="29"/>
        <v/>
      </c>
      <c r="AR90" s="81" t="str">
        <f t="shared" si="30"/>
        <v/>
      </c>
      <c r="AS90" s="47"/>
      <c r="AT90" s="47"/>
      <c r="AU90" s="71" t="str">
        <f t="shared" si="31"/>
        <v>Cumplida</v>
      </c>
      <c r="AV90" s="46"/>
      <c r="AW90" s="72" t="s">
        <v>35</v>
      </c>
      <c r="AX90" s="46"/>
      <c r="AY90" s="44"/>
      <c r="AZ90" s="44"/>
    </row>
    <row r="91" spans="1:52" s="60" customFormat="1" ht="50.1" customHeight="1" x14ac:dyDescent="0.2">
      <c r="A91" s="46">
        <v>338</v>
      </c>
      <c r="B91" s="55">
        <v>43082</v>
      </c>
      <c r="C91" s="47" t="s">
        <v>34</v>
      </c>
      <c r="D91" s="46"/>
      <c r="E91" s="47" t="s">
        <v>235</v>
      </c>
      <c r="F91" s="55">
        <v>43082</v>
      </c>
      <c r="G91" s="295" t="s">
        <v>545</v>
      </c>
      <c r="H91" s="294" t="s">
        <v>126</v>
      </c>
      <c r="I91" s="294" t="s">
        <v>546</v>
      </c>
      <c r="J91" s="47" t="s">
        <v>547</v>
      </c>
      <c r="K91" s="47" t="s">
        <v>548</v>
      </c>
      <c r="L91" s="82">
        <v>6</v>
      </c>
      <c r="M91" s="153" t="s">
        <v>53</v>
      </c>
      <c r="N91" s="47" t="str">
        <f>IF(H91="","",VLOOKUP(H91,dato!$A$2:$B$43,2,FALSE))</f>
        <v>Pedro Andres Manosalva Rincón</v>
      </c>
      <c r="O91" s="47" t="s">
        <v>126</v>
      </c>
      <c r="P91" s="47" t="str">
        <f>IF(H91="","",VLOOKUP(O91,dato!$A$2:$B$152,2,FALSE))</f>
        <v>Pedro Andres Manosalva Rincón</v>
      </c>
      <c r="Q91" s="46" t="s">
        <v>190</v>
      </c>
      <c r="R91" s="47" t="s">
        <v>549</v>
      </c>
      <c r="S91" s="84">
        <v>1</v>
      </c>
      <c r="T91" s="47" t="s">
        <v>544</v>
      </c>
      <c r="U91" s="55">
        <v>43221</v>
      </c>
      <c r="V91" s="55">
        <v>43446</v>
      </c>
      <c r="W91" s="151">
        <v>43476</v>
      </c>
      <c r="X91" s="142" t="s">
        <v>1363</v>
      </c>
      <c r="Y91" s="159">
        <v>6</v>
      </c>
      <c r="Z91" s="83">
        <f t="shared" si="22"/>
        <v>1</v>
      </c>
      <c r="AA91" s="84">
        <f t="shared" si="23"/>
        <v>1</v>
      </c>
      <c r="AB91" s="85" t="str">
        <f t="shared" si="34"/>
        <v>OK</v>
      </c>
      <c r="AC91" s="142" t="s">
        <v>1367</v>
      </c>
      <c r="AD91" s="142" t="s">
        <v>172</v>
      </c>
      <c r="AE91" s="151">
        <v>43476</v>
      </c>
      <c r="AF91" s="224" t="s">
        <v>1363</v>
      </c>
      <c r="AG91" s="211">
        <v>6</v>
      </c>
      <c r="AH91" s="83">
        <f t="shared" si="33"/>
        <v>1</v>
      </c>
      <c r="AI91" s="84">
        <f t="shared" si="26"/>
        <v>1</v>
      </c>
      <c r="AJ91" s="156" t="str">
        <f t="shared" si="27"/>
        <v>OK</v>
      </c>
      <c r="AK91" s="224" t="s">
        <v>1367</v>
      </c>
      <c r="AL91" s="224" t="s">
        <v>172</v>
      </c>
      <c r="AM91" s="77"/>
      <c r="AN91" s="47"/>
      <c r="AO91" s="91"/>
      <c r="AP91" s="83" t="str">
        <f t="shared" si="28"/>
        <v/>
      </c>
      <c r="AQ91" s="84" t="str">
        <f t="shared" si="29"/>
        <v/>
      </c>
      <c r="AR91" s="81" t="str">
        <f t="shared" si="30"/>
        <v/>
      </c>
      <c r="AS91" s="47"/>
      <c r="AT91" s="47"/>
      <c r="AU91" s="71" t="str">
        <f t="shared" si="31"/>
        <v>Cumplida</v>
      </c>
      <c r="AV91" s="46"/>
      <c r="AW91" s="72" t="s">
        <v>35</v>
      </c>
      <c r="AX91" s="46"/>
      <c r="AY91" s="44"/>
      <c r="AZ91" s="44"/>
    </row>
    <row r="92" spans="1:52" s="60" customFormat="1" ht="50.1" customHeight="1" x14ac:dyDescent="0.2">
      <c r="A92" s="46">
        <v>338</v>
      </c>
      <c r="B92" s="55">
        <v>43082</v>
      </c>
      <c r="C92" s="47" t="s">
        <v>34</v>
      </c>
      <c r="D92" s="46"/>
      <c r="E92" s="47" t="s">
        <v>235</v>
      </c>
      <c r="F92" s="55">
        <v>43082</v>
      </c>
      <c r="G92" s="295" t="s">
        <v>545</v>
      </c>
      <c r="H92" s="294" t="s">
        <v>126</v>
      </c>
      <c r="I92" s="294" t="s">
        <v>546</v>
      </c>
      <c r="J92" s="47" t="s">
        <v>547</v>
      </c>
      <c r="K92" s="47" t="s">
        <v>550</v>
      </c>
      <c r="L92" s="82">
        <v>4</v>
      </c>
      <c r="M92" s="153" t="s">
        <v>53</v>
      </c>
      <c r="N92" s="47" t="str">
        <f>IF(H92="","",VLOOKUP(H92,dato!$A$2:$B$43,2,FALSE))</f>
        <v>Pedro Andres Manosalva Rincón</v>
      </c>
      <c r="O92" s="47" t="s">
        <v>126</v>
      </c>
      <c r="P92" s="47" t="str">
        <f>IF(H92="","",VLOOKUP(O92,dato!$A$2:$B$152,2,FALSE))</f>
        <v>Pedro Andres Manosalva Rincón</v>
      </c>
      <c r="Q92" s="46" t="s">
        <v>190</v>
      </c>
      <c r="R92" s="47" t="s">
        <v>543</v>
      </c>
      <c r="S92" s="84">
        <v>1</v>
      </c>
      <c r="T92" s="47" t="s">
        <v>544</v>
      </c>
      <c r="U92" s="55">
        <v>43221</v>
      </c>
      <c r="V92" s="55">
        <v>43446</v>
      </c>
      <c r="W92" s="151">
        <v>43111</v>
      </c>
      <c r="X92" s="142" t="s">
        <v>1364</v>
      </c>
      <c r="Y92" s="159">
        <v>4</v>
      </c>
      <c r="Z92" s="83">
        <f t="shared" ref="Z92:Z106" si="35">(IF(Y92="","",IF(OR($L92=0,$L92="",W92=""),"",Y92/$L92)))</f>
        <v>1</v>
      </c>
      <c r="AA92" s="84">
        <f t="shared" ref="AA92:AA106" si="36">(IF(OR($S92="",Z92=""),"",IF(OR($S92=0,Z92=0),0,IF((Z92*100%)/$S92&gt;100%,100%,(Z92*100%)/$S92))))</f>
        <v>1</v>
      </c>
      <c r="AB92" s="85" t="str">
        <f t="shared" si="34"/>
        <v>OK</v>
      </c>
      <c r="AC92" s="142" t="s">
        <v>1368</v>
      </c>
      <c r="AD92" s="142" t="s">
        <v>172</v>
      </c>
      <c r="AE92" s="151">
        <v>43111</v>
      </c>
      <c r="AF92" s="224" t="s">
        <v>1364</v>
      </c>
      <c r="AG92" s="211">
        <v>4</v>
      </c>
      <c r="AH92" s="83">
        <f t="shared" si="33"/>
        <v>1</v>
      </c>
      <c r="AI92" s="84">
        <f t="shared" ref="AI92:AI129" si="37">IF(OR($S92="",AH92=""),"",IF(OR($S92=0,AH92=0),0,IF((AH92*100%)/$S92&gt;100%,100%,(AH92*100%)/$S92)))</f>
        <v>1</v>
      </c>
      <c r="AJ92" s="156" t="str">
        <f t="shared" si="27"/>
        <v>OK</v>
      </c>
      <c r="AK92" s="224" t="s">
        <v>1368</v>
      </c>
      <c r="AL92" s="224" t="s">
        <v>172</v>
      </c>
      <c r="AM92" s="77"/>
      <c r="AN92" s="47"/>
      <c r="AO92" s="91"/>
      <c r="AP92" s="83" t="str">
        <f t="shared" si="28"/>
        <v/>
      </c>
      <c r="AQ92" s="84" t="str">
        <f t="shared" si="29"/>
        <v/>
      </c>
      <c r="AR92" s="81" t="str">
        <f t="shared" si="30"/>
        <v/>
      </c>
      <c r="AS92" s="47"/>
      <c r="AT92" s="47"/>
      <c r="AU92" s="71" t="str">
        <f t="shared" si="31"/>
        <v>Cumplida</v>
      </c>
      <c r="AV92" s="46"/>
      <c r="AW92" s="72" t="s">
        <v>35</v>
      </c>
      <c r="AX92" s="46"/>
      <c r="AY92" s="44"/>
      <c r="AZ92" s="44"/>
    </row>
    <row r="93" spans="1:52" s="60" customFormat="1" ht="50.1" customHeight="1" x14ac:dyDescent="0.2">
      <c r="A93" s="46">
        <v>338</v>
      </c>
      <c r="B93" s="55">
        <v>43082</v>
      </c>
      <c r="C93" s="47" t="s">
        <v>34</v>
      </c>
      <c r="D93" s="46"/>
      <c r="E93" s="47" t="s">
        <v>235</v>
      </c>
      <c r="F93" s="55">
        <v>43082</v>
      </c>
      <c r="G93" s="295" t="s">
        <v>545</v>
      </c>
      <c r="H93" s="294" t="s">
        <v>126</v>
      </c>
      <c r="I93" s="294" t="s">
        <v>546</v>
      </c>
      <c r="J93" s="47" t="s">
        <v>547</v>
      </c>
      <c r="K93" s="47" t="s">
        <v>551</v>
      </c>
      <c r="L93" s="82">
        <v>4</v>
      </c>
      <c r="M93" s="153" t="s">
        <v>53</v>
      </c>
      <c r="N93" s="47" t="str">
        <f>IF(H93="","",VLOOKUP(H93,dato!$A$2:$B$43,2,FALSE))</f>
        <v>Pedro Andres Manosalva Rincón</v>
      </c>
      <c r="O93" s="47" t="s">
        <v>126</v>
      </c>
      <c r="P93" s="47" t="str">
        <f>IF(H93="","",VLOOKUP(O93,dato!$A$2:$B$152,2,FALSE))</f>
        <v>Pedro Andres Manosalva Rincón</v>
      </c>
      <c r="Q93" s="46" t="s">
        <v>190</v>
      </c>
      <c r="R93" s="47" t="s">
        <v>552</v>
      </c>
      <c r="S93" s="84">
        <v>1</v>
      </c>
      <c r="T93" s="47" t="s">
        <v>635</v>
      </c>
      <c r="U93" s="55">
        <v>43132</v>
      </c>
      <c r="V93" s="55">
        <v>43446</v>
      </c>
      <c r="W93" s="151">
        <v>43476</v>
      </c>
      <c r="X93" s="142" t="s">
        <v>1365</v>
      </c>
      <c r="Y93" s="159">
        <v>4</v>
      </c>
      <c r="Z93" s="83">
        <f t="shared" si="35"/>
        <v>1</v>
      </c>
      <c r="AA93" s="84">
        <f t="shared" si="36"/>
        <v>1</v>
      </c>
      <c r="AB93" s="85" t="str">
        <f t="shared" si="34"/>
        <v>OK</v>
      </c>
      <c r="AC93" s="142" t="s">
        <v>1369</v>
      </c>
      <c r="AD93" s="142" t="s">
        <v>172</v>
      </c>
      <c r="AE93" s="151">
        <v>43476</v>
      </c>
      <c r="AF93" s="224" t="s">
        <v>1365</v>
      </c>
      <c r="AG93" s="211">
        <v>4</v>
      </c>
      <c r="AH93" s="83">
        <f t="shared" si="33"/>
        <v>1</v>
      </c>
      <c r="AI93" s="84">
        <f t="shared" si="37"/>
        <v>1</v>
      </c>
      <c r="AJ93" s="156" t="str">
        <f t="shared" si="27"/>
        <v>OK</v>
      </c>
      <c r="AK93" s="224" t="s">
        <v>1369</v>
      </c>
      <c r="AL93" s="224" t="s">
        <v>172</v>
      </c>
      <c r="AM93" s="77"/>
      <c r="AN93" s="47"/>
      <c r="AO93" s="91"/>
      <c r="AP93" s="83" t="str">
        <f t="shared" si="28"/>
        <v/>
      </c>
      <c r="AQ93" s="84" t="str">
        <f t="shared" si="29"/>
        <v/>
      </c>
      <c r="AR93" s="81" t="str">
        <f t="shared" si="30"/>
        <v/>
      </c>
      <c r="AS93" s="47"/>
      <c r="AT93" s="47"/>
      <c r="AU93" s="71" t="str">
        <f t="shared" si="31"/>
        <v>Cumplida</v>
      </c>
      <c r="AV93" s="46"/>
      <c r="AW93" s="72" t="s">
        <v>35</v>
      </c>
      <c r="AX93" s="46"/>
      <c r="AY93" s="44"/>
      <c r="AZ93" s="44"/>
    </row>
    <row r="94" spans="1:52" s="60" customFormat="1" ht="50.1" customHeight="1" x14ac:dyDescent="0.2">
      <c r="A94" s="46">
        <v>338</v>
      </c>
      <c r="B94" s="55">
        <v>43082</v>
      </c>
      <c r="C94" s="47" t="s">
        <v>34</v>
      </c>
      <c r="D94" s="46"/>
      <c r="E94" s="47" t="s">
        <v>235</v>
      </c>
      <c r="F94" s="55">
        <v>43082</v>
      </c>
      <c r="G94" s="295" t="s">
        <v>553</v>
      </c>
      <c r="H94" s="294" t="s">
        <v>45</v>
      </c>
      <c r="I94" s="294" t="s">
        <v>554</v>
      </c>
      <c r="J94" s="47" t="s">
        <v>519</v>
      </c>
      <c r="K94" s="47" t="s">
        <v>985</v>
      </c>
      <c r="L94" s="82">
        <v>7</v>
      </c>
      <c r="M94" s="153" t="s">
        <v>53</v>
      </c>
      <c r="N94" s="47" t="str">
        <f>IF(H94="","",VLOOKUP(H94,dato!$A$2:$B$43,2,FALSE))</f>
        <v>Giohana Catarine Gonzalez Turizo</v>
      </c>
      <c r="O94" s="47" t="s">
        <v>45</v>
      </c>
      <c r="P94" s="47" t="str">
        <f>IF(H94="","",VLOOKUP(O94,dato!$A$2:$B$152,2,FALSE))</f>
        <v>Giohana Catarine Gonzalez Turizo</v>
      </c>
      <c r="Q94" s="46" t="s">
        <v>190</v>
      </c>
      <c r="R94" s="47" t="s">
        <v>739</v>
      </c>
      <c r="S94" s="84">
        <v>1</v>
      </c>
      <c r="T94" s="47" t="s">
        <v>986</v>
      </c>
      <c r="U94" s="55">
        <v>43160</v>
      </c>
      <c r="V94" s="55">
        <v>43615</v>
      </c>
      <c r="W94" s="151">
        <v>43488</v>
      </c>
      <c r="X94" s="142" t="s">
        <v>1518</v>
      </c>
      <c r="Y94" s="159">
        <v>3</v>
      </c>
      <c r="Z94" s="83">
        <f t="shared" si="35"/>
        <v>0.42857142857142855</v>
      </c>
      <c r="AA94" s="84">
        <f t="shared" si="36"/>
        <v>0.42857142857142855</v>
      </c>
      <c r="AB94" s="85" t="str">
        <f t="shared" si="34"/>
        <v>ROJO</v>
      </c>
      <c r="AC94" s="142" t="s">
        <v>1519</v>
      </c>
      <c r="AD94" s="142" t="s">
        <v>172</v>
      </c>
      <c r="AE94" s="151">
        <v>43488</v>
      </c>
      <c r="AF94" s="142" t="s">
        <v>1518</v>
      </c>
      <c r="AG94" s="159">
        <v>3</v>
      </c>
      <c r="AH94" s="83">
        <f t="shared" si="33"/>
        <v>0.42857142857142855</v>
      </c>
      <c r="AI94" s="84">
        <f t="shared" si="37"/>
        <v>0.42857142857142855</v>
      </c>
      <c r="AJ94" s="156" t="str">
        <f t="shared" si="27"/>
        <v>ROJO</v>
      </c>
      <c r="AK94" s="142" t="s">
        <v>1519</v>
      </c>
      <c r="AL94" s="142" t="s">
        <v>172</v>
      </c>
      <c r="AM94" s="77"/>
      <c r="AN94" s="47"/>
      <c r="AO94" s="91"/>
      <c r="AP94" s="83" t="str">
        <f t="shared" si="28"/>
        <v/>
      </c>
      <c r="AQ94" s="84" t="str">
        <f t="shared" si="29"/>
        <v/>
      </c>
      <c r="AR94" s="81" t="str">
        <f t="shared" si="30"/>
        <v/>
      </c>
      <c r="AS94" s="133"/>
      <c r="AT94" s="47"/>
      <c r="AU94" s="71" t="str">
        <f t="shared" si="31"/>
        <v>Pendiente</v>
      </c>
      <c r="AV94" s="47" t="s">
        <v>1280</v>
      </c>
      <c r="AW94" s="72" t="s">
        <v>35</v>
      </c>
      <c r="AX94" s="46"/>
      <c r="AY94" s="44"/>
      <c r="AZ94" s="44"/>
    </row>
    <row r="95" spans="1:52" s="60" customFormat="1" ht="50.1" customHeight="1" x14ac:dyDescent="0.2">
      <c r="A95" s="46">
        <v>338</v>
      </c>
      <c r="B95" s="55">
        <v>43082</v>
      </c>
      <c r="C95" s="47" t="s">
        <v>34</v>
      </c>
      <c r="D95" s="46"/>
      <c r="E95" s="47" t="s">
        <v>235</v>
      </c>
      <c r="F95" s="55">
        <v>43082</v>
      </c>
      <c r="G95" s="295" t="s">
        <v>555</v>
      </c>
      <c r="H95" s="294" t="s">
        <v>60</v>
      </c>
      <c r="I95" s="294" t="s">
        <v>556</v>
      </c>
      <c r="J95" s="47" t="s">
        <v>557</v>
      </c>
      <c r="K95" s="47" t="s">
        <v>558</v>
      </c>
      <c r="L95" s="82">
        <v>1</v>
      </c>
      <c r="M95" s="153" t="s">
        <v>53</v>
      </c>
      <c r="N95" s="47" t="str">
        <f>IF(H95="","",VLOOKUP(H95,dato!$A$2:$B$43,2,FALSE))</f>
        <v>Gloria Verónica Zambrano Ocampo</v>
      </c>
      <c r="O95" s="47" t="s">
        <v>129</v>
      </c>
      <c r="P95" s="47" t="str">
        <f>IF(H95="","",VLOOKUP(O95,dato!$A$2:$B$152,2,FALSE))</f>
        <v>Hernando Ibagué Rodríguez</v>
      </c>
      <c r="Q95" s="46" t="s">
        <v>190</v>
      </c>
      <c r="R95" s="47" t="s">
        <v>559</v>
      </c>
      <c r="S95" s="84">
        <v>1</v>
      </c>
      <c r="T95" s="47" t="s">
        <v>560</v>
      </c>
      <c r="U95" s="55">
        <v>43132</v>
      </c>
      <c r="V95" s="55">
        <v>43444</v>
      </c>
      <c r="W95" s="151">
        <v>43474</v>
      </c>
      <c r="X95" s="142" t="s">
        <v>1439</v>
      </c>
      <c r="Y95" s="153">
        <v>1</v>
      </c>
      <c r="Z95" s="83">
        <f t="shared" si="35"/>
        <v>1</v>
      </c>
      <c r="AA95" s="84">
        <f t="shared" si="36"/>
        <v>1</v>
      </c>
      <c r="AB95" s="85" t="str">
        <f t="shared" si="34"/>
        <v>OK</v>
      </c>
      <c r="AC95" s="142" t="s">
        <v>1440</v>
      </c>
      <c r="AD95" s="142" t="s">
        <v>1571</v>
      </c>
      <c r="AE95" s="151">
        <v>43474</v>
      </c>
      <c r="AF95" s="224" t="s">
        <v>1439</v>
      </c>
      <c r="AG95" s="219">
        <v>1</v>
      </c>
      <c r="AH95" s="83">
        <f t="shared" si="33"/>
        <v>1</v>
      </c>
      <c r="AI95" s="84">
        <f t="shared" si="37"/>
        <v>1</v>
      </c>
      <c r="AJ95" s="156" t="str">
        <f t="shared" si="27"/>
        <v>OK</v>
      </c>
      <c r="AK95" s="224" t="s">
        <v>1440</v>
      </c>
      <c r="AL95" s="224" t="s">
        <v>1571</v>
      </c>
      <c r="AM95" s="47"/>
      <c r="AN95" s="47"/>
      <c r="AO95" s="91"/>
      <c r="AP95" s="83" t="str">
        <f t="shared" si="28"/>
        <v/>
      </c>
      <c r="AQ95" s="84" t="str">
        <f t="shared" si="29"/>
        <v/>
      </c>
      <c r="AR95" s="81" t="str">
        <f t="shared" si="30"/>
        <v/>
      </c>
      <c r="AS95" s="47"/>
      <c r="AT95" s="47"/>
      <c r="AU95" s="71" t="str">
        <f t="shared" si="31"/>
        <v>Cumplida</v>
      </c>
      <c r="AV95" s="46"/>
      <c r="AW95" s="72" t="s">
        <v>35</v>
      </c>
      <c r="AX95" s="46"/>
      <c r="AY95" s="44"/>
      <c r="AZ95" s="44"/>
    </row>
    <row r="96" spans="1:52" s="60" customFormat="1" ht="50.1" customHeight="1" x14ac:dyDescent="0.2">
      <c r="A96" s="46">
        <v>338</v>
      </c>
      <c r="B96" s="55">
        <v>43082</v>
      </c>
      <c r="C96" s="47" t="s">
        <v>34</v>
      </c>
      <c r="D96" s="46"/>
      <c r="E96" s="47" t="s">
        <v>235</v>
      </c>
      <c r="F96" s="55">
        <v>43082</v>
      </c>
      <c r="G96" s="295" t="s">
        <v>561</v>
      </c>
      <c r="H96" s="294" t="s">
        <v>60</v>
      </c>
      <c r="I96" s="294" t="s">
        <v>562</v>
      </c>
      <c r="J96" s="47" t="s">
        <v>557</v>
      </c>
      <c r="K96" s="47" t="s">
        <v>558</v>
      </c>
      <c r="L96" s="82">
        <v>1</v>
      </c>
      <c r="M96" s="153" t="s">
        <v>53</v>
      </c>
      <c r="N96" s="47" t="str">
        <f>IF(H96="","",VLOOKUP(H96,dato!$A$2:$B$43,2,FALSE))</f>
        <v>Gloria Verónica Zambrano Ocampo</v>
      </c>
      <c r="O96" s="47" t="s">
        <v>129</v>
      </c>
      <c r="P96" s="47" t="str">
        <f>IF(H96="","",VLOOKUP(O96,dato!$A$2:$B$152,2,FALSE))</f>
        <v>Hernando Ibagué Rodríguez</v>
      </c>
      <c r="Q96" s="46" t="s">
        <v>190</v>
      </c>
      <c r="R96" s="47" t="s">
        <v>559</v>
      </c>
      <c r="S96" s="84">
        <v>1</v>
      </c>
      <c r="T96" s="47" t="s">
        <v>560</v>
      </c>
      <c r="U96" s="55">
        <v>43132</v>
      </c>
      <c r="V96" s="55">
        <v>43444</v>
      </c>
      <c r="W96" s="151">
        <v>43474</v>
      </c>
      <c r="X96" s="142" t="s">
        <v>1441</v>
      </c>
      <c r="Y96" s="153">
        <v>4</v>
      </c>
      <c r="Z96" s="83">
        <f t="shared" si="35"/>
        <v>4</v>
      </c>
      <c r="AA96" s="84">
        <f t="shared" si="36"/>
        <v>1</v>
      </c>
      <c r="AB96" s="85" t="str">
        <f t="shared" si="34"/>
        <v>OK</v>
      </c>
      <c r="AC96" s="142" t="s">
        <v>1442</v>
      </c>
      <c r="AD96" s="142" t="s">
        <v>1571</v>
      </c>
      <c r="AE96" s="151">
        <v>43474</v>
      </c>
      <c r="AF96" s="224" t="s">
        <v>1441</v>
      </c>
      <c r="AG96" s="219">
        <v>4</v>
      </c>
      <c r="AH96" s="83">
        <f t="shared" si="33"/>
        <v>4</v>
      </c>
      <c r="AI96" s="84">
        <f t="shared" si="37"/>
        <v>1</v>
      </c>
      <c r="AJ96" s="156" t="str">
        <f t="shared" si="27"/>
        <v>OK</v>
      </c>
      <c r="AK96" s="224" t="s">
        <v>1442</v>
      </c>
      <c r="AL96" s="224" t="s">
        <v>1571</v>
      </c>
      <c r="AM96" s="47"/>
      <c r="AN96" s="47"/>
      <c r="AO96" s="91"/>
      <c r="AP96" s="83" t="str">
        <f t="shared" si="28"/>
        <v/>
      </c>
      <c r="AQ96" s="84" t="str">
        <f t="shared" si="29"/>
        <v/>
      </c>
      <c r="AR96" s="81" t="str">
        <f t="shared" si="30"/>
        <v/>
      </c>
      <c r="AS96" s="47"/>
      <c r="AT96" s="47"/>
      <c r="AU96" s="71" t="str">
        <f t="shared" si="31"/>
        <v>Cumplida</v>
      </c>
      <c r="AV96" s="46"/>
      <c r="AW96" s="72" t="s">
        <v>35</v>
      </c>
      <c r="AX96" s="46"/>
      <c r="AY96" s="44"/>
      <c r="AZ96" s="44"/>
    </row>
    <row r="97" spans="1:52" s="60" customFormat="1" ht="50.1" customHeight="1" x14ac:dyDescent="0.2">
      <c r="A97" s="46">
        <v>338</v>
      </c>
      <c r="B97" s="55">
        <v>43082</v>
      </c>
      <c r="C97" s="47" t="s">
        <v>34</v>
      </c>
      <c r="D97" s="46"/>
      <c r="E97" s="47" t="s">
        <v>235</v>
      </c>
      <c r="F97" s="55">
        <v>43082</v>
      </c>
      <c r="G97" s="295" t="s">
        <v>563</v>
      </c>
      <c r="H97" s="294" t="s">
        <v>60</v>
      </c>
      <c r="I97" s="294" t="s">
        <v>564</v>
      </c>
      <c r="J97" s="47" t="s">
        <v>565</v>
      </c>
      <c r="K97" s="47" t="s">
        <v>566</v>
      </c>
      <c r="L97" s="82">
        <v>3</v>
      </c>
      <c r="M97" s="153" t="s">
        <v>53</v>
      </c>
      <c r="N97" s="47" t="str">
        <f>IF(H97="","",VLOOKUP(H97,dato!$A$2:$B$43,2,FALSE))</f>
        <v>Gloria Verónica Zambrano Ocampo</v>
      </c>
      <c r="O97" s="47" t="s">
        <v>129</v>
      </c>
      <c r="P97" s="47" t="str">
        <f>IF(H97="","",VLOOKUP(O97,dato!$A$2:$B$152,2,FALSE))</f>
        <v>Hernando Ibagué Rodríguez</v>
      </c>
      <c r="Q97" s="46" t="s">
        <v>190</v>
      </c>
      <c r="R97" s="47" t="s">
        <v>567</v>
      </c>
      <c r="S97" s="84">
        <v>1</v>
      </c>
      <c r="T97" s="47" t="s">
        <v>568</v>
      </c>
      <c r="U97" s="55">
        <v>43101</v>
      </c>
      <c r="V97" s="55">
        <v>43444</v>
      </c>
      <c r="W97" s="151">
        <v>43474</v>
      </c>
      <c r="X97" s="142" t="s">
        <v>1443</v>
      </c>
      <c r="Y97" s="153">
        <v>2</v>
      </c>
      <c r="Z97" s="83">
        <f t="shared" si="35"/>
        <v>0.66666666666666663</v>
      </c>
      <c r="AA97" s="84">
        <f t="shared" si="36"/>
        <v>0.66666666666666663</v>
      </c>
      <c r="AB97" s="85" t="str">
        <f t="shared" si="34"/>
        <v>ROJO</v>
      </c>
      <c r="AC97" s="142" t="s">
        <v>1444</v>
      </c>
      <c r="AD97" s="142" t="s">
        <v>1571</v>
      </c>
      <c r="AE97" s="151">
        <v>43474</v>
      </c>
      <c r="AF97" s="224" t="s">
        <v>1443</v>
      </c>
      <c r="AG97" s="219">
        <v>2</v>
      </c>
      <c r="AH97" s="83">
        <f t="shared" si="33"/>
        <v>0.66666666666666663</v>
      </c>
      <c r="AI97" s="84">
        <f t="shared" si="37"/>
        <v>0.66666666666666663</v>
      </c>
      <c r="AJ97" s="156" t="str">
        <f t="shared" si="27"/>
        <v>ROJO</v>
      </c>
      <c r="AK97" s="224" t="s">
        <v>1444</v>
      </c>
      <c r="AL97" s="224" t="s">
        <v>1571</v>
      </c>
      <c r="AM97" s="47"/>
      <c r="AN97" s="47"/>
      <c r="AO97" s="91"/>
      <c r="AP97" s="83" t="str">
        <f t="shared" si="28"/>
        <v/>
      </c>
      <c r="AQ97" s="84" t="str">
        <f t="shared" si="29"/>
        <v/>
      </c>
      <c r="AR97" s="81" t="str">
        <f t="shared" si="30"/>
        <v/>
      </c>
      <c r="AS97" s="47"/>
      <c r="AT97" s="47"/>
      <c r="AU97" s="71" t="str">
        <f t="shared" si="31"/>
        <v>Pendiente</v>
      </c>
      <c r="AV97" s="46"/>
      <c r="AW97" s="72" t="s">
        <v>35</v>
      </c>
      <c r="AX97" s="46"/>
      <c r="AY97" s="44"/>
      <c r="AZ97" s="44"/>
    </row>
    <row r="98" spans="1:52" s="60" customFormat="1" ht="50.1" customHeight="1" x14ac:dyDescent="0.2">
      <c r="A98" s="46">
        <v>338</v>
      </c>
      <c r="B98" s="55">
        <v>43082</v>
      </c>
      <c r="C98" s="47" t="s">
        <v>34</v>
      </c>
      <c r="D98" s="46"/>
      <c r="E98" s="47" t="s">
        <v>235</v>
      </c>
      <c r="F98" s="55">
        <v>43082</v>
      </c>
      <c r="G98" s="295" t="s">
        <v>569</v>
      </c>
      <c r="H98" s="294" t="s">
        <v>60</v>
      </c>
      <c r="I98" s="294" t="s">
        <v>570</v>
      </c>
      <c r="J98" s="47" t="s">
        <v>565</v>
      </c>
      <c r="K98" s="47" t="s">
        <v>566</v>
      </c>
      <c r="L98" s="82">
        <v>3</v>
      </c>
      <c r="M98" s="153" t="s">
        <v>53</v>
      </c>
      <c r="N98" s="47" t="str">
        <f>IF(H98="","",VLOOKUP(H98,dato!$A$2:$B$43,2,FALSE))</f>
        <v>Gloria Verónica Zambrano Ocampo</v>
      </c>
      <c r="O98" s="47" t="s">
        <v>129</v>
      </c>
      <c r="P98" s="47" t="str">
        <f>IF(H98="","",VLOOKUP(O98,dato!$A$2:$B$152,2,FALSE))</f>
        <v>Hernando Ibagué Rodríguez</v>
      </c>
      <c r="Q98" s="46" t="s">
        <v>190</v>
      </c>
      <c r="R98" s="47" t="s">
        <v>567</v>
      </c>
      <c r="S98" s="84">
        <v>1</v>
      </c>
      <c r="T98" s="47" t="s">
        <v>568</v>
      </c>
      <c r="U98" s="55">
        <v>43101</v>
      </c>
      <c r="V98" s="55">
        <v>43444</v>
      </c>
      <c r="W98" s="151">
        <v>43474</v>
      </c>
      <c r="X98" s="142" t="s">
        <v>1445</v>
      </c>
      <c r="Y98" s="153">
        <v>2</v>
      </c>
      <c r="Z98" s="83">
        <f t="shared" si="35"/>
        <v>0.66666666666666663</v>
      </c>
      <c r="AA98" s="84">
        <f t="shared" si="36"/>
        <v>0.66666666666666663</v>
      </c>
      <c r="AB98" s="85" t="str">
        <f t="shared" si="34"/>
        <v>ROJO</v>
      </c>
      <c r="AC98" s="142" t="s">
        <v>1446</v>
      </c>
      <c r="AD98" s="142" t="s">
        <v>1571</v>
      </c>
      <c r="AE98" s="151">
        <v>43474</v>
      </c>
      <c r="AF98" s="224" t="s">
        <v>1445</v>
      </c>
      <c r="AG98" s="219">
        <v>2</v>
      </c>
      <c r="AH98" s="83">
        <f t="shared" si="33"/>
        <v>0.66666666666666663</v>
      </c>
      <c r="AI98" s="84">
        <f t="shared" si="37"/>
        <v>0.66666666666666663</v>
      </c>
      <c r="AJ98" s="156" t="str">
        <f t="shared" si="27"/>
        <v>ROJO</v>
      </c>
      <c r="AK98" s="224" t="s">
        <v>1446</v>
      </c>
      <c r="AL98" s="224" t="s">
        <v>1571</v>
      </c>
      <c r="AM98" s="47"/>
      <c r="AN98" s="47"/>
      <c r="AO98" s="91"/>
      <c r="AP98" s="83" t="str">
        <f t="shared" si="28"/>
        <v/>
      </c>
      <c r="AQ98" s="84" t="str">
        <f t="shared" si="29"/>
        <v/>
      </c>
      <c r="AR98" s="81" t="str">
        <f t="shared" si="30"/>
        <v/>
      </c>
      <c r="AS98" s="47"/>
      <c r="AT98" s="47"/>
      <c r="AU98" s="71" t="str">
        <f t="shared" si="31"/>
        <v>Pendiente</v>
      </c>
      <c r="AV98" s="46"/>
      <c r="AW98" s="72" t="s">
        <v>35</v>
      </c>
      <c r="AX98" s="46"/>
      <c r="AY98" s="44"/>
      <c r="AZ98" s="44"/>
    </row>
    <row r="99" spans="1:52" s="60" customFormat="1" ht="50.1" customHeight="1" x14ac:dyDescent="0.2">
      <c r="A99" s="46">
        <v>338</v>
      </c>
      <c r="B99" s="55">
        <v>43082</v>
      </c>
      <c r="C99" s="47" t="s">
        <v>34</v>
      </c>
      <c r="D99" s="46"/>
      <c r="E99" s="47" t="s">
        <v>235</v>
      </c>
      <c r="F99" s="55">
        <v>43082</v>
      </c>
      <c r="G99" s="295" t="s">
        <v>571</v>
      </c>
      <c r="H99" s="294" t="s">
        <v>60</v>
      </c>
      <c r="I99" s="294" t="s">
        <v>572</v>
      </c>
      <c r="J99" s="47" t="s">
        <v>573</v>
      </c>
      <c r="K99" s="47" t="s">
        <v>574</v>
      </c>
      <c r="L99" s="82">
        <v>4</v>
      </c>
      <c r="M99" s="153" t="s">
        <v>53</v>
      </c>
      <c r="N99" s="47" t="str">
        <f>IF(H99="","",VLOOKUP(H99,dato!$A$2:$B$43,2,FALSE))</f>
        <v>Gloria Verónica Zambrano Ocampo</v>
      </c>
      <c r="O99" s="47" t="s">
        <v>129</v>
      </c>
      <c r="P99" s="47" t="str">
        <f>IF(H99="","",VLOOKUP(O99,dato!$A$2:$B$152,2,FALSE))</f>
        <v>Hernando Ibagué Rodríguez</v>
      </c>
      <c r="Q99" s="46" t="s">
        <v>190</v>
      </c>
      <c r="R99" s="47" t="s">
        <v>575</v>
      </c>
      <c r="S99" s="84">
        <v>1</v>
      </c>
      <c r="T99" s="47" t="s">
        <v>576</v>
      </c>
      <c r="U99" s="55">
        <v>43101</v>
      </c>
      <c r="V99" s="55">
        <v>43220</v>
      </c>
      <c r="W99" s="151">
        <v>43474</v>
      </c>
      <c r="X99" s="145" t="s">
        <v>1447</v>
      </c>
      <c r="Y99" s="153">
        <v>2</v>
      </c>
      <c r="Z99" s="83">
        <f t="shared" si="35"/>
        <v>0.5</v>
      </c>
      <c r="AA99" s="84">
        <f t="shared" si="36"/>
        <v>0.5</v>
      </c>
      <c r="AB99" s="85" t="str">
        <f t="shared" si="34"/>
        <v>ROJO</v>
      </c>
      <c r="AC99" s="142" t="s">
        <v>1448</v>
      </c>
      <c r="AD99" s="142" t="s">
        <v>1571</v>
      </c>
      <c r="AE99" s="151">
        <v>43474</v>
      </c>
      <c r="AF99" s="145" t="s">
        <v>1447</v>
      </c>
      <c r="AG99" s="219">
        <v>2</v>
      </c>
      <c r="AH99" s="83">
        <f t="shared" si="33"/>
        <v>0.5</v>
      </c>
      <c r="AI99" s="84">
        <f t="shared" si="37"/>
        <v>0.5</v>
      </c>
      <c r="AJ99" s="156" t="str">
        <f t="shared" si="27"/>
        <v>ROJO</v>
      </c>
      <c r="AK99" s="224" t="s">
        <v>1448</v>
      </c>
      <c r="AL99" s="224" t="s">
        <v>1571</v>
      </c>
      <c r="AM99" s="47"/>
      <c r="AN99" s="47"/>
      <c r="AO99" s="91"/>
      <c r="AP99" s="83" t="str">
        <f t="shared" si="28"/>
        <v/>
      </c>
      <c r="AQ99" s="84" t="str">
        <f t="shared" si="29"/>
        <v/>
      </c>
      <c r="AR99" s="81" t="str">
        <f t="shared" si="30"/>
        <v/>
      </c>
      <c r="AS99" s="47"/>
      <c r="AT99" s="47"/>
      <c r="AU99" s="71" t="str">
        <f t="shared" si="31"/>
        <v>Pendiente</v>
      </c>
      <c r="AV99" s="46"/>
      <c r="AW99" s="72" t="s">
        <v>35</v>
      </c>
      <c r="AX99" s="46"/>
      <c r="AY99" s="44"/>
      <c r="AZ99" s="44"/>
    </row>
    <row r="100" spans="1:52" s="60" customFormat="1" ht="50.1" customHeight="1" x14ac:dyDescent="0.2">
      <c r="A100" s="46">
        <v>338</v>
      </c>
      <c r="B100" s="55">
        <v>43082</v>
      </c>
      <c r="C100" s="47" t="s">
        <v>34</v>
      </c>
      <c r="D100" s="46"/>
      <c r="E100" s="47" t="s">
        <v>235</v>
      </c>
      <c r="F100" s="55">
        <v>43082</v>
      </c>
      <c r="G100" s="295" t="s">
        <v>577</v>
      </c>
      <c r="H100" s="294" t="s">
        <v>126</v>
      </c>
      <c r="I100" s="294" t="s">
        <v>578</v>
      </c>
      <c r="J100" s="47" t="s">
        <v>579</v>
      </c>
      <c r="K100" s="142" t="s">
        <v>1705</v>
      </c>
      <c r="L100" s="82">
        <v>4</v>
      </c>
      <c r="M100" s="153" t="s">
        <v>53</v>
      </c>
      <c r="N100" s="47" t="str">
        <f>IF(H100="","",VLOOKUP(H100,dato!$A$2:$B$43,2,FALSE))</f>
        <v>Pedro Andres Manosalva Rincón</v>
      </c>
      <c r="O100" s="47" t="s">
        <v>126</v>
      </c>
      <c r="P100" s="47" t="str">
        <f>IF(H100="","",VLOOKUP(O100,dato!$A$2:$B$152,2,FALSE))</f>
        <v>Pedro Andres Manosalva Rincón</v>
      </c>
      <c r="Q100" s="46" t="s">
        <v>190</v>
      </c>
      <c r="R100" s="47" t="s">
        <v>580</v>
      </c>
      <c r="S100" s="84">
        <v>0.7</v>
      </c>
      <c r="T100" s="47" t="s">
        <v>581</v>
      </c>
      <c r="U100" s="55">
        <v>43132</v>
      </c>
      <c r="V100" s="55">
        <v>43446</v>
      </c>
      <c r="W100" s="151">
        <v>43111</v>
      </c>
      <c r="X100" s="142" t="s">
        <v>1024</v>
      </c>
      <c r="Y100" s="159">
        <v>4</v>
      </c>
      <c r="Z100" s="83">
        <f t="shared" si="35"/>
        <v>1</v>
      </c>
      <c r="AA100" s="84">
        <f t="shared" si="36"/>
        <v>1</v>
      </c>
      <c r="AB100" s="85" t="str">
        <f t="shared" si="34"/>
        <v>OK</v>
      </c>
      <c r="AC100" s="168" t="s">
        <v>1370</v>
      </c>
      <c r="AD100" s="142" t="s">
        <v>172</v>
      </c>
      <c r="AE100" s="151">
        <v>43111</v>
      </c>
      <c r="AF100" s="224" t="s">
        <v>1024</v>
      </c>
      <c r="AG100" s="211">
        <v>4</v>
      </c>
      <c r="AH100" s="83">
        <f t="shared" si="33"/>
        <v>1</v>
      </c>
      <c r="AI100" s="84">
        <f t="shared" si="37"/>
        <v>1</v>
      </c>
      <c r="AJ100" s="156" t="str">
        <f t="shared" si="27"/>
        <v>OK</v>
      </c>
      <c r="AK100" s="168" t="s">
        <v>1370</v>
      </c>
      <c r="AL100" s="224" t="s">
        <v>172</v>
      </c>
      <c r="AM100" s="77"/>
      <c r="AN100" s="47"/>
      <c r="AO100" s="91"/>
      <c r="AP100" s="83" t="str">
        <f t="shared" si="28"/>
        <v/>
      </c>
      <c r="AQ100" s="84" t="str">
        <f t="shared" si="29"/>
        <v/>
      </c>
      <c r="AR100" s="81" t="str">
        <f t="shared" si="30"/>
        <v/>
      </c>
      <c r="AS100" s="133"/>
      <c r="AT100" s="47"/>
      <c r="AU100" s="71" t="str">
        <f t="shared" si="31"/>
        <v>Cumplida</v>
      </c>
      <c r="AV100" s="46"/>
      <c r="AW100" s="72" t="s">
        <v>35</v>
      </c>
      <c r="AX100" s="46"/>
      <c r="AY100" s="44"/>
      <c r="AZ100" s="44"/>
    </row>
    <row r="101" spans="1:52" s="60" customFormat="1" ht="50.1" customHeight="1" x14ac:dyDescent="0.2">
      <c r="A101" s="46">
        <v>338</v>
      </c>
      <c r="B101" s="55">
        <v>43082</v>
      </c>
      <c r="C101" s="47" t="s">
        <v>34</v>
      </c>
      <c r="D101" s="46"/>
      <c r="E101" s="47" t="s">
        <v>235</v>
      </c>
      <c r="F101" s="55">
        <v>43082</v>
      </c>
      <c r="G101" s="295" t="s">
        <v>582</v>
      </c>
      <c r="H101" s="294" t="s">
        <v>68</v>
      </c>
      <c r="I101" s="294" t="s">
        <v>583</v>
      </c>
      <c r="J101" s="47" t="s">
        <v>584</v>
      </c>
      <c r="K101" s="52" t="s">
        <v>788</v>
      </c>
      <c r="L101" s="82">
        <v>1</v>
      </c>
      <c r="M101" s="153" t="s">
        <v>53</v>
      </c>
      <c r="N101" s="47" t="str">
        <f>IF(H101="","",VLOOKUP(H101,dato!$A$2:$B$43,2,FALSE))</f>
        <v>Cdte.Gerardo Alonso Martínez Riveros</v>
      </c>
      <c r="O101" s="47" t="s">
        <v>152</v>
      </c>
      <c r="P101" s="47" t="str">
        <f>IF(H101="","",VLOOKUP(O101,dato!$A$2:$B$152,2,FALSE))</f>
        <v>Cdte.Gerardo Alonso Martínez Riveros</v>
      </c>
      <c r="Q101" s="46" t="s">
        <v>190</v>
      </c>
      <c r="R101" s="47" t="s">
        <v>585</v>
      </c>
      <c r="S101" s="84">
        <v>1</v>
      </c>
      <c r="T101" s="47" t="s">
        <v>624</v>
      </c>
      <c r="U101" s="55">
        <v>43101</v>
      </c>
      <c r="V101" s="55">
        <v>43464</v>
      </c>
      <c r="W101" s="151">
        <v>43479</v>
      </c>
      <c r="X101" s="142" t="s">
        <v>1415</v>
      </c>
      <c r="Y101" s="159">
        <v>1</v>
      </c>
      <c r="Z101" s="83">
        <f t="shared" si="35"/>
        <v>1</v>
      </c>
      <c r="AA101" s="84">
        <f t="shared" si="36"/>
        <v>1</v>
      </c>
      <c r="AB101" s="85" t="str">
        <f t="shared" si="34"/>
        <v>OK</v>
      </c>
      <c r="AC101" s="142" t="s">
        <v>987</v>
      </c>
      <c r="AD101" s="142" t="s">
        <v>44</v>
      </c>
      <c r="AE101" s="151">
        <v>43479</v>
      </c>
      <c r="AF101" s="142" t="s">
        <v>1415</v>
      </c>
      <c r="AG101" s="159">
        <v>1</v>
      </c>
      <c r="AH101" s="83">
        <f t="shared" si="33"/>
        <v>1</v>
      </c>
      <c r="AI101" s="84">
        <f t="shared" si="37"/>
        <v>1</v>
      </c>
      <c r="AJ101" s="156" t="str">
        <f t="shared" si="27"/>
        <v>OK</v>
      </c>
      <c r="AK101" s="142" t="s">
        <v>987</v>
      </c>
      <c r="AL101" s="142" t="s">
        <v>44</v>
      </c>
      <c r="AM101" s="77"/>
      <c r="AN101" s="47"/>
      <c r="AO101" s="91"/>
      <c r="AP101" s="83" t="str">
        <f t="shared" si="28"/>
        <v/>
      </c>
      <c r="AQ101" s="84" t="str">
        <f t="shared" si="29"/>
        <v/>
      </c>
      <c r="AR101" s="81" t="str">
        <f t="shared" si="30"/>
        <v/>
      </c>
      <c r="AS101" s="47"/>
      <c r="AT101" s="47"/>
      <c r="AU101" s="71" t="str">
        <f t="shared" si="31"/>
        <v>Cumplida</v>
      </c>
      <c r="AV101" s="46"/>
      <c r="AW101" s="72" t="s">
        <v>35</v>
      </c>
      <c r="AX101" s="46"/>
      <c r="AY101" s="44"/>
      <c r="AZ101" s="44"/>
    </row>
    <row r="102" spans="1:52" s="60" customFormat="1" ht="50.1" customHeight="1" x14ac:dyDescent="0.2">
      <c r="A102" s="46">
        <v>338</v>
      </c>
      <c r="B102" s="55">
        <v>43082</v>
      </c>
      <c r="C102" s="47" t="s">
        <v>34</v>
      </c>
      <c r="D102" s="46"/>
      <c r="E102" s="47" t="s">
        <v>235</v>
      </c>
      <c r="F102" s="55">
        <v>43082</v>
      </c>
      <c r="G102" s="295" t="s">
        <v>586</v>
      </c>
      <c r="H102" s="294" t="s">
        <v>68</v>
      </c>
      <c r="I102" s="294" t="s">
        <v>587</v>
      </c>
      <c r="J102" s="47" t="s">
        <v>588</v>
      </c>
      <c r="K102" s="47" t="s">
        <v>589</v>
      </c>
      <c r="L102" s="82">
        <v>1</v>
      </c>
      <c r="M102" s="153" t="s">
        <v>53</v>
      </c>
      <c r="N102" s="47" t="str">
        <f>IF(H102="","",VLOOKUP(H102,dato!$A$2:$B$43,2,FALSE))</f>
        <v>Cdte.Gerardo Alonso Martínez Riveros</v>
      </c>
      <c r="O102" s="47" t="s">
        <v>152</v>
      </c>
      <c r="P102" s="47" t="str">
        <f>IF(H102="","",VLOOKUP(O102,dato!$A$2:$B$152,2,FALSE))</f>
        <v>Cdte.Gerardo Alonso Martínez Riveros</v>
      </c>
      <c r="Q102" s="46" t="s">
        <v>190</v>
      </c>
      <c r="R102" s="47" t="s">
        <v>590</v>
      </c>
      <c r="S102" s="84">
        <v>1</v>
      </c>
      <c r="T102" s="47" t="s">
        <v>591</v>
      </c>
      <c r="U102" s="55">
        <v>43101</v>
      </c>
      <c r="V102" s="55">
        <v>43446</v>
      </c>
      <c r="W102" s="151">
        <v>43479</v>
      </c>
      <c r="X102" s="142" t="s">
        <v>1516</v>
      </c>
      <c r="Y102" s="183">
        <f>5/494</f>
        <v>1.0121457489878543E-2</v>
      </c>
      <c r="Z102" s="83">
        <f t="shared" si="35"/>
        <v>1.0121457489878543E-2</v>
      </c>
      <c r="AA102" s="84">
        <f t="shared" si="36"/>
        <v>1.0121457489878543E-2</v>
      </c>
      <c r="AB102" s="85" t="str">
        <f t="shared" si="34"/>
        <v>ROJO</v>
      </c>
      <c r="AC102" s="142" t="s">
        <v>1517</v>
      </c>
      <c r="AD102" s="142" t="s">
        <v>44</v>
      </c>
      <c r="AE102" s="151">
        <v>43479</v>
      </c>
      <c r="AF102" s="142" t="s">
        <v>1516</v>
      </c>
      <c r="AG102" s="183">
        <f>5/494</f>
        <v>1.0121457489878543E-2</v>
      </c>
      <c r="AH102" s="86">
        <f t="shared" ref="AH102" si="38">(IF(AG102="","",IF(OR($L102=0,$L102="",AE102=""),"",AG102/$L102)))</f>
        <v>1.0121457489878543E-2</v>
      </c>
      <c r="AI102" s="87">
        <f t="shared" si="37"/>
        <v>1.0121457489878543E-2</v>
      </c>
      <c r="AJ102" s="156" t="str">
        <f t="shared" si="27"/>
        <v>ROJO</v>
      </c>
      <c r="AK102" s="142" t="s">
        <v>1517</v>
      </c>
      <c r="AL102" s="142" t="s">
        <v>44</v>
      </c>
      <c r="AM102" s="77"/>
      <c r="AN102" s="47"/>
      <c r="AO102" s="94"/>
      <c r="AP102" s="86" t="str">
        <f t="shared" si="28"/>
        <v/>
      </c>
      <c r="AQ102" s="87" t="str">
        <f t="shared" si="29"/>
        <v/>
      </c>
      <c r="AR102" s="81" t="str">
        <f t="shared" si="30"/>
        <v/>
      </c>
      <c r="AS102" s="47"/>
      <c r="AT102" s="47"/>
      <c r="AU102" s="71" t="str">
        <f t="shared" si="31"/>
        <v>Pendiente</v>
      </c>
      <c r="AV102" s="46"/>
      <c r="AW102" s="72" t="s">
        <v>35</v>
      </c>
      <c r="AX102" s="46"/>
      <c r="AY102" s="44"/>
      <c r="AZ102" s="44"/>
    </row>
    <row r="103" spans="1:52" s="60" customFormat="1" ht="50.1" customHeight="1" x14ac:dyDescent="0.2">
      <c r="A103" s="46">
        <v>339</v>
      </c>
      <c r="B103" s="55">
        <v>43131</v>
      </c>
      <c r="C103" s="47" t="s">
        <v>34</v>
      </c>
      <c r="D103" s="46"/>
      <c r="E103" s="47" t="s">
        <v>592</v>
      </c>
      <c r="F103" s="55">
        <v>43131</v>
      </c>
      <c r="G103" s="295" t="s">
        <v>593</v>
      </c>
      <c r="H103" s="294" t="s">
        <v>68</v>
      </c>
      <c r="I103" s="294" t="s">
        <v>594</v>
      </c>
      <c r="J103" s="47" t="s">
        <v>595</v>
      </c>
      <c r="K103" s="47" t="s">
        <v>596</v>
      </c>
      <c r="L103" s="82">
        <v>1</v>
      </c>
      <c r="M103" s="153" t="s">
        <v>53</v>
      </c>
      <c r="N103" s="47" t="str">
        <f>IF(H103="","",VLOOKUP(H103,dato!$A$2:$B$43,2,FALSE))</f>
        <v>Cdte.Gerardo Alonso Martínez Riveros</v>
      </c>
      <c r="O103" s="47" t="s">
        <v>152</v>
      </c>
      <c r="P103" s="47" t="str">
        <f>IF(H103="","",VLOOKUP(O103,dato!$A$2:$B$152,2,FALSE))</f>
        <v>Cdte.Gerardo Alonso Martínez Riveros</v>
      </c>
      <c r="Q103" s="46" t="s">
        <v>190</v>
      </c>
      <c r="R103" s="49" t="s">
        <v>597</v>
      </c>
      <c r="S103" s="84">
        <v>1</v>
      </c>
      <c r="T103" s="49" t="s">
        <v>598</v>
      </c>
      <c r="U103" s="78">
        <v>43192</v>
      </c>
      <c r="V103" s="78">
        <v>43464</v>
      </c>
      <c r="W103" s="151">
        <v>43479</v>
      </c>
      <c r="X103" s="142" t="s">
        <v>1416</v>
      </c>
      <c r="Y103" s="159">
        <v>1</v>
      </c>
      <c r="Z103" s="83">
        <f t="shared" si="35"/>
        <v>1</v>
      </c>
      <c r="AA103" s="84">
        <f t="shared" si="36"/>
        <v>1</v>
      </c>
      <c r="AB103" s="85" t="str">
        <f t="shared" si="34"/>
        <v>OK</v>
      </c>
      <c r="AC103" s="142" t="s">
        <v>1419</v>
      </c>
      <c r="AD103" s="142" t="s">
        <v>44</v>
      </c>
      <c r="AE103" s="151">
        <v>43479</v>
      </c>
      <c r="AF103" s="142" t="s">
        <v>1416</v>
      </c>
      <c r="AG103" s="159">
        <v>1</v>
      </c>
      <c r="AH103" s="83">
        <f t="shared" si="33"/>
        <v>1</v>
      </c>
      <c r="AI103" s="84">
        <f t="shared" si="37"/>
        <v>1</v>
      </c>
      <c r="AJ103" s="156" t="str">
        <f t="shared" si="27"/>
        <v>OK</v>
      </c>
      <c r="AK103" s="142" t="s">
        <v>1419</v>
      </c>
      <c r="AL103" s="142" t="s">
        <v>44</v>
      </c>
      <c r="AM103" s="77"/>
      <c r="AN103" s="47"/>
      <c r="AO103" s="91"/>
      <c r="AP103" s="83" t="str">
        <f t="shared" si="28"/>
        <v/>
      </c>
      <c r="AQ103" s="84" t="str">
        <f t="shared" si="29"/>
        <v/>
      </c>
      <c r="AR103" s="81" t="str">
        <f t="shared" si="30"/>
        <v/>
      </c>
      <c r="AS103" s="47"/>
      <c r="AT103" s="47"/>
      <c r="AU103" s="71" t="str">
        <f t="shared" si="31"/>
        <v>Cumplida</v>
      </c>
      <c r="AV103" s="46"/>
      <c r="AW103" s="72" t="s">
        <v>35</v>
      </c>
      <c r="AX103" s="44"/>
      <c r="AY103" s="44"/>
      <c r="AZ103" s="44"/>
    </row>
    <row r="104" spans="1:52" s="60" customFormat="1" ht="50.1" customHeight="1" x14ac:dyDescent="0.2">
      <c r="A104" s="46">
        <v>339</v>
      </c>
      <c r="B104" s="55">
        <v>43131</v>
      </c>
      <c r="C104" s="47" t="s">
        <v>34</v>
      </c>
      <c r="D104" s="46"/>
      <c r="E104" s="47" t="s">
        <v>592</v>
      </c>
      <c r="F104" s="55">
        <v>43131</v>
      </c>
      <c r="G104" s="295" t="s">
        <v>593</v>
      </c>
      <c r="H104" s="294" t="s">
        <v>68</v>
      </c>
      <c r="I104" s="294" t="s">
        <v>594</v>
      </c>
      <c r="J104" s="47" t="s">
        <v>595</v>
      </c>
      <c r="K104" s="47" t="s">
        <v>599</v>
      </c>
      <c r="L104" s="82">
        <v>1</v>
      </c>
      <c r="M104" s="153" t="s">
        <v>53</v>
      </c>
      <c r="N104" s="47" t="str">
        <f>IF(H104="","",VLOOKUP(H104,dato!$A$2:$B$43,2,FALSE))</f>
        <v>Cdte.Gerardo Alonso Martínez Riveros</v>
      </c>
      <c r="O104" s="47" t="s">
        <v>152</v>
      </c>
      <c r="P104" s="47" t="str">
        <f>IF(H104="","",VLOOKUP(O104,dato!$A$2:$B$152,2,FALSE))</f>
        <v>Cdte.Gerardo Alonso Martínez Riveros</v>
      </c>
      <c r="Q104" s="46" t="s">
        <v>190</v>
      </c>
      <c r="R104" s="49" t="s">
        <v>597</v>
      </c>
      <c r="S104" s="84">
        <v>1</v>
      </c>
      <c r="T104" s="49" t="s">
        <v>598</v>
      </c>
      <c r="U104" s="78">
        <v>43192</v>
      </c>
      <c r="V104" s="78">
        <v>43464</v>
      </c>
      <c r="W104" s="151">
        <v>43479</v>
      </c>
      <c r="X104" s="142" t="s">
        <v>1416</v>
      </c>
      <c r="Y104" s="159">
        <v>1</v>
      </c>
      <c r="Z104" s="83">
        <f t="shared" si="35"/>
        <v>1</v>
      </c>
      <c r="AA104" s="84">
        <f t="shared" si="36"/>
        <v>1</v>
      </c>
      <c r="AB104" s="85" t="str">
        <f t="shared" si="34"/>
        <v>OK</v>
      </c>
      <c r="AC104" s="142" t="s">
        <v>1420</v>
      </c>
      <c r="AD104" s="142" t="s">
        <v>44</v>
      </c>
      <c r="AE104" s="151">
        <v>43479</v>
      </c>
      <c r="AF104" s="142" t="s">
        <v>1416</v>
      </c>
      <c r="AG104" s="159">
        <v>1</v>
      </c>
      <c r="AH104" s="83">
        <f t="shared" si="33"/>
        <v>1</v>
      </c>
      <c r="AI104" s="84">
        <f t="shared" si="37"/>
        <v>1</v>
      </c>
      <c r="AJ104" s="156" t="str">
        <f t="shared" si="27"/>
        <v>OK</v>
      </c>
      <c r="AK104" s="142" t="s">
        <v>1420</v>
      </c>
      <c r="AL104" s="142" t="s">
        <v>44</v>
      </c>
      <c r="AM104" s="77"/>
      <c r="AN104" s="47"/>
      <c r="AO104" s="91"/>
      <c r="AP104" s="83" t="str">
        <f t="shared" si="28"/>
        <v/>
      </c>
      <c r="AQ104" s="84" t="str">
        <f t="shared" si="29"/>
        <v/>
      </c>
      <c r="AR104" s="81" t="str">
        <f t="shared" si="30"/>
        <v/>
      </c>
      <c r="AS104" s="47"/>
      <c r="AT104" s="47"/>
      <c r="AU104" s="71" t="str">
        <f t="shared" si="31"/>
        <v>Cumplida</v>
      </c>
      <c r="AV104" s="46"/>
      <c r="AW104" s="72" t="s">
        <v>35</v>
      </c>
      <c r="AX104" s="44"/>
      <c r="AY104" s="44"/>
      <c r="AZ104" s="44"/>
    </row>
    <row r="105" spans="1:52" s="60" customFormat="1" ht="50.1" customHeight="1" x14ac:dyDescent="0.2">
      <c r="A105" s="46">
        <v>339</v>
      </c>
      <c r="B105" s="55">
        <v>43131</v>
      </c>
      <c r="C105" s="47" t="s">
        <v>34</v>
      </c>
      <c r="D105" s="46"/>
      <c r="E105" s="47" t="s">
        <v>592</v>
      </c>
      <c r="F105" s="55">
        <v>43131</v>
      </c>
      <c r="G105" s="295" t="s">
        <v>593</v>
      </c>
      <c r="H105" s="294" t="s">
        <v>68</v>
      </c>
      <c r="I105" s="294" t="s">
        <v>594</v>
      </c>
      <c r="J105" s="47" t="s">
        <v>595</v>
      </c>
      <c r="K105" s="47" t="s">
        <v>600</v>
      </c>
      <c r="L105" s="82">
        <v>1</v>
      </c>
      <c r="M105" s="153" t="s">
        <v>53</v>
      </c>
      <c r="N105" s="47" t="str">
        <f>IF(H105="","",VLOOKUP(H105,dato!$A$2:$B$43,2,FALSE))</f>
        <v>Cdte.Gerardo Alonso Martínez Riveros</v>
      </c>
      <c r="O105" s="47" t="s">
        <v>152</v>
      </c>
      <c r="P105" s="47" t="str">
        <f>IF(H105="","",VLOOKUP(O105,dato!$A$2:$B$152,2,FALSE))</f>
        <v>Cdte.Gerardo Alonso Martínez Riveros</v>
      </c>
      <c r="Q105" s="46" t="s">
        <v>190</v>
      </c>
      <c r="R105" s="49" t="s">
        <v>601</v>
      </c>
      <c r="S105" s="84">
        <v>1</v>
      </c>
      <c r="T105" s="49" t="s">
        <v>602</v>
      </c>
      <c r="U105" s="78">
        <v>43192</v>
      </c>
      <c r="V105" s="78">
        <v>43464</v>
      </c>
      <c r="W105" s="151">
        <v>43479</v>
      </c>
      <c r="X105" s="142" t="s">
        <v>1416</v>
      </c>
      <c r="Y105" s="159">
        <v>1</v>
      </c>
      <c r="Z105" s="86">
        <f t="shared" si="35"/>
        <v>1</v>
      </c>
      <c r="AA105" s="84">
        <f t="shared" si="36"/>
        <v>1</v>
      </c>
      <c r="AB105" s="85" t="str">
        <f t="shared" si="34"/>
        <v>OK</v>
      </c>
      <c r="AC105" s="142" t="s">
        <v>1421</v>
      </c>
      <c r="AD105" s="142" t="s">
        <v>44</v>
      </c>
      <c r="AE105" s="151">
        <v>43479</v>
      </c>
      <c r="AF105" s="142" t="s">
        <v>1416</v>
      </c>
      <c r="AG105" s="159">
        <v>1</v>
      </c>
      <c r="AH105" s="83">
        <f t="shared" si="33"/>
        <v>1</v>
      </c>
      <c r="AI105" s="84">
        <f t="shared" si="37"/>
        <v>1</v>
      </c>
      <c r="AJ105" s="156" t="str">
        <f t="shared" si="27"/>
        <v>OK</v>
      </c>
      <c r="AK105" s="142" t="s">
        <v>1421</v>
      </c>
      <c r="AL105" s="142" t="s">
        <v>44</v>
      </c>
      <c r="AM105" s="77"/>
      <c r="AN105" s="47"/>
      <c r="AO105" s="91"/>
      <c r="AP105" s="83" t="str">
        <f t="shared" si="28"/>
        <v/>
      </c>
      <c r="AQ105" s="84" t="str">
        <f t="shared" si="29"/>
        <v/>
      </c>
      <c r="AR105" s="81" t="str">
        <f t="shared" si="30"/>
        <v/>
      </c>
      <c r="AS105" s="47"/>
      <c r="AT105" s="47"/>
      <c r="AU105" s="71" t="str">
        <f t="shared" si="31"/>
        <v>Cumplida</v>
      </c>
      <c r="AV105" s="46"/>
      <c r="AW105" s="72" t="s">
        <v>35</v>
      </c>
      <c r="AX105" s="44"/>
      <c r="AY105" s="44"/>
      <c r="AZ105" s="44"/>
    </row>
    <row r="106" spans="1:52" s="60" customFormat="1" ht="50.1" customHeight="1" x14ac:dyDescent="0.2">
      <c r="A106" s="46">
        <v>339</v>
      </c>
      <c r="B106" s="55">
        <v>43131</v>
      </c>
      <c r="C106" s="47" t="s">
        <v>34</v>
      </c>
      <c r="D106" s="46"/>
      <c r="E106" s="47" t="s">
        <v>592</v>
      </c>
      <c r="F106" s="55">
        <v>43131</v>
      </c>
      <c r="G106" s="295" t="s">
        <v>593</v>
      </c>
      <c r="H106" s="294" t="s">
        <v>68</v>
      </c>
      <c r="I106" s="294" t="s">
        <v>594</v>
      </c>
      <c r="J106" s="47" t="s">
        <v>595</v>
      </c>
      <c r="K106" s="47" t="s">
        <v>603</v>
      </c>
      <c r="L106" s="82">
        <v>1</v>
      </c>
      <c r="M106" s="153" t="s">
        <v>53</v>
      </c>
      <c r="N106" s="47" t="str">
        <f>IF(H106="","",VLOOKUP(H106,dato!$A$2:$B$43,2,FALSE))</f>
        <v>Cdte.Gerardo Alonso Martínez Riveros</v>
      </c>
      <c r="O106" s="47" t="s">
        <v>152</v>
      </c>
      <c r="P106" s="47" t="str">
        <f>IF(H106="","",VLOOKUP(O106,dato!$A$2:$B$152,2,FALSE))</f>
        <v>Cdte.Gerardo Alonso Martínez Riveros</v>
      </c>
      <c r="Q106" s="46" t="s">
        <v>190</v>
      </c>
      <c r="R106" s="49" t="s">
        <v>601</v>
      </c>
      <c r="S106" s="84">
        <v>1</v>
      </c>
      <c r="T106" s="49" t="s">
        <v>636</v>
      </c>
      <c r="U106" s="78">
        <v>43192</v>
      </c>
      <c r="V106" s="78">
        <v>43464</v>
      </c>
      <c r="W106" s="151">
        <v>43479</v>
      </c>
      <c r="X106" s="142" t="s">
        <v>1416</v>
      </c>
      <c r="Y106" s="159">
        <v>1</v>
      </c>
      <c r="Z106" s="83">
        <f t="shared" si="35"/>
        <v>1</v>
      </c>
      <c r="AA106" s="84">
        <f t="shared" si="36"/>
        <v>1</v>
      </c>
      <c r="AB106" s="85" t="str">
        <f t="shared" si="34"/>
        <v>OK</v>
      </c>
      <c r="AC106" s="142" t="s">
        <v>1422</v>
      </c>
      <c r="AD106" s="142" t="s">
        <v>44</v>
      </c>
      <c r="AE106" s="151">
        <v>43479</v>
      </c>
      <c r="AF106" s="142" t="s">
        <v>1416</v>
      </c>
      <c r="AG106" s="159">
        <v>1</v>
      </c>
      <c r="AH106" s="83">
        <f t="shared" si="33"/>
        <v>1</v>
      </c>
      <c r="AI106" s="84">
        <f t="shared" si="37"/>
        <v>1</v>
      </c>
      <c r="AJ106" s="156" t="str">
        <f t="shared" si="27"/>
        <v>OK</v>
      </c>
      <c r="AK106" s="142" t="s">
        <v>1422</v>
      </c>
      <c r="AL106" s="142" t="s">
        <v>44</v>
      </c>
      <c r="AM106" s="77"/>
      <c r="AN106" s="47"/>
      <c r="AO106" s="91"/>
      <c r="AP106" s="83" t="str">
        <f t="shared" si="28"/>
        <v/>
      </c>
      <c r="AQ106" s="84" t="str">
        <f t="shared" si="29"/>
        <v/>
      </c>
      <c r="AR106" s="81" t="str">
        <f t="shared" si="30"/>
        <v/>
      </c>
      <c r="AS106" s="47"/>
      <c r="AT106" s="47"/>
      <c r="AU106" s="71" t="str">
        <f t="shared" si="31"/>
        <v>Cumplida</v>
      </c>
      <c r="AV106" s="46"/>
      <c r="AW106" s="72" t="s">
        <v>35</v>
      </c>
      <c r="AX106" s="44"/>
      <c r="AY106" s="44"/>
      <c r="AZ106" s="44"/>
    </row>
    <row r="107" spans="1:52" s="60" customFormat="1" ht="50.1" customHeight="1" x14ac:dyDescent="0.2">
      <c r="A107" s="46">
        <v>340</v>
      </c>
      <c r="B107" s="55">
        <v>43251</v>
      </c>
      <c r="C107" s="47" t="s">
        <v>34</v>
      </c>
      <c r="D107" s="46"/>
      <c r="E107" s="47" t="s">
        <v>637</v>
      </c>
      <c r="F107" s="55">
        <v>43250</v>
      </c>
      <c r="G107" s="295" t="s">
        <v>638</v>
      </c>
      <c r="H107" s="294" t="s">
        <v>68</v>
      </c>
      <c r="I107" s="294" t="s">
        <v>641</v>
      </c>
      <c r="J107" s="47" t="s">
        <v>700</v>
      </c>
      <c r="K107" s="47" t="s">
        <v>777</v>
      </c>
      <c r="L107" s="82">
        <v>2</v>
      </c>
      <c r="M107" s="153" t="s">
        <v>53</v>
      </c>
      <c r="N107" s="47" t="str">
        <f>IF(H107="","",VLOOKUP(H107,dato!$A$2:$B$43,2,FALSE))</f>
        <v>Cdte.Gerardo Alonso Martínez Riveros</v>
      </c>
      <c r="O107" s="47" t="s">
        <v>152</v>
      </c>
      <c r="P107" s="47" t="str">
        <f>IF(H107="","",VLOOKUP(O107,dato!$A$2:$B$152,2,FALSE))</f>
        <v>Cdte.Gerardo Alonso Martínez Riveros</v>
      </c>
      <c r="Q107" s="46" t="s">
        <v>190</v>
      </c>
      <c r="R107" s="49" t="s">
        <v>734</v>
      </c>
      <c r="S107" s="84">
        <v>1</v>
      </c>
      <c r="T107" s="49" t="s">
        <v>699</v>
      </c>
      <c r="U107" s="78">
        <v>43312</v>
      </c>
      <c r="V107" s="78">
        <v>43615</v>
      </c>
      <c r="W107" s="151">
        <v>43479</v>
      </c>
      <c r="X107" s="142" t="s">
        <v>1417</v>
      </c>
      <c r="Y107" s="153">
        <v>2</v>
      </c>
      <c r="Z107" s="83">
        <f t="shared" ref="Z107:Z135" si="39">(IF(Y107="","",IF(OR($L107=0,$L107="",W107=""),"",Y107/$L107)))</f>
        <v>1</v>
      </c>
      <c r="AA107" s="84">
        <f t="shared" ref="AA107:AA135" si="40">(IF(OR($S107="",Z107=""),"",IF(OR($S107=0,Z107=0),0,IF((Z107*100%)/$S107&gt;100%,100%,(Z107*100%)/$S107))))</f>
        <v>1</v>
      </c>
      <c r="AB107" s="85" t="str">
        <f t="shared" ref="AB107:AB135" si="41">IF(Y107="","",IF(W107="","FALTA FECHA SEGUIMIENTO",IF(W107&gt;$V107,IF(AA107=100%,"OK","ROJO"),IF(AA107&lt;ROUND(DAYS360($U107,W107,FALSE),0)/ROUND(DAYS360($U107,$V107,FALSE),-1),"ROJO",IF(AA107=100%,"OK","AMARILLO")))))</f>
        <v>OK</v>
      </c>
      <c r="AC107" s="142" t="s">
        <v>1423</v>
      </c>
      <c r="AD107" s="142" t="s">
        <v>44</v>
      </c>
      <c r="AE107" s="151">
        <v>43479</v>
      </c>
      <c r="AF107" s="142" t="s">
        <v>1417</v>
      </c>
      <c r="AG107" s="153">
        <v>2</v>
      </c>
      <c r="AH107" s="82">
        <f t="shared" si="33"/>
        <v>1</v>
      </c>
      <c r="AI107" s="84">
        <f t="shared" si="37"/>
        <v>1</v>
      </c>
      <c r="AJ107" s="156" t="str">
        <f t="shared" si="27"/>
        <v>OK</v>
      </c>
      <c r="AK107" s="142" t="s">
        <v>1423</v>
      </c>
      <c r="AL107" s="142" t="s">
        <v>44</v>
      </c>
      <c r="AM107" s="77"/>
      <c r="AN107" s="47"/>
      <c r="AO107" s="82"/>
      <c r="AP107" s="83" t="str">
        <f t="shared" si="28"/>
        <v/>
      </c>
      <c r="AQ107" s="84" t="str">
        <f t="shared" si="29"/>
        <v/>
      </c>
      <c r="AR107" s="81" t="str">
        <f t="shared" si="30"/>
        <v/>
      </c>
      <c r="AS107" s="47"/>
      <c r="AT107" s="47"/>
      <c r="AU107" s="71" t="str">
        <f t="shared" si="31"/>
        <v>Cumplida</v>
      </c>
      <c r="AV107" s="46"/>
      <c r="AW107" s="72" t="s">
        <v>35</v>
      </c>
      <c r="AX107" s="44"/>
      <c r="AY107" s="44"/>
      <c r="AZ107" s="44"/>
    </row>
    <row r="108" spans="1:52" s="60" customFormat="1" ht="50.1" customHeight="1" x14ac:dyDescent="0.2">
      <c r="A108" s="46">
        <v>340</v>
      </c>
      <c r="B108" s="55">
        <v>43251</v>
      </c>
      <c r="C108" s="47" t="s">
        <v>34</v>
      </c>
      <c r="D108" s="46"/>
      <c r="E108" s="47" t="s">
        <v>637</v>
      </c>
      <c r="F108" s="55">
        <v>43250</v>
      </c>
      <c r="G108" s="295" t="s">
        <v>640</v>
      </c>
      <c r="H108" s="294" t="s">
        <v>68</v>
      </c>
      <c r="I108" s="294" t="s">
        <v>639</v>
      </c>
      <c r="J108" s="47" t="s">
        <v>700</v>
      </c>
      <c r="K108" s="47" t="s">
        <v>715</v>
      </c>
      <c r="L108" s="82">
        <v>1</v>
      </c>
      <c r="M108" s="153" t="s">
        <v>53</v>
      </c>
      <c r="N108" s="47" t="str">
        <f>IF(H108="","",VLOOKUP(H108,dato!$A$2:$B$43,2,FALSE))</f>
        <v>Cdte.Gerardo Alonso Martínez Riveros</v>
      </c>
      <c r="O108" s="47" t="s">
        <v>152</v>
      </c>
      <c r="P108" s="47" t="str">
        <f>IF(H108="","",VLOOKUP(O108,dato!$A$2:$B$152,2,FALSE))</f>
        <v>Cdte.Gerardo Alonso Martínez Riveros</v>
      </c>
      <c r="Q108" s="46" t="s">
        <v>190</v>
      </c>
      <c r="R108" s="49" t="s">
        <v>734</v>
      </c>
      <c r="S108" s="84">
        <v>1</v>
      </c>
      <c r="T108" s="49" t="s">
        <v>747</v>
      </c>
      <c r="U108" s="78">
        <v>43312</v>
      </c>
      <c r="V108" s="78">
        <v>43615</v>
      </c>
      <c r="W108" s="151">
        <v>43479</v>
      </c>
      <c r="X108" s="142" t="s">
        <v>1418</v>
      </c>
      <c r="Y108" s="153">
        <v>1</v>
      </c>
      <c r="Z108" s="83">
        <f t="shared" si="39"/>
        <v>1</v>
      </c>
      <c r="AA108" s="84">
        <f t="shared" si="40"/>
        <v>1</v>
      </c>
      <c r="AB108" s="85" t="str">
        <f t="shared" si="41"/>
        <v>OK</v>
      </c>
      <c r="AC108" s="142" t="s">
        <v>1424</v>
      </c>
      <c r="AD108" s="142" t="s">
        <v>44</v>
      </c>
      <c r="AE108" s="151">
        <v>43479</v>
      </c>
      <c r="AF108" s="142" t="s">
        <v>1418</v>
      </c>
      <c r="AG108" s="153">
        <v>1</v>
      </c>
      <c r="AH108" s="82">
        <f t="shared" si="33"/>
        <v>1</v>
      </c>
      <c r="AI108" s="84">
        <f t="shared" si="37"/>
        <v>1</v>
      </c>
      <c r="AJ108" s="156" t="str">
        <f t="shared" si="27"/>
        <v>OK</v>
      </c>
      <c r="AK108" s="142" t="s">
        <v>1424</v>
      </c>
      <c r="AL108" s="142" t="s">
        <v>44</v>
      </c>
      <c r="AM108" s="77"/>
      <c r="AN108" s="47"/>
      <c r="AO108" s="82"/>
      <c r="AP108" s="83" t="str">
        <f t="shared" si="28"/>
        <v/>
      </c>
      <c r="AQ108" s="84" t="str">
        <f t="shared" si="29"/>
        <v/>
      </c>
      <c r="AR108" s="81" t="str">
        <f t="shared" si="30"/>
        <v/>
      </c>
      <c r="AS108" s="47"/>
      <c r="AT108" s="47"/>
      <c r="AU108" s="71" t="str">
        <f t="shared" si="31"/>
        <v>Cumplida</v>
      </c>
      <c r="AV108" s="46"/>
      <c r="AW108" s="72" t="s">
        <v>35</v>
      </c>
      <c r="AX108" s="44"/>
      <c r="AY108" s="44"/>
      <c r="AZ108" s="44"/>
    </row>
    <row r="109" spans="1:52" s="60" customFormat="1" ht="50.1" customHeight="1" x14ac:dyDescent="0.2">
      <c r="A109" s="46">
        <v>340</v>
      </c>
      <c r="B109" s="55">
        <v>43251</v>
      </c>
      <c r="C109" s="47" t="s">
        <v>34</v>
      </c>
      <c r="D109" s="46"/>
      <c r="E109" s="47" t="s">
        <v>637</v>
      </c>
      <c r="F109" s="55">
        <v>43250</v>
      </c>
      <c r="G109" s="295" t="s">
        <v>642</v>
      </c>
      <c r="H109" s="294" t="s">
        <v>45</v>
      </c>
      <c r="I109" s="294" t="s">
        <v>653</v>
      </c>
      <c r="J109" s="47" t="s">
        <v>701</v>
      </c>
      <c r="K109" s="47" t="s">
        <v>716</v>
      </c>
      <c r="L109" s="82">
        <v>1</v>
      </c>
      <c r="M109" s="153" t="s">
        <v>53</v>
      </c>
      <c r="N109" s="47" t="str">
        <f>IF(H109="","",VLOOKUP(H109,dato!$A$2:$B$43,2,FALSE))</f>
        <v>Giohana Catarine Gonzalez Turizo</v>
      </c>
      <c r="O109" s="63" t="s">
        <v>1285</v>
      </c>
      <c r="P109" s="47" t="s">
        <v>756</v>
      </c>
      <c r="Q109" s="46" t="s">
        <v>190</v>
      </c>
      <c r="R109" s="49" t="s">
        <v>735</v>
      </c>
      <c r="S109" s="84">
        <v>1</v>
      </c>
      <c r="T109" s="49" t="s">
        <v>748</v>
      </c>
      <c r="U109" s="78">
        <v>43282</v>
      </c>
      <c r="V109" s="78">
        <v>43615</v>
      </c>
      <c r="W109" s="151">
        <v>43474</v>
      </c>
      <c r="X109" s="142" t="s">
        <v>1345</v>
      </c>
      <c r="Y109" s="153">
        <v>0.7</v>
      </c>
      <c r="Z109" s="83">
        <f t="shared" si="39"/>
        <v>0.7</v>
      </c>
      <c r="AA109" s="84">
        <f t="shared" si="40"/>
        <v>0.7</v>
      </c>
      <c r="AB109" s="85" t="str">
        <f t="shared" si="41"/>
        <v>AMARILLO</v>
      </c>
      <c r="AC109" s="174" t="s">
        <v>1357</v>
      </c>
      <c r="AD109" s="142" t="s">
        <v>172</v>
      </c>
      <c r="AE109" s="151">
        <v>43474</v>
      </c>
      <c r="AF109" s="142" t="s">
        <v>1345</v>
      </c>
      <c r="AG109" s="153">
        <v>0.7</v>
      </c>
      <c r="AH109" s="82">
        <f t="shared" si="33"/>
        <v>0.7</v>
      </c>
      <c r="AI109" s="84">
        <f t="shared" si="37"/>
        <v>0.7</v>
      </c>
      <c r="AJ109" s="156" t="str">
        <f t="shared" si="27"/>
        <v>AMARILLO</v>
      </c>
      <c r="AK109" s="174" t="s">
        <v>1357</v>
      </c>
      <c r="AL109" s="142" t="s">
        <v>172</v>
      </c>
      <c r="AM109" s="77"/>
      <c r="AN109" s="47"/>
      <c r="AO109" s="82"/>
      <c r="AP109" s="83" t="str">
        <f t="shared" si="28"/>
        <v/>
      </c>
      <c r="AQ109" s="84" t="str">
        <f t="shared" si="29"/>
        <v/>
      </c>
      <c r="AR109" s="81" t="str">
        <f t="shared" si="30"/>
        <v/>
      </c>
      <c r="AS109" s="135"/>
      <c r="AT109" s="47"/>
      <c r="AU109" s="71" t="str">
        <f t="shared" si="31"/>
        <v>Pendiente</v>
      </c>
      <c r="AV109" s="46"/>
      <c r="AW109" s="72" t="s">
        <v>35</v>
      </c>
      <c r="AX109" s="44"/>
      <c r="AY109" s="44"/>
      <c r="AZ109" s="44"/>
    </row>
    <row r="110" spans="1:52" s="60" customFormat="1" ht="50.1" customHeight="1" x14ac:dyDescent="0.2">
      <c r="A110" s="46">
        <v>340</v>
      </c>
      <c r="B110" s="55">
        <v>43251</v>
      </c>
      <c r="C110" s="47" t="s">
        <v>34</v>
      </c>
      <c r="D110" s="46"/>
      <c r="E110" s="47" t="s">
        <v>637</v>
      </c>
      <c r="F110" s="55">
        <v>43250</v>
      </c>
      <c r="G110" s="295" t="s">
        <v>642</v>
      </c>
      <c r="H110" s="294" t="s">
        <v>45</v>
      </c>
      <c r="I110" s="294" t="s">
        <v>653</v>
      </c>
      <c r="J110" s="47" t="s">
        <v>701</v>
      </c>
      <c r="K110" s="47" t="s">
        <v>717</v>
      </c>
      <c r="L110" s="82">
        <v>3</v>
      </c>
      <c r="M110" s="153" t="s">
        <v>53</v>
      </c>
      <c r="N110" s="47" t="str">
        <f>IF(H110="","",VLOOKUP(H110,dato!$A$2:$B$43,2,FALSE))</f>
        <v>Giohana Catarine Gonzalez Turizo</v>
      </c>
      <c r="O110" s="63" t="s">
        <v>1286</v>
      </c>
      <c r="P110" s="47" t="s">
        <v>756</v>
      </c>
      <c r="Q110" s="46" t="s">
        <v>190</v>
      </c>
      <c r="R110" s="49" t="s">
        <v>735</v>
      </c>
      <c r="S110" s="84">
        <v>1</v>
      </c>
      <c r="T110" s="49" t="s">
        <v>748</v>
      </c>
      <c r="U110" s="78">
        <v>43282</v>
      </c>
      <c r="V110" s="78">
        <v>43615</v>
      </c>
      <c r="W110" s="151">
        <v>43474</v>
      </c>
      <c r="X110" s="142" t="s">
        <v>1356</v>
      </c>
      <c r="Y110" s="153">
        <v>1.8</v>
      </c>
      <c r="Z110" s="83">
        <f t="shared" si="39"/>
        <v>0.6</v>
      </c>
      <c r="AA110" s="84">
        <f t="shared" si="40"/>
        <v>0.6</v>
      </c>
      <c r="AB110" s="85" t="str">
        <f t="shared" si="41"/>
        <v>AMARILLO</v>
      </c>
      <c r="AC110" s="174" t="s">
        <v>1358</v>
      </c>
      <c r="AD110" s="142" t="s">
        <v>172</v>
      </c>
      <c r="AE110" s="151">
        <v>43474</v>
      </c>
      <c r="AF110" s="142" t="s">
        <v>1356</v>
      </c>
      <c r="AG110" s="153">
        <v>1.8</v>
      </c>
      <c r="AH110" s="83">
        <f t="shared" si="33"/>
        <v>0.6</v>
      </c>
      <c r="AI110" s="84">
        <f t="shared" si="37"/>
        <v>0.6</v>
      </c>
      <c r="AJ110" s="156" t="str">
        <f t="shared" si="27"/>
        <v>AMARILLO</v>
      </c>
      <c r="AK110" s="174" t="s">
        <v>1358</v>
      </c>
      <c r="AL110" s="142" t="s">
        <v>172</v>
      </c>
      <c r="AM110" s="77"/>
      <c r="AN110" s="47"/>
      <c r="AO110" s="82"/>
      <c r="AP110" s="83" t="str">
        <f t="shared" si="28"/>
        <v/>
      </c>
      <c r="AQ110" s="84" t="str">
        <f t="shared" si="29"/>
        <v/>
      </c>
      <c r="AR110" s="81" t="str">
        <f t="shared" si="30"/>
        <v/>
      </c>
      <c r="AS110" s="135"/>
      <c r="AT110" s="47"/>
      <c r="AU110" s="71" t="str">
        <f t="shared" si="31"/>
        <v>Pendiente</v>
      </c>
      <c r="AV110" s="46"/>
      <c r="AW110" s="72" t="s">
        <v>35</v>
      </c>
      <c r="AX110" s="44"/>
      <c r="AY110" s="44"/>
      <c r="AZ110" s="44"/>
    </row>
    <row r="111" spans="1:52" s="36" customFormat="1" ht="50.1" customHeight="1" x14ac:dyDescent="0.2">
      <c r="A111" s="46">
        <v>340</v>
      </c>
      <c r="B111" s="55">
        <v>43251</v>
      </c>
      <c r="C111" s="47" t="s">
        <v>34</v>
      </c>
      <c r="D111" s="46"/>
      <c r="E111" s="47" t="s">
        <v>637</v>
      </c>
      <c r="F111" s="55">
        <v>43250</v>
      </c>
      <c r="G111" s="295" t="s">
        <v>642</v>
      </c>
      <c r="H111" s="294" t="s">
        <v>57</v>
      </c>
      <c r="I111" s="294" t="s">
        <v>653</v>
      </c>
      <c r="J111" s="47" t="s">
        <v>701</v>
      </c>
      <c r="K111" s="47" t="s">
        <v>718</v>
      </c>
      <c r="L111" s="82">
        <v>1</v>
      </c>
      <c r="M111" s="153" t="s">
        <v>53</v>
      </c>
      <c r="N111" s="47" t="str">
        <f>IF(H111="","",VLOOKUP(H111,dato!$A$2:$B$43,2,FALSE))</f>
        <v>Gonzalo Carlos Sierra Vergara</v>
      </c>
      <c r="O111" s="63" t="s">
        <v>1287</v>
      </c>
      <c r="P111" s="47" t="s">
        <v>756</v>
      </c>
      <c r="Q111" s="46" t="s">
        <v>190</v>
      </c>
      <c r="R111" s="49" t="s">
        <v>735</v>
      </c>
      <c r="S111" s="84">
        <v>1</v>
      </c>
      <c r="T111" s="49" t="s">
        <v>748</v>
      </c>
      <c r="U111" s="78">
        <v>43282</v>
      </c>
      <c r="V111" s="78">
        <v>43615</v>
      </c>
      <c r="W111" s="151">
        <v>43479</v>
      </c>
      <c r="X111" s="142" t="s">
        <v>1402</v>
      </c>
      <c r="Y111" s="153">
        <v>1</v>
      </c>
      <c r="Z111" s="83">
        <f t="shared" si="39"/>
        <v>1</v>
      </c>
      <c r="AA111" s="84">
        <f t="shared" si="40"/>
        <v>1</v>
      </c>
      <c r="AB111" s="85" t="str">
        <f t="shared" si="41"/>
        <v>OK</v>
      </c>
      <c r="AC111" s="142" t="s">
        <v>1403</v>
      </c>
      <c r="AD111" s="142" t="s">
        <v>44</v>
      </c>
      <c r="AE111" s="151">
        <v>43479</v>
      </c>
      <c r="AF111" s="142" t="s">
        <v>1402</v>
      </c>
      <c r="AG111" s="153">
        <v>1</v>
      </c>
      <c r="AH111" s="82">
        <f t="shared" si="33"/>
        <v>1</v>
      </c>
      <c r="AI111" s="84">
        <f t="shared" si="37"/>
        <v>1</v>
      </c>
      <c r="AJ111" s="156" t="str">
        <f t="shared" si="27"/>
        <v>OK</v>
      </c>
      <c r="AK111" s="142" t="s">
        <v>1403</v>
      </c>
      <c r="AL111" s="142" t="s">
        <v>44</v>
      </c>
      <c r="AM111" s="77"/>
      <c r="AN111" s="47"/>
      <c r="AO111" s="82"/>
      <c r="AP111" s="83" t="str">
        <f t="shared" si="28"/>
        <v/>
      </c>
      <c r="AQ111" s="84" t="str">
        <f t="shared" si="29"/>
        <v/>
      </c>
      <c r="AR111" s="81" t="str">
        <f t="shared" si="30"/>
        <v/>
      </c>
      <c r="AS111" s="47"/>
      <c r="AT111" s="47"/>
      <c r="AU111" s="71" t="str">
        <f t="shared" si="31"/>
        <v>Cumplida</v>
      </c>
      <c r="AV111" s="46"/>
      <c r="AW111" s="72" t="s">
        <v>35</v>
      </c>
      <c r="AX111" s="56"/>
      <c r="AY111" s="56"/>
      <c r="AZ111" s="56"/>
    </row>
    <row r="112" spans="1:52" s="36" customFormat="1" ht="50.1" customHeight="1" x14ac:dyDescent="0.2">
      <c r="A112" s="46">
        <v>340</v>
      </c>
      <c r="B112" s="55">
        <v>43251</v>
      </c>
      <c r="C112" s="47" t="s">
        <v>34</v>
      </c>
      <c r="D112" s="46"/>
      <c r="E112" s="47" t="s">
        <v>637</v>
      </c>
      <c r="F112" s="55">
        <v>43250</v>
      </c>
      <c r="G112" s="295" t="s">
        <v>642</v>
      </c>
      <c r="H112" s="294" t="s">
        <v>70</v>
      </c>
      <c r="I112" s="294" t="s">
        <v>653</v>
      </c>
      <c r="J112" s="47" t="s">
        <v>701</v>
      </c>
      <c r="K112" s="47" t="s">
        <v>719</v>
      </c>
      <c r="L112" s="82">
        <v>4</v>
      </c>
      <c r="M112" s="153" t="s">
        <v>53</v>
      </c>
      <c r="N112" s="47" t="str">
        <f>IF(H112="","",VLOOKUP(H112,dato!$A$2:$B$43,2,FALSE))</f>
        <v>Gonzalo Carlos Sierra Vergara (E)</v>
      </c>
      <c r="O112" s="47" t="s">
        <v>814</v>
      </c>
      <c r="P112" s="63" t="s">
        <v>178</v>
      </c>
      <c r="Q112" s="46" t="s">
        <v>190</v>
      </c>
      <c r="R112" s="49" t="s">
        <v>735</v>
      </c>
      <c r="S112" s="84">
        <v>1</v>
      </c>
      <c r="T112" s="49" t="s">
        <v>748</v>
      </c>
      <c r="U112" s="78">
        <v>43282</v>
      </c>
      <c r="V112" s="78">
        <v>43615</v>
      </c>
      <c r="W112" s="151">
        <v>43474</v>
      </c>
      <c r="X112" s="179" t="s">
        <v>1375</v>
      </c>
      <c r="Y112" s="153">
        <v>4</v>
      </c>
      <c r="Z112" s="83">
        <f t="shared" si="39"/>
        <v>1</v>
      </c>
      <c r="AA112" s="84">
        <f t="shared" si="40"/>
        <v>1</v>
      </c>
      <c r="AB112" s="85" t="str">
        <f t="shared" si="41"/>
        <v>OK</v>
      </c>
      <c r="AC112" s="179" t="s">
        <v>1289</v>
      </c>
      <c r="AD112" s="186" t="s">
        <v>626</v>
      </c>
      <c r="AE112" s="151">
        <v>43474</v>
      </c>
      <c r="AF112" s="179" t="s">
        <v>1375</v>
      </c>
      <c r="AG112" s="219">
        <v>4</v>
      </c>
      <c r="AH112" s="82">
        <f t="shared" si="33"/>
        <v>1</v>
      </c>
      <c r="AI112" s="84">
        <f t="shared" si="37"/>
        <v>1</v>
      </c>
      <c r="AJ112" s="156" t="str">
        <f t="shared" ref="AJ112:AJ134" si="42">IF(AG112="","",IF(AE112="","FALTA FECHA SEGUIMIENTO",IF(AE112&gt;$V112,IF(AI112=100%,"OK","ROJO"),IF(AI112&lt;ROUND(DAYS360($U112,AE112,FALSE),0)/ROUND(DAYS360($U112,$V112,FALSE),-1),"ROJO",IF(AI112=100%,"OK","AMARILLO")))))</f>
        <v>OK</v>
      </c>
      <c r="AK112" s="179" t="s">
        <v>1289</v>
      </c>
      <c r="AL112" s="186" t="s">
        <v>626</v>
      </c>
      <c r="AM112" s="89"/>
      <c r="AN112" s="138"/>
      <c r="AO112" s="82"/>
      <c r="AP112" s="83" t="str">
        <f t="shared" ref="AP112:AP134" si="43">(IF(AO112="","",IF(OR($L112=0,$L112="",AM112=""),"",AO112/$L112)))</f>
        <v/>
      </c>
      <c r="AQ112" s="84" t="str">
        <f t="shared" ref="AQ112:AQ135" si="44">IF(OR($S112="",AP112=""),"",IF(OR($S112=0,AP112=0),0,IF((AP112*100%)/$S112&gt;100%,100%,(AP112*100%)/$S112)))</f>
        <v/>
      </c>
      <c r="AR112" s="81" t="str">
        <f t="shared" ref="AR112:AR135" si="45">IF(AO112="","",IF(AM112="","FALTA FECHA SEGUIMIENTO",IF(AM112&gt;$V112,IF(AQ112=100%,"OK","ROJO"),IF(AQ112&lt;ROUND(DAYS360($U112,AM112,FALSE),0)/ROUND(DAYS360($U112,$V112,FALSE),-1),"ROJO",IF(AQ112=100%,"OK","AMARILLO")))))</f>
        <v/>
      </c>
      <c r="AS112" s="138"/>
      <c r="AT112" s="91"/>
      <c r="AU112" s="71" t="str">
        <f t="shared" ref="AU112:AU132" si="46">IF(A112="","",IF(OR(AA112=100%,AI112=100%,AY112=100%,BG112=100%),"Cumplida","Pendiente"))</f>
        <v>Cumplida</v>
      </c>
      <c r="AV112" s="46"/>
      <c r="AW112" s="72" t="s">
        <v>35</v>
      </c>
      <c r="AX112" s="56"/>
      <c r="AY112" s="56"/>
      <c r="AZ112" s="56"/>
    </row>
    <row r="113" spans="1:52" s="36" customFormat="1" ht="50.1" customHeight="1" x14ac:dyDescent="0.2">
      <c r="A113" s="46">
        <v>340</v>
      </c>
      <c r="B113" s="55">
        <v>43251</v>
      </c>
      <c r="C113" s="47" t="s">
        <v>34</v>
      </c>
      <c r="D113" s="46"/>
      <c r="E113" s="47" t="s">
        <v>637</v>
      </c>
      <c r="F113" s="55">
        <v>43250</v>
      </c>
      <c r="G113" s="295" t="s">
        <v>643</v>
      </c>
      <c r="H113" s="294" t="s">
        <v>45</v>
      </c>
      <c r="I113" s="294" t="s">
        <v>644</v>
      </c>
      <c r="J113" s="47" t="s">
        <v>702</v>
      </c>
      <c r="K113" s="47" t="s">
        <v>720</v>
      </c>
      <c r="L113" s="82">
        <v>1</v>
      </c>
      <c r="M113" s="153" t="s">
        <v>53</v>
      </c>
      <c r="N113" s="47" t="str">
        <f>IF(H113="","",VLOOKUP(H113,dato!$A$2:$B$43,2,FALSE))</f>
        <v>Giohana Catarine Gonzalez Turizo</v>
      </c>
      <c r="O113" s="63" t="s">
        <v>1287</v>
      </c>
      <c r="P113" s="47" t="s">
        <v>756</v>
      </c>
      <c r="Q113" s="46" t="s">
        <v>190</v>
      </c>
      <c r="R113" s="49" t="s">
        <v>735</v>
      </c>
      <c r="S113" s="84">
        <v>1</v>
      </c>
      <c r="T113" s="49" t="s">
        <v>748</v>
      </c>
      <c r="U113" s="78">
        <v>43282</v>
      </c>
      <c r="V113" s="78">
        <v>43615</v>
      </c>
      <c r="W113" s="151">
        <v>43474</v>
      </c>
      <c r="X113" s="142" t="s">
        <v>1359</v>
      </c>
      <c r="Y113" s="153">
        <v>1</v>
      </c>
      <c r="Z113" s="83">
        <f t="shared" si="39"/>
        <v>1</v>
      </c>
      <c r="AA113" s="84">
        <f t="shared" si="40"/>
        <v>1</v>
      </c>
      <c r="AB113" s="85" t="str">
        <f t="shared" si="41"/>
        <v>OK</v>
      </c>
      <c r="AC113" s="174" t="s">
        <v>1361</v>
      </c>
      <c r="AD113" s="142" t="s">
        <v>172</v>
      </c>
      <c r="AE113" s="151">
        <v>43474</v>
      </c>
      <c r="AF113" s="142" t="s">
        <v>1359</v>
      </c>
      <c r="AG113" s="153">
        <v>1</v>
      </c>
      <c r="AH113" s="82">
        <f t="shared" si="33"/>
        <v>1</v>
      </c>
      <c r="AI113" s="84">
        <f t="shared" si="37"/>
        <v>1</v>
      </c>
      <c r="AJ113" s="156" t="str">
        <f t="shared" si="42"/>
        <v>OK</v>
      </c>
      <c r="AK113" s="174" t="s">
        <v>1361</v>
      </c>
      <c r="AL113" s="142" t="s">
        <v>172</v>
      </c>
      <c r="AM113" s="77"/>
      <c r="AN113" s="47"/>
      <c r="AO113" s="82"/>
      <c r="AP113" s="83" t="str">
        <f t="shared" si="43"/>
        <v/>
      </c>
      <c r="AQ113" s="84" t="str">
        <f t="shared" si="44"/>
        <v/>
      </c>
      <c r="AR113" s="81" t="str">
        <f t="shared" si="45"/>
        <v/>
      </c>
      <c r="AS113" s="135"/>
      <c r="AT113" s="47"/>
      <c r="AU113" s="71" t="str">
        <f t="shared" si="46"/>
        <v>Cumplida</v>
      </c>
      <c r="AV113" s="46"/>
      <c r="AW113" s="72" t="s">
        <v>35</v>
      </c>
      <c r="AX113" s="56"/>
      <c r="AY113" s="56"/>
      <c r="AZ113" s="56"/>
    </row>
    <row r="114" spans="1:52" s="36" customFormat="1" ht="50.1" customHeight="1" x14ac:dyDescent="0.2">
      <c r="A114" s="46">
        <v>340</v>
      </c>
      <c r="B114" s="55">
        <v>43251</v>
      </c>
      <c r="C114" s="47" t="s">
        <v>34</v>
      </c>
      <c r="D114" s="46"/>
      <c r="E114" s="47" t="s">
        <v>637</v>
      </c>
      <c r="F114" s="55">
        <v>43250</v>
      </c>
      <c r="G114" s="295" t="s">
        <v>643</v>
      </c>
      <c r="H114" s="294" t="s">
        <v>45</v>
      </c>
      <c r="I114" s="294" t="s">
        <v>644</v>
      </c>
      <c r="J114" s="47" t="s">
        <v>702</v>
      </c>
      <c r="K114" s="47" t="s">
        <v>721</v>
      </c>
      <c r="L114" s="82">
        <v>1</v>
      </c>
      <c r="M114" s="153" t="s">
        <v>53</v>
      </c>
      <c r="N114" s="47" t="str">
        <f>IF(H114="","",VLOOKUP(H114,dato!$A$2:$B$43,2,FALSE))</f>
        <v>Giohana Catarine Gonzalez Turizo</v>
      </c>
      <c r="O114" s="47" t="s">
        <v>690</v>
      </c>
      <c r="P114" s="47" t="str">
        <f>IF(H114="","",VLOOKUP(O114,dato!$A$2:$B$152,2,FALSE))</f>
        <v>Giohana Catarine Gonzalez Turizo</v>
      </c>
      <c r="Q114" s="46" t="s">
        <v>190</v>
      </c>
      <c r="R114" s="49" t="s">
        <v>735</v>
      </c>
      <c r="S114" s="84">
        <v>1</v>
      </c>
      <c r="T114" s="49" t="s">
        <v>748</v>
      </c>
      <c r="U114" s="78">
        <v>43282</v>
      </c>
      <c r="V114" s="78">
        <v>43615</v>
      </c>
      <c r="W114" s="151">
        <v>43474</v>
      </c>
      <c r="X114" s="142" t="s">
        <v>1360</v>
      </c>
      <c r="Y114" s="153">
        <v>0.7</v>
      </c>
      <c r="Z114" s="83">
        <f t="shared" si="39"/>
        <v>0.7</v>
      </c>
      <c r="AA114" s="84">
        <f t="shared" si="40"/>
        <v>0.7</v>
      </c>
      <c r="AB114" s="85" t="str">
        <f t="shared" si="41"/>
        <v>AMARILLO</v>
      </c>
      <c r="AC114" s="174" t="s">
        <v>1362</v>
      </c>
      <c r="AD114" s="142" t="s">
        <v>172</v>
      </c>
      <c r="AE114" s="151">
        <v>43474</v>
      </c>
      <c r="AF114" s="142" t="s">
        <v>1360</v>
      </c>
      <c r="AG114" s="153">
        <v>0.7</v>
      </c>
      <c r="AH114" s="82">
        <f t="shared" si="33"/>
        <v>0.7</v>
      </c>
      <c r="AI114" s="84">
        <f t="shared" si="37"/>
        <v>0.7</v>
      </c>
      <c r="AJ114" s="156" t="str">
        <f t="shared" si="42"/>
        <v>AMARILLO</v>
      </c>
      <c r="AK114" s="174" t="s">
        <v>1362</v>
      </c>
      <c r="AL114" s="142" t="s">
        <v>172</v>
      </c>
      <c r="AM114" s="77"/>
      <c r="AN114" s="47"/>
      <c r="AO114" s="82"/>
      <c r="AP114" s="83" t="str">
        <f t="shared" si="43"/>
        <v/>
      </c>
      <c r="AQ114" s="84" t="str">
        <f t="shared" si="44"/>
        <v/>
      </c>
      <c r="AR114" s="81" t="str">
        <f t="shared" si="45"/>
        <v/>
      </c>
      <c r="AS114" s="135"/>
      <c r="AT114" s="47"/>
      <c r="AU114" s="71" t="str">
        <f t="shared" si="46"/>
        <v>Pendiente</v>
      </c>
      <c r="AV114" s="46"/>
      <c r="AW114" s="72" t="s">
        <v>35</v>
      </c>
      <c r="AX114" s="56"/>
      <c r="AY114" s="56"/>
      <c r="AZ114" s="56"/>
    </row>
    <row r="115" spans="1:52" s="36" customFormat="1" ht="50.1" customHeight="1" x14ac:dyDescent="0.2">
      <c r="A115" s="46">
        <v>340</v>
      </c>
      <c r="B115" s="55">
        <v>43251</v>
      </c>
      <c r="C115" s="47" t="s">
        <v>34</v>
      </c>
      <c r="D115" s="46"/>
      <c r="E115" s="47" t="s">
        <v>637</v>
      </c>
      <c r="F115" s="55">
        <v>43250</v>
      </c>
      <c r="G115" s="295" t="s">
        <v>645</v>
      </c>
      <c r="H115" s="294" t="s">
        <v>57</v>
      </c>
      <c r="I115" s="294" t="s">
        <v>757</v>
      </c>
      <c r="J115" s="47" t="s">
        <v>703</v>
      </c>
      <c r="K115" s="47" t="s">
        <v>722</v>
      </c>
      <c r="L115" s="82">
        <v>1</v>
      </c>
      <c r="M115" s="153" t="s">
        <v>53</v>
      </c>
      <c r="N115" s="47" t="str">
        <f>IF(H115="","",VLOOKUP(H115,dato!$A$2:$B$43,2,FALSE))</f>
        <v>Gonzalo Carlos Sierra Vergara</v>
      </c>
      <c r="O115" s="64" t="s">
        <v>754</v>
      </c>
      <c r="P115" s="47" t="s">
        <v>175</v>
      </c>
      <c r="Q115" s="46" t="s">
        <v>190</v>
      </c>
      <c r="R115" s="49" t="s">
        <v>736</v>
      </c>
      <c r="S115" s="84">
        <v>1</v>
      </c>
      <c r="T115" s="49" t="s">
        <v>749</v>
      </c>
      <c r="U115" s="78">
        <v>43282</v>
      </c>
      <c r="V115" s="78">
        <v>43465</v>
      </c>
      <c r="W115" s="151">
        <v>43479</v>
      </c>
      <c r="X115" s="142" t="s">
        <v>784</v>
      </c>
      <c r="Y115" s="153">
        <v>1</v>
      </c>
      <c r="Z115" s="83">
        <f t="shared" si="39"/>
        <v>1</v>
      </c>
      <c r="AA115" s="84">
        <f t="shared" si="40"/>
        <v>1</v>
      </c>
      <c r="AB115" s="85" t="str">
        <f t="shared" si="41"/>
        <v>OK</v>
      </c>
      <c r="AC115" s="142" t="s">
        <v>1404</v>
      </c>
      <c r="AD115" s="142" t="s">
        <v>44</v>
      </c>
      <c r="AE115" s="151">
        <v>43479</v>
      </c>
      <c r="AF115" s="142" t="s">
        <v>784</v>
      </c>
      <c r="AG115" s="153">
        <v>1</v>
      </c>
      <c r="AH115" s="82">
        <f t="shared" si="33"/>
        <v>1</v>
      </c>
      <c r="AI115" s="84">
        <f t="shared" si="37"/>
        <v>1</v>
      </c>
      <c r="AJ115" s="156" t="str">
        <f t="shared" si="42"/>
        <v>OK</v>
      </c>
      <c r="AK115" s="142" t="s">
        <v>1404</v>
      </c>
      <c r="AL115" s="142" t="s">
        <v>44</v>
      </c>
      <c r="AM115" s="77"/>
      <c r="AN115" s="47"/>
      <c r="AO115" s="82"/>
      <c r="AP115" s="83" t="str">
        <f t="shared" si="43"/>
        <v/>
      </c>
      <c r="AQ115" s="84" t="str">
        <f t="shared" si="44"/>
        <v/>
      </c>
      <c r="AR115" s="81" t="str">
        <f t="shared" si="45"/>
        <v/>
      </c>
      <c r="AS115" s="47"/>
      <c r="AT115" s="47"/>
      <c r="AU115" s="71" t="str">
        <f t="shared" si="46"/>
        <v>Cumplida</v>
      </c>
      <c r="AV115" s="46"/>
      <c r="AW115" s="72" t="s">
        <v>35</v>
      </c>
      <c r="AX115" s="56"/>
      <c r="AY115" s="56"/>
      <c r="AZ115" s="56"/>
    </row>
    <row r="116" spans="1:52" s="36" customFormat="1" ht="50.1" customHeight="1" x14ac:dyDescent="0.2">
      <c r="A116" s="46">
        <v>340</v>
      </c>
      <c r="B116" s="55">
        <v>43251</v>
      </c>
      <c r="C116" s="47" t="s">
        <v>34</v>
      </c>
      <c r="D116" s="46"/>
      <c r="E116" s="47" t="s">
        <v>637</v>
      </c>
      <c r="F116" s="55">
        <v>43250</v>
      </c>
      <c r="G116" s="295" t="s">
        <v>646</v>
      </c>
      <c r="H116" s="294" t="s">
        <v>768</v>
      </c>
      <c r="I116" s="294" t="s">
        <v>758</v>
      </c>
      <c r="J116" s="47" t="s">
        <v>704</v>
      </c>
      <c r="K116" s="47" t="s">
        <v>723</v>
      </c>
      <c r="L116" s="82">
        <v>1</v>
      </c>
      <c r="M116" s="153" t="s">
        <v>53</v>
      </c>
      <c r="N116" s="47" t="str">
        <f>IF(H116="","",VLOOKUP(H116,dato!$A$2:$B$43,2,FALSE))</f>
        <v>Gonzalo Carlos Sierra Vergara (E)</v>
      </c>
      <c r="O116" s="63" t="s">
        <v>755</v>
      </c>
      <c r="P116" s="47" t="str">
        <f>IF(H116="","",VLOOKUP(O116,dato!$A$2:$B$152,2,FALSE))</f>
        <v>Gonzalo Carlos Sierra Vergara (E)</v>
      </c>
      <c r="Q116" s="46" t="s">
        <v>190</v>
      </c>
      <c r="R116" s="49" t="s">
        <v>737</v>
      </c>
      <c r="S116" s="84">
        <v>1</v>
      </c>
      <c r="T116" s="49" t="s">
        <v>750</v>
      </c>
      <c r="U116" s="78">
        <v>43296</v>
      </c>
      <c r="V116" s="78">
        <v>43496</v>
      </c>
      <c r="W116" s="151">
        <v>43474</v>
      </c>
      <c r="X116" s="179" t="s">
        <v>1375</v>
      </c>
      <c r="Y116" s="153">
        <v>1</v>
      </c>
      <c r="Z116" s="83">
        <f t="shared" si="39"/>
        <v>1</v>
      </c>
      <c r="AA116" s="84">
        <f t="shared" si="40"/>
        <v>1</v>
      </c>
      <c r="AB116" s="85" t="str">
        <f t="shared" si="41"/>
        <v>OK</v>
      </c>
      <c r="AC116" s="179" t="s">
        <v>1387</v>
      </c>
      <c r="AD116" s="186" t="s">
        <v>626</v>
      </c>
      <c r="AE116" s="151">
        <v>43474</v>
      </c>
      <c r="AF116" s="179" t="s">
        <v>1375</v>
      </c>
      <c r="AG116" s="219">
        <v>1</v>
      </c>
      <c r="AH116" s="82">
        <f t="shared" si="33"/>
        <v>1</v>
      </c>
      <c r="AI116" s="84">
        <f t="shared" si="37"/>
        <v>1</v>
      </c>
      <c r="AJ116" s="156" t="str">
        <f t="shared" si="42"/>
        <v>OK</v>
      </c>
      <c r="AK116" s="179" t="s">
        <v>1387</v>
      </c>
      <c r="AL116" s="186" t="s">
        <v>626</v>
      </c>
      <c r="AM116" s="89"/>
      <c r="AN116" s="138"/>
      <c r="AO116" s="82"/>
      <c r="AP116" s="83" t="str">
        <f t="shared" si="43"/>
        <v/>
      </c>
      <c r="AQ116" s="84" t="str">
        <f t="shared" si="44"/>
        <v/>
      </c>
      <c r="AR116" s="81" t="str">
        <f t="shared" si="45"/>
        <v/>
      </c>
      <c r="AS116" s="138"/>
      <c r="AT116" s="91"/>
      <c r="AU116" s="71" t="str">
        <f t="shared" si="46"/>
        <v>Cumplida</v>
      </c>
      <c r="AV116" s="46"/>
      <c r="AW116" s="72" t="s">
        <v>35</v>
      </c>
      <c r="AX116" s="56"/>
      <c r="AY116" s="56"/>
      <c r="AZ116" s="56"/>
    </row>
    <row r="117" spans="1:52" s="36" customFormat="1" ht="50.1" customHeight="1" x14ac:dyDescent="0.2">
      <c r="A117" s="46">
        <v>340</v>
      </c>
      <c r="B117" s="55">
        <v>43251</v>
      </c>
      <c r="C117" s="47" t="s">
        <v>34</v>
      </c>
      <c r="D117" s="46"/>
      <c r="E117" s="47" t="s">
        <v>637</v>
      </c>
      <c r="F117" s="55">
        <v>43250</v>
      </c>
      <c r="G117" s="295" t="s">
        <v>647</v>
      </c>
      <c r="H117" s="294" t="s">
        <v>768</v>
      </c>
      <c r="I117" s="294" t="s">
        <v>759</v>
      </c>
      <c r="J117" s="47" t="s">
        <v>705</v>
      </c>
      <c r="K117" s="47" t="s">
        <v>724</v>
      </c>
      <c r="L117" s="82">
        <v>2</v>
      </c>
      <c r="M117" s="153" t="s">
        <v>53</v>
      </c>
      <c r="N117" s="47" t="str">
        <f>IF(H117="","",VLOOKUP(H117,dato!$A$2:$B$43,2,FALSE))</f>
        <v>Gonzalo Carlos Sierra Vergara (E)</v>
      </c>
      <c r="O117" s="63" t="s">
        <v>755</v>
      </c>
      <c r="P117" s="47" t="str">
        <f>IF(H117="","",VLOOKUP(O117,dato!$A$2:$B$152,2,FALSE))</f>
        <v>Gonzalo Carlos Sierra Vergara (E)</v>
      </c>
      <c r="Q117" s="46" t="s">
        <v>190</v>
      </c>
      <c r="R117" s="49" t="s">
        <v>738</v>
      </c>
      <c r="S117" s="84">
        <v>0.9</v>
      </c>
      <c r="T117" s="49" t="s">
        <v>750</v>
      </c>
      <c r="U117" s="78">
        <v>43296</v>
      </c>
      <c r="V117" s="78">
        <v>43615</v>
      </c>
      <c r="W117" s="151">
        <v>43474</v>
      </c>
      <c r="X117" s="179" t="s">
        <v>1375</v>
      </c>
      <c r="Y117" s="153">
        <v>1</v>
      </c>
      <c r="Z117" s="83">
        <f t="shared" si="39"/>
        <v>0.5</v>
      </c>
      <c r="AA117" s="84">
        <f t="shared" si="40"/>
        <v>0.55555555555555558</v>
      </c>
      <c r="AB117" s="85" t="str">
        <f t="shared" si="41"/>
        <v>AMARILLO</v>
      </c>
      <c r="AC117" s="179" t="s">
        <v>1390</v>
      </c>
      <c r="AD117" s="186" t="s">
        <v>626</v>
      </c>
      <c r="AE117" s="151">
        <v>43474</v>
      </c>
      <c r="AF117" s="179" t="s">
        <v>1375</v>
      </c>
      <c r="AG117" s="219">
        <v>1</v>
      </c>
      <c r="AH117" s="82">
        <f t="shared" si="33"/>
        <v>0.5</v>
      </c>
      <c r="AI117" s="84">
        <f t="shared" si="37"/>
        <v>0.55555555555555558</v>
      </c>
      <c r="AJ117" s="156" t="str">
        <f t="shared" si="42"/>
        <v>AMARILLO</v>
      </c>
      <c r="AK117" s="179" t="s">
        <v>1390</v>
      </c>
      <c r="AL117" s="186" t="s">
        <v>626</v>
      </c>
      <c r="AM117" s="89"/>
      <c r="AN117" s="138"/>
      <c r="AO117" s="82"/>
      <c r="AP117" s="83" t="str">
        <f t="shared" si="43"/>
        <v/>
      </c>
      <c r="AQ117" s="84" t="str">
        <f t="shared" si="44"/>
        <v/>
      </c>
      <c r="AR117" s="81" t="str">
        <f t="shared" si="45"/>
        <v/>
      </c>
      <c r="AS117" s="138"/>
      <c r="AT117" s="91"/>
      <c r="AU117" s="71" t="str">
        <f t="shared" si="46"/>
        <v>Pendiente</v>
      </c>
      <c r="AV117" s="46"/>
      <c r="AW117" s="72" t="s">
        <v>35</v>
      </c>
      <c r="AX117" s="56"/>
      <c r="AY117" s="56"/>
      <c r="AZ117" s="56"/>
    </row>
    <row r="118" spans="1:52" s="36" customFormat="1" ht="50.1" customHeight="1" x14ac:dyDescent="0.2">
      <c r="A118" s="46">
        <v>340</v>
      </c>
      <c r="B118" s="55">
        <v>43251</v>
      </c>
      <c r="C118" s="47" t="s">
        <v>34</v>
      </c>
      <c r="D118" s="46"/>
      <c r="E118" s="47" t="s">
        <v>637</v>
      </c>
      <c r="F118" s="55">
        <v>43250</v>
      </c>
      <c r="G118" s="295" t="s">
        <v>650</v>
      </c>
      <c r="H118" s="294" t="s">
        <v>72</v>
      </c>
      <c r="I118" s="294" t="s">
        <v>760</v>
      </c>
      <c r="J118" s="47" t="s">
        <v>706</v>
      </c>
      <c r="K118" s="47" t="s">
        <v>725</v>
      </c>
      <c r="L118" s="82">
        <v>2</v>
      </c>
      <c r="M118" s="153" t="s">
        <v>53</v>
      </c>
      <c r="N118" s="47" t="str">
        <f>IF(H118="","",VLOOKUP(H118,dato!$A$2:$B$43,2,FALSE))</f>
        <v>Gonzalo Carlos Sierra Vergara</v>
      </c>
      <c r="O118" s="64" t="s">
        <v>813</v>
      </c>
      <c r="P118" s="47" t="str">
        <f>IF(H118="","",VLOOKUP(O118,dato!$A$2:$B$152,2,FALSE))</f>
        <v>Gonzalo Carlos Sierra Vergara</v>
      </c>
      <c r="Q118" s="46" t="s">
        <v>190</v>
      </c>
      <c r="R118" s="49" t="s">
        <v>739</v>
      </c>
      <c r="S118" s="84">
        <v>1</v>
      </c>
      <c r="T118" s="49" t="s">
        <v>751</v>
      </c>
      <c r="U118" s="78">
        <v>43269</v>
      </c>
      <c r="V118" s="78">
        <v>43496</v>
      </c>
      <c r="W118" s="144">
        <v>43492</v>
      </c>
      <c r="X118" s="142" t="s">
        <v>1394</v>
      </c>
      <c r="Y118" s="153">
        <v>2</v>
      </c>
      <c r="Z118" s="83">
        <f t="shared" si="39"/>
        <v>1</v>
      </c>
      <c r="AA118" s="84">
        <f t="shared" si="40"/>
        <v>1</v>
      </c>
      <c r="AB118" s="156" t="str">
        <f t="shared" si="41"/>
        <v>OK</v>
      </c>
      <c r="AC118" s="142" t="s">
        <v>1702</v>
      </c>
      <c r="AD118" s="142" t="s">
        <v>44</v>
      </c>
      <c r="AE118" s="144">
        <v>43492</v>
      </c>
      <c r="AF118" s="142" t="s">
        <v>1394</v>
      </c>
      <c r="AG118" s="153">
        <v>2</v>
      </c>
      <c r="AH118" s="82">
        <f t="shared" si="33"/>
        <v>1</v>
      </c>
      <c r="AI118" s="84">
        <f t="shared" si="37"/>
        <v>1</v>
      </c>
      <c r="AJ118" s="156" t="str">
        <f t="shared" si="42"/>
        <v>OK</v>
      </c>
      <c r="AK118" s="142" t="s">
        <v>1702</v>
      </c>
      <c r="AL118" s="142" t="s">
        <v>44</v>
      </c>
      <c r="AM118" s="55"/>
      <c r="AN118" s="47"/>
      <c r="AO118" s="82"/>
      <c r="AP118" s="83" t="str">
        <f t="shared" si="43"/>
        <v/>
      </c>
      <c r="AQ118" s="84" t="str">
        <f t="shared" si="44"/>
        <v/>
      </c>
      <c r="AR118" s="81" t="str">
        <f t="shared" si="45"/>
        <v/>
      </c>
      <c r="AS118" s="47"/>
      <c r="AT118" s="47"/>
      <c r="AU118" s="71" t="str">
        <f t="shared" si="46"/>
        <v>Cumplida</v>
      </c>
      <c r="AV118" s="46"/>
      <c r="AW118" s="72" t="s">
        <v>35</v>
      </c>
      <c r="AX118" s="56"/>
      <c r="AY118" s="56"/>
      <c r="AZ118" s="56"/>
    </row>
    <row r="119" spans="1:52" s="36" customFormat="1" ht="50.1" customHeight="1" x14ac:dyDescent="0.2">
      <c r="A119" s="46">
        <v>340</v>
      </c>
      <c r="B119" s="55">
        <v>43251</v>
      </c>
      <c r="C119" s="47" t="s">
        <v>34</v>
      </c>
      <c r="D119" s="46"/>
      <c r="E119" s="47" t="s">
        <v>637</v>
      </c>
      <c r="F119" s="55">
        <v>43250</v>
      </c>
      <c r="G119" s="295" t="s">
        <v>648</v>
      </c>
      <c r="H119" s="294" t="s">
        <v>72</v>
      </c>
      <c r="I119" s="294" t="s">
        <v>761</v>
      </c>
      <c r="J119" s="47" t="s">
        <v>707</v>
      </c>
      <c r="K119" s="47" t="s">
        <v>725</v>
      </c>
      <c r="L119" s="82">
        <v>2</v>
      </c>
      <c r="M119" s="153" t="s">
        <v>53</v>
      </c>
      <c r="N119" s="47" t="str">
        <f>IF(H119="","",VLOOKUP(H119,dato!$A$2:$B$43,2,FALSE))</f>
        <v>Gonzalo Carlos Sierra Vergara</v>
      </c>
      <c r="O119" s="64" t="s">
        <v>813</v>
      </c>
      <c r="P119" s="47" t="str">
        <f>IF(H119="","",VLOOKUP(O119,dato!$A$2:$B$152,2,FALSE))</f>
        <v>Gonzalo Carlos Sierra Vergara</v>
      </c>
      <c r="Q119" s="46" t="s">
        <v>190</v>
      </c>
      <c r="R119" s="49" t="s">
        <v>739</v>
      </c>
      <c r="S119" s="84">
        <v>1</v>
      </c>
      <c r="T119" s="49" t="s">
        <v>751</v>
      </c>
      <c r="U119" s="78">
        <v>43269</v>
      </c>
      <c r="V119" s="78">
        <v>43496</v>
      </c>
      <c r="W119" s="144">
        <v>43492</v>
      </c>
      <c r="X119" s="142" t="s">
        <v>1704</v>
      </c>
      <c r="Y119" s="153">
        <v>2</v>
      </c>
      <c r="Z119" s="83">
        <f t="shared" si="39"/>
        <v>1</v>
      </c>
      <c r="AA119" s="84">
        <f t="shared" si="40"/>
        <v>1</v>
      </c>
      <c r="AB119" s="156" t="str">
        <f t="shared" si="41"/>
        <v>OK</v>
      </c>
      <c r="AC119" s="142" t="s">
        <v>1702</v>
      </c>
      <c r="AD119" s="142" t="s">
        <v>44</v>
      </c>
      <c r="AE119" s="144">
        <v>43492</v>
      </c>
      <c r="AF119" s="142" t="s">
        <v>1704</v>
      </c>
      <c r="AG119" s="153">
        <v>2</v>
      </c>
      <c r="AH119" s="82">
        <f t="shared" si="33"/>
        <v>1</v>
      </c>
      <c r="AI119" s="84">
        <f t="shared" si="37"/>
        <v>1</v>
      </c>
      <c r="AJ119" s="156" t="str">
        <f t="shared" si="42"/>
        <v>OK</v>
      </c>
      <c r="AK119" s="142" t="s">
        <v>1702</v>
      </c>
      <c r="AL119" s="142" t="s">
        <v>44</v>
      </c>
      <c r="AM119" s="55"/>
      <c r="AN119" s="47"/>
      <c r="AO119" s="82"/>
      <c r="AP119" s="83" t="str">
        <f t="shared" si="43"/>
        <v/>
      </c>
      <c r="AQ119" s="84" t="str">
        <f t="shared" si="44"/>
        <v/>
      </c>
      <c r="AR119" s="81" t="str">
        <f t="shared" si="45"/>
        <v/>
      </c>
      <c r="AS119" s="47"/>
      <c r="AT119" s="47"/>
      <c r="AU119" s="71" t="str">
        <f t="shared" si="46"/>
        <v>Cumplida</v>
      </c>
      <c r="AV119" s="46"/>
      <c r="AW119" s="72" t="s">
        <v>35</v>
      </c>
      <c r="AX119" s="56"/>
      <c r="AY119" s="56"/>
      <c r="AZ119" s="56"/>
    </row>
    <row r="120" spans="1:52" s="36" customFormat="1" ht="50.1" customHeight="1" x14ac:dyDescent="0.2">
      <c r="A120" s="46">
        <v>340</v>
      </c>
      <c r="B120" s="55">
        <v>43251</v>
      </c>
      <c r="C120" s="47" t="s">
        <v>34</v>
      </c>
      <c r="D120" s="46"/>
      <c r="E120" s="47" t="s">
        <v>637</v>
      </c>
      <c r="F120" s="55">
        <v>43250</v>
      </c>
      <c r="G120" s="295" t="s">
        <v>649</v>
      </c>
      <c r="H120" s="294" t="s">
        <v>49</v>
      </c>
      <c r="I120" s="294" t="s">
        <v>762</v>
      </c>
      <c r="J120" s="47" t="s">
        <v>708</v>
      </c>
      <c r="K120" s="47" t="s">
        <v>726</v>
      </c>
      <c r="L120" s="82">
        <v>4</v>
      </c>
      <c r="M120" s="153" t="s">
        <v>53</v>
      </c>
      <c r="N120" s="47" t="str">
        <f>IF(H120="","",VLOOKUP(H120,dato!$A$2:$B$43,2,FALSE))</f>
        <v>Rubén Antonio Mora Garcés</v>
      </c>
      <c r="O120" s="47" t="s">
        <v>814</v>
      </c>
      <c r="P120" s="47" t="str">
        <f>IF(H120="","",VLOOKUP(O120,dato!$A$2:$B$152,2,FALSE))</f>
        <v>Rubén Antonio Mora Garcés</v>
      </c>
      <c r="Q120" s="46" t="s">
        <v>190</v>
      </c>
      <c r="R120" s="49" t="s">
        <v>740</v>
      </c>
      <c r="S120" s="84">
        <v>1</v>
      </c>
      <c r="T120" s="49" t="s">
        <v>752</v>
      </c>
      <c r="U120" s="78">
        <v>43282</v>
      </c>
      <c r="V120" s="78">
        <v>43495</v>
      </c>
      <c r="W120" s="144">
        <v>43482</v>
      </c>
      <c r="X120" s="142" t="s">
        <v>1510</v>
      </c>
      <c r="Y120" s="153">
        <v>4</v>
      </c>
      <c r="Z120" s="83">
        <f t="shared" si="39"/>
        <v>1</v>
      </c>
      <c r="AA120" s="84">
        <f t="shared" si="40"/>
        <v>1</v>
      </c>
      <c r="AB120" s="85" t="str">
        <f t="shared" si="41"/>
        <v>OK</v>
      </c>
      <c r="AC120" s="142" t="s">
        <v>1558</v>
      </c>
      <c r="AD120" s="142" t="s">
        <v>1282</v>
      </c>
      <c r="AE120" s="218">
        <v>43482</v>
      </c>
      <c r="AF120" s="224" t="s">
        <v>1510</v>
      </c>
      <c r="AG120" s="219">
        <v>4</v>
      </c>
      <c r="AH120" s="82">
        <f t="shared" si="33"/>
        <v>1</v>
      </c>
      <c r="AI120" s="84">
        <f t="shared" si="37"/>
        <v>1</v>
      </c>
      <c r="AJ120" s="156" t="str">
        <f t="shared" si="42"/>
        <v>OK</v>
      </c>
      <c r="AK120" s="224" t="s">
        <v>1558</v>
      </c>
      <c r="AL120" s="224" t="s">
        <v>1282</v>
      </c>
      <c r="AM120" s="46"/>
      <c r="AN120" s="46"/>
      <c r="AO120" s="82"/>
      <c r="AP120" s="83" t="str">
        <f t="shared" si="43"/>
        <v/>
      </c>
      <c r="AQ120" s="84" t="str">
        <f t="shared" si="44"/>
        <v/>
      </c>
      <c r="AR120" s="81" t="str">
        <f t="shared" si="45"/>
        <v/>
      </c>
      <c r="AS120" s="46"/>
      <c r="AT120" s="46"/>
      <c r="AU120" s="71" t="str">
        <f t="shared" si="46"/>
        <v>Cumplida</v>
      </c>
      <c r="AV120" s="46"/>
      <c r="AW120" s="72" t="s">
        <v>35</v>
      </c>
      <c r="AX120" s="56"/>
      <c r="AY120" s="56"/>
      <c r="AZ120" s="56"/>
    </row>
    <row r="121" spans="1:52" s="36" customFormat="1" ht="50.1" customHeight="1" x14ac:dyDescent="0.2">
      <c r="A121" s="46">
        <v>340</v>
      </c>
      <c r="B121" s="55">
        <v>43251</v>
      </c>
      <c r="C121" s="47" t="s">
        <v>34</v>
      </c>
      <c r="D121" s="46"/>
      <c r="E121" s="47" t="s">
        <v>637</v>
      </c>
      <c r="F121" s="55">
        <v>43250</v>
      </c>
      <c r="G121" s="295" t="s">
        <v>649</v>
      </c>
      <c r="H121" s="294" t="s">
        <v>49</v>
      </c>
      <c r="I121" s="294" t="s">
        <v>762</v>
      </c>
      <c r="J121" s="47" t="s">
        <v>708</v>
      </c>
      <c r="K121" s="47" t="s">
        <v>781</v>
      </c>
      <c r="L121" s="82">
        <v>4</v>
      </c>
      <c r="M121" s="153" t="s">
        <v>53</v>
      </c>
      <c r="N121" s="47" t="str">
        <f>IF(H121="","",VLOOKUP(H121,dato!$A$2:$B$43,2,FALSE))</f>
        <v>Rubén Antonio Mora Garcés</v>
      </c>
      <c r="O121" s="47" t="s">
        <v>814</v>
      </c>
      <c r="P121" s="47" t="str">
        <f>IF(H121="","",VLOOKUP(O121,dato!$A$2:$B$152,2,FALSE))</f>
        <v>Rubén Antonio Mora Garcés</v>
      </c>
      <c r="Q121" s="46" t="s">
        <v>190</v>
      </c>
      <c r="R121" s="49" t="s">
        <v>741</v>
      </c>
      <c r="S121" s="84">
        <v>1</v>
      </c>
      <c r="T121" s="49" t="s">
        <v>752</v>
      </c>
      <c r="U121" s="78">
        <v>43282</v>
      </c>
      <c r="V121" s="78">
        <v>43495</v>
      </c>
      <c r="W121" s="144">
        <v>43482</v>
      </c>
      <c r="X121" s="142" t="s">
        <v>1511</v>
      </c>
      <c r="Y121" s="153">
        <v>4</v>
      </c>
      <c r="Z121" s="83">
        <f t="shared" si="39"/>
        <v>1</v>
      </c>
      <c r="AA121" s="84">
        <f t="shared" si="40"/>
        <v>1</v>
      </c>
      <c r="AB121" s="85" t="str">
        <f t="shared" si="41"/>
        <v>OK</v>
      </c>
      <c r="AC121" s="142" t="s">
        <v>1559</v>
      </c>
      <c r="AD121" s="142" t="s">
        <v>1282</v>
      </c>
      <c r="AE121" s="218">
        <v>43482</v>
      </c>
      <c r="AF121" s="224" t="s">
        <v>1511</v>
      </c>
      <c r="AG121" s="219">
        <v>4</v>
      </c>
      <c r="AH121" s="82">
        <f t="shared" si="33"/>
        <v>1</v>
      </c>
      <c r="AI121" s="84">
        <f t="shared" si="37"/>
        <v>1</v>
      </c>
      <c r="AJ121" s="156" t="str">
        <f t="shared" si="42"/>
        <v>OK</v>
      </c>
      <c r="AK121" s="224" t="s">
        <v>1559</v>
      </c>
      <c r="AL121" s="224" t="s">
        <v>1282</v>
      </c>
      <c r="AM121" s="46"/>
      <c r="AN121" s="46"/>
      <c r="AO121" s="82"/>
      <c r="AP121" s="83" t="str">
        <f t="shared" si="43"/>
        <v/>
      </c>
      <c r="AQ121" s="84" t="str">
        <f t="shared" si="44"/>
        <v/>
      </c>
      <c r="AR121" s="81" t="str">
        <f t="shared" si="45"/>
        <v/>
      </c>
      <c r="AS121" s="46"/>
      <c r="AT121" s="46"/>
      <c r="AU121" s="71" t="str">
        <f t="shared" si="46"/>
        <v>Cumplida</v>
      </c>
      <c r="AV121" s="46"/>
      <c r="AW121" s="72" t="s">
        <v>35</v>
      </c>
      <c r="AX121" s="56"/>
      <c r="AY121" s="56"/>
      <c r="AZ121" s="56"/>
    </row>
    <row r="122" spans="1:52" s="36" customFormat="1" ht="50.1" customHeight="1" x14ac:dyDescent="0.2">
      <c r="A122" s="46">
        <v>340</v>
      </c>
      <c r="B122" s="55">
        <v>43251</v>
      </c>
      <c r="C122" s="47" t="s">
        <v>34</v>
      </c>
      <c r="D122" s="46"/>
      <c r="E122" s="47" t="s">
        <v>637</v>
      </c>
      <c r="F122" s="55">
        <v>43250</v>
      </c>
      <c r="G122" s="295" t="s">
        <v>657</v>
      </c>
      <c r="H122" s="294" t="s">
        <v>60</v>
      </c>
      <c r="I122" s="294" t="s">
        <v>763</v>
      </c>
      <c r="J122" s="79" t="s">
        <v>709</v>
      </c>
      <c r="K122" s="47" t="s">
        <v>727</v>
      </c>
      <c r="L122" s="82">
        <v>2</v>
      </c>
      <c r="M122" s="153" t="s">
        <v>53</v>
      </c>
      <c r="N122" s="47" t="str">
        <f>IF(H122="","",VLOOKUP(H122,dato!$A$2:$B$43,2,FALSE))</f>
        <v>Gloria Verónica Zambrano Ocampo</v>
      </c>
      <c r="O122" s="47" t="s">
        <v>129</v>
      </c>
      <c r="P122" s="47" t="str">
        <f>IF(H122="","",VLOOKUP(O122,dato!$A$2:$B$152,2,FALSE))</f>
        <v>Hernando Ibagué Rodríguez</v>
      </c>
      <c r="Q122" s="46" t="s">
        <v>190</v>
      </c>
      <c r="R122" s="49" t="s">
        <v>742</v>
      </c>
      <c r="S122" s="84">
        <v>1</v>
      </c>
      <c r="T122" s="49" t="s">
        <v>752</v>
      </c>
      <c r="U122" s="78">
        <v>43282</v>
      </c>
      <c r="V122" s="78">
        <v>43524</v>
      </c>
      <c r="W122" s="150">
        <v>43437</v>
      </c>
      <c r="X122" s="143" t="s">
        <v>1453</v>
      </c>
      <c r="Y122" s="156">
        <v>2</v>
      </c>
      <c r="Z122" s="83">
        <f t="shared" si="39"/>
        <v>1</v>
      </c>
      <c r="AA122" s="84">
        <f t="shared" si="40"/>
        <v>1</v>
      </c>
      <c r="AB122" s="85" t="str">
        <f t="shared" si="41"/>
        <v>OK</v>
      </c>
      <c r="AC122" s="151" t="s">
        <v>1454</v>
      </c>
      <c r="AD122" s="142" t="s">
        <v>1571</v>
      </c>
      <c r="AE122" s="150">
        <v>43437</v>
      </c>
      <c r="AF122" s="143" t="s">
        <v>1453</v>
      </c>
      <c r="AG122" s="156">
        <v>2</v>
      </c>
      <c r="AH122" s="82">
        <f t="shared" si="33"/>
        <v>1</v>
      </c>
      <c r="AI122" s="84">
        <f t="shared" si="37"/>
        <v>1</v>
      </c>
      <c r="AJ122" s="156" t="str">
        <f t="shared" si="42"/>
        <v>OK</v>
      </c>
      <c r="AK122" s="151" t="s">
        <v>1454</v>
      </c>
      <c r="AL122" s="224" t="s">
        <v>1571</v>
      </c>
      <c r="AM122" s="46"/>
      <c r="AN122" s="46"/>
      <c r="AO122" s="82"/>
      <c r="AP122" s="83" t="str">
        <f t="shared" si="43"/>
        <v/>
      </c>
      <c r="AQ122" s="84" t="str">
        <f t="shared" si="44"/>
        <v/>
      </c>
      <c r="AR122" s="81" t="str">
        <f t="shared" si="45"/>
        <v/>
      </c>
      <c r="AS122" s="46"/>
      <c r="AT122" s="46"/>
      <c r="AU122" s="71" t="str">
        <f t="shared" si="46"/>
        <v>Cumplida</v>
      </c>
      <c r="AV122" s="46"/>
      <c r="AW122" s="72" t="s">
        <v>35</v>
      </c>
      <c r="AX122" s="56"/>
      <c r="AY122" s="56"/>
      <c r="AZ122" s="56"/>
    </row>
    <row r="123" spans="1:52" s="36" customFormat="1" ht="50.1" customHeight="1" x14ac:dyDescent="0.2">
      <c r="A123" s="46">
        <v>340</v>
      </c>
      <c r="B123" s="55">
        <v>43251</v>
      </c>
      <c r="C123" s="47" t="s">
        <v>34</v>
      </c>
      <c r="D123" s="46"/>
      <c r="E123" s="47" t="s">
        <v>637</v>
      </c>
      <c r="F123" s="55">
        <v>43250</v>
      </c>
      <c r="G123" s="295" t="s">
        <v>651</v>
      </c>
      <c r="H123" s="294" t="s">
        <v>60</v>
      </c>
      <c r="I123" s="294" t="s">
        <v>764</v>
      </c>
      <c r="J123" s="47" t="s">
        <v>710</v>
      </c>
      <c r="K123" s="64" t="s">
        <v>728</v>
      </c>
      <c r="L123" s="82">
        <v>2</v>
      </c>
      <c r="M123" s="153" t="s">
        <v>53</v>
      </c>
      <c r="N123" s="47" t="str">
        <f>IF(H123="","",VLOOKUP(H123,dato!$A$2:$B$43,2,FALSE))</f>
        <v>Gloria Verónica Zambrano Ocampo</v>
      </c>
      <c r="O123" s="47" t="s">
        <v>129</v>
      </c>
      <c r="P123" s="47" t="str">
        <f>IF(H123="","",VLOOKUP(O123,dato!$A$2:$B$152,2,FALSE))</f>
        <v>Hernando Ibagué Rodríguez</v>
      </c>
      <c r="Q123" s="46" t="s">
        <v>190</v>
      </c>
      <c r="R123" s="49" t="s">
        <v>743</v>
      </c>
      <c r="S123" s="84">
        <v>1</v>
      </c>
      <c r="T123" s="49" t="s">
        <v>752</v>
      </c>
      <c r="U123" s="78">
        <v>43282</v>
      </c>
      <c r="V123" s="78">
        <v>43585</v>
      </c>
      <c r="W123" s="151">
        <v>43474</v>
      </c>
      <c r="X123" s="145" t="s">
        <v>1447</v>
      </c>
      <c r="Y123" s="153">
        <v>1.1000000000000001</v>
      </c>
      <c r="Z123" s="83">
        <f t="shared" si="39"/>
        <v>0.55000000000000004</v>
      </c>
      <c r="AA123" s="84">
        <f t="shared" si="40"/>
        <v>0.55000000000000004</v>
      </c>
      <c r="AB123" s="85" t="str">
        <f t="shared" si="41"/>
        <v>ROJO</v>
      </c>
      <c r="AC123" s="142" t="s">
        <v>1449</v>
      </c>
      <c r="AD123" s="142" t="s">
        <v>1571</v>
      </c>
      <c r="AE123" s="151">
        <v>43474</v>
      </c>
      <c r="AF123" s="145" t="s">
        <v>1447</v>
      </c>
      <c r="AG123" s="219">
        <v>1.1000000000000001</v>
      </c>
      <c r="AH123" s="82">
        <f t="shared" si="33"/>
        <v>0.55000000000000004</v>
      </c>
      <c r="AI123" s="84">
        <f t="shared" si="37"/>
        <v>0.55000000000000004</v>
      </c>
      <c r="AJ123" s="156" t="str">
        <f t="shared" si="42"/>
        <v>ROJO</v>
      </c>
      <c r="AK123" s="224" t="s">
        <v>1449</v>
      </c>
      <c r="AL123" s="224" t="s">
        <v>1571</v>
      </c>
      <c r="AM123" s="46"/>
      <c r="AN123" s="46"/>
      <c r="AO123" s="82"/>
      <c r="AP123" s="83" t="str">
        <f t="shared" si="43"/>
        <v/>
      </c>
      <c r="AQ123" s="84" t="str">
        <f t="shared" si="44"/>
        <v/>
      </c>
      <c r="AR123" s="81" t="str">
        <f t="shared" si="45"/>
        <v/>
      </c>
      <c r="AS123" s="46"/>
      <c r="AT123" s="46"/>
      <c r="AU123" s="71" t="str">
        <f t="shared" si="46"/>
        <v>Pendiente</v>
      </c>
      <c r="AV123" s="46"/>
      <c r="AW123" s="72" t="s">
        <v>35</v>
      </c>
      <c r="AX123" s="56"/>
      <c r="AY123" s="56"/>
      <c r="AZ123" s="56"/>
    </row>
    <row r="124" spans="1:52" s="36" customFormat="1" ht="50.1" customHeight="1" x14ac:dyDescent="0.2">
      <c r="A124" s="46">
        <v>340</v>
      </c>
      <c r="B124" s="55">
        <v>43251</v>
      </c>
      <c r="C124" s="47" t="s">
        <v>34</v>
      </c>
      <c r="D124" s="46"/>
      <c r="E124" s="47" t="s">
        <v>637</v>
      </c>
      <c r="F124" s="55">
        <v>43250</v>
      </c>
      <c r="G124" s="295" t="s">
        <v>652</v>
      </c>
      <c r="H124" s="294" t="s">
        <v>60</v>
      </c>
      <c r="I124" s="294" t="s">
        <v>765</v>
      </c>
      <c r="J124" s="47" t="s">
        <v>711</v>
      </c>
      <c r="K124" s="47" t="s">
        <v>729</v>
      </c>
      <c r="L124" s="82">
        <v>6</v>
      </c>
      <c r="M124" s="153" t="s">
        <v>53</v>
      </c>
      <c r="N124" s="47" t="str">
        <f>IF(H124="","",VLOOKUP(H124,dato!$A$2:$B$43,2,FALSE))</f>
        <v>Gloria Verónica Zambrano Ocampo</v>
      </c>
      <c r="O124" s="47" t="s">
        <v>129</v>
      </c>
      <c r="P124" s="47" t="str">
        <f>IF(H124="","",VLOOKUP(O124,dato!$A$2:$B$152,2,FALSE))</f>
        <v>Hernando Ibagué Rodríguez</v>
      </c>
      <c r="Q124" s="46" t="s">
        <v>190</v>
      </c>
      <c r="R124" s="49" t="s">
        <v>744</v>
      </c>
      <c r="S124" s="84">
        <v>1</v>
      </c>
      <c r="T124" s="49" t="s">
        <v>753</v>
      </c>
      <c r="U124" s="78">
        <v>43282</v>
      </c>
      <c r="V124" s="78">
        <v>43496</v>
      </c>
      <c r="W124" s="151">
        <v>43474</v>
      </c>
      <c r="X124" s="145" t="s">
        <v>1447</v>
      </c>
      <c r="Y124" s="153">
        <v>4.4000000000000004</v>
      </c>
      <c r="Z124" s="83">
        <f t="shared" si="39"/>
        <v>0.73333333333333339</v>
      </c>
      <c r="AA124" s="84">
        <f t="shared" si="40"/>
        <v>0.73333333333333339</v>
      </c>
      <c r="AB124" s="85" t="str">
        <f t="shared" si="41"/>
        <v>ROJO</v>
      </c>
      <c r="AC124" s="142" t="s">
        <v>1450</v>
      </c>
      <c r="AD124" s="142" t="s">
        <v>1571</v>
      </c>
      <c r="AE124" s="151">
        <v>43474</v>
      </c>
      <c r="AF124" s="145" t="s">
        <v>1447</v>
      </c>
      <c r="AG124" s="219">
        <v>4.4000000000000004</v>
      </c>
      <c r="AH124" s="83">
        <f t="shared" si="33"/>
        <v>0.73333333333333339</v>
      </c>
      <c r="AI124" s="84">
        <f t="shared" si="37"/>
        <v>0.73333333333333339</v>
      </c>
      <c r="AJ124" s="156" t="str">
        <f t="shared" si="42"/>
        <v>ROJO</v>
      </c>
      <c r="AK124" s="224" t="s">
        <v>1450</v>
      </c>
      <c r="AL124" s="224" t="s">
        <v>1571</v>
      </c>
      <c r="AM124" s="46"/>
      <c r="AN124" s="46"/>
      <c r="AO124" s="82"/>
      <c r="AP124" s="83" t="str">
        <f t="shared" si="43"/>
        <v/>
      </c>
      <c r="AQ124" s="84" t="str">
        <f t="shared" si="44"/>
        <v/>
      </c>
      <c r="AR124" s="81" t="str">
        <f t="shared" si="45"/>
        <v/>
      </c>
      <c r="AS124" s="46"/>
      <c r="AT124" s="46"/>
      <c r="AU124" s="71" t="str">
        <f t="shared" si="46"/>
        <v>Pendiente</v>
      </c>
      <c r="AV124" s="46"/>
      <c r="AW124" s="72" t="s">
        <v>35</v>
      </c>
      <c r="AX124" s="56"/>
      <c r="AY124" s="56"/>
      <c r="AZ124" s="56"/>
    </row>
    <row r="125" spans="1:52" s="36" customFormat="1" ht="50.1" customHeight="1" x14ac:dyDescent="0.2">
      <c r="A125" s="46">
        <v>340</v>
      </c>
      <c r="B125" s="55">
        <v>43251</v>
      </c>
      <c r="C125" s="47" t="s">
        <v>34</v>
      </c>
      <c r="D125" s="46"/>
      <c r="E125" s="47" t="s">
        <v>637</v>
      </c>
      <c r="F125" s="55">
        <v>43250</v>
      </c>
      <c r="G125" s="295" t="s">
        <v>654</v>
      </c>
      <c r="H125" s="294" t="s">
        <v>60</v>
      </c>
      <c r="I125" s="294" t="s">
        <v>766</v>
      </c>
      <c r="J125" s="47" t="s">
        <v>712</v>
      </c>
      <c r="K125" s="47" t="s">
        <v>730</v>
      </c>
      <c r="L125" s="82">
        <v>1</v>
      </c>
      <c r="M125" s="153" t="s">
        <v>53</v>
      </c>
      <c r="N125" s="47" t="str">
        <f>IF(H125="","",VLOOKUP(H125,dato!$A$2:$B$43,2,FALSE))</f>
        <v>Gloria Verónica Zambrano Ocampo</v>
      </c>
      <c r="O125" s="47" t="s">
        <v>129</v>
      </c>
      <c r="P125" s="47" t="str">
        <f>IF(H125="","",VLOOKUP(O125,dato!$A$2:$B$152,2,FALSE))</f>
        <v>Hernando Ibagué Rodríguez</v>
      </c>
      <c r="Q125" s="46" t="s">
        <v>190</v>
      </c>
      <c r="R125" s="49" t="s">
        <v>745</v>
      </c>
      <c r="S125" s="84">
        <v>1</v>
      </c>
      <c r="T125" s="49" t="s">
        <v>752</v>
      </c>
      <c r="U125" s="78">
        <v>43282</v>
      </c>
      <c r="V125" s="78">
        <v>43585</v>
      </c>
      <c r="W125" s="150">
        <v>43437</v>
      </c>
      <c r="X125" s="171" t="s">
        <v>1455</v>
      </c>
      <c r="Y125" s="156">
        <v>1</v>
      </c>
      <c r="Z125" s="83">
        <f t="shared" si="39"/>
        <v>1</v>
      </c>
      <c r="AA125" s="84">
        <f t="shared" si="40"/>
        <v>1</v>
      </c>
      <c r="AB125" s="85" t="str">
        <f t="shared" si="41"/>
        <v>OK</v>
      </c>
      <c r="AC125" s="151" t="s">
        <v>1456</v>
      </c>
      <c r="AD125" s="142" t="s">
        <v>1571</v>
      </c>
      <c r="AE125" s="150">
        <v>43437</v>
      </c>
      <c r="AF125" s="171" t="s">
        <v>1455</v>
      </c>
      <c r="AG125" s="156">
        <v>1</v>
      </c>
      <c r="AH125" s="82">
        <f t="shared" si="33"/>
        <v>1</v>
      </c>
      <c r="AI125" s="84">
        <f t="shared" si="37"/>
        <v>1</v>
      </c>
      <c r="AJ125" s="156" t="str">
        <f t="shared" si="42"/>
        <v>OK</v>
      </c>
      <c r="AK125" s="151" t="s">
        <v>1456</v>
      </c>
      <c r="AL125" s="224" t="s">
        <v>1571</v>
      </c>
      <c r="AM125" s="46"/>
      <c r="AN125" s="46"/>
      <c r="AO125" s="82"/>
      <c r="AP125" s="83" t="str">
        <f t="shared" si="43"/>
        <v/>
      </c>
      <c r="AQ125" s="84" t="str">
        <f t="shared" si="44"/>
        <v/>
      </c>
      <c r="AR125" s="81" t="str">
        <f t="shared" si="45"/>
        <v/>
      </c>
      <c r="AS125" s="46"/>
      <c r="AT125" s="46"/>
      <c r="AU125" s="71" t="str">
        <f t="shared" si="46"/>
        <v>Cumplida</v>
      </c>
      <c r="AV125" s="46"/>
      <c r="AW125" s="72" t="s">
        <v>35</v>
      </c>
      <c r="AX125" s="56"/>
      <c r="AY125" s="56"/>
      <c r="AZ125" s="56"/>
    </row>
    <row r="126" spans="1:52" s="36" customFormat="1" ht="50.1" customHeight="1" x14ac:dyDescent="0.2">
      <c r="A126" s="46">
        <v>340</v>
      </c>
      <c r="B126" s="55">
        <v>43251</v>
      </c>
      <c r="C126" s="47" t="s">
        <v>34</v>
      </c>
      <c r="D126" s="46"/>
      <c r="E126" s="47" t="s">
        <v>637</v>
      </c>
      <c r="F126" s="55">
        <v>43250</v>
      </c>
      <c r="G126" s="295" t="s">
        <v>654</v>
      </c>
      <c r="H126" s="294" t="s">
        <v>60</v>
      </c>
      <c r="I126" s="294" t="s">
        <v>766</v>
      </c>
      <c r="J126" s="47" t="s">
        <v>712</v>
      </c>
      <c r="K126" s="47" t="s">
        <v>731</v>
      </c>
      <c r="L126" s="82">
        <v>2</v>
      </c>
      <c r="M126" s="153" t="s">
        <v>53</v>
      </c>
      <c r="N126" s="47" t="str">
        <f>IF(H126="","",VLOOKUP(H126,dato!$A$2:$B$43,2,FALSE))</f>
        <v>Gloria Verónica Zambrano Ocampo</v>
      </c>
      <c r="O126" s="47" t="s">
        <v>129</v>
      </c>
      <c r="P126" s="47" t="str">
        <f>IF(H126="","",VLOOKUP(O126,dato!$A$2:$B$152,2,FALSE))</f>
        <v>Hernando Ibagué Rodríguez</v>
      </c>
      <c r="Q126" s="46" t="s">
        <v>190</v>
      </c>
      <c r="R126" s="47" t="s">
        <v>746</v>
      </c>
      <c r="S126" s="84">
        <v>1</v>
      </c>
      <c r="T126" s="49" t="s">
        <v>752</v>
      </c>
      <c r="U126" s="78">
        <v>43282</v>
      </c>
      <c r="V126" s="78">
        <v>43585</v>
      </c>
      <c r="W126" s="151">
        <v>43474</v>
      </c>
      <c r="X126" s="141" t="s">
        <v>1447</v>
      </c>
      <c r="Y126" s="153">
        <v>1.3</v>
      </c>
      <c r="Z126" s="83">
        <f t="shared" si="39"/>
        <v>0.65</v>
      </c>
      <c r="AA126" s="84">
        <f t="shared" si="40"/>
        <v>0.65</v>
      </c>
      <c r="AB126" s="85" t="str">
        <f t="shared" si="41"/>
        <v>AMARILLO</v>
      </c>
      <c r="AC126" s="142" t="s">
        <v>1451</v>
      </c>
      <c r="AD126" s="142" t="s">
        <v>1571</v>
      </c>
      <c r="AE126" s="151">
        <v>43474</v>
      </c>
      <c r="AF126" s="141" t="s">
        <v>1447</v>
      </c>
      <c r="AG126" s="219">
        <v>1.3</v>
      </c>
      <c r="AH126" s="82">
        <f t="shared" si="33"/>
        <v>0.65</v>
      </c>
      <c r="AI126" s="84">
        <f t="shared" si="37"/>
        <v>0.65</v>
      </c>
      <c r="AJ126" s="156" t="str">
        <f t="shared" si="42"/>
        <v>AMARILLO</v>
      </c>
      <c r="AK126" s="224" t="s">
        <v>1451</v>
      </c>
      <c r="AL126" s="224" t="s">
        <v>1571</v>
      </c>
      <c r="AM126" s="46"/>
      <c r="AN126" s="46"/>
      <c r="AO126" s="82"/>
      <c r="AP126" s="83" t="str">
        <f t="shared" si="43"/>
        <v/>
      </c>
      <c r="AQ126" s="84" t="str">
        <f t="shared" si="44"/>
        <v/>
      </c>
      <c r="AR126" s="81" t="str">
        <f t="shared" si="45"/>
        <v/>
      </c>
      <c r="AS126" s="46"/>
      <c r="AT126" s="46"/>
      <c r="AU126" s="71" t="str">
        <f t="shared" si="46"/>
        <v>Pendiente</v>
      </c>
      <c r="AV126" s="46"/>
      <c r="AW126" s="72" t="s">
        <v>35</v>
      </c>
      <c r="AX126" s="56"/>
      <c r="AY126" s="56"/>
      <c r="AZ126" s="56"/>
    </row>
    <row r="127" spans="1:52" s="36" customFormat="1" ht="50.1" customHeight="1" x14ac:dyDescent="0.2">
      <c r="A127" s="46">
        <v>340</v>
      </c>
      <c r="B127" s="55">
        <v>43251</v>
      </c>
      <c r="C127" s="47" t="s">
        <v>34</v>
      </c>
      <c r="D127" s="46"/>
      <c r="E127" s="47" t="s">
        <v>637</v>
      </c>
      <c r="F127" s="55">
        <v>43250</v>
      </c>
      <c r="G127" s="295" t="s">
        <v>655</v>
      </c>
      <c r="H127" s="294" t="s">
        <v>60</v>
      </c>
      <c r="I127" s="294" t="s">
        <v>775</v>
      </c>
      <c r="J127" s="47" t="s">
        <v>713</v>
      </c>
      <c r="K127" s="64" t="s">
        <v>732</v>
      </c>
      <c r="L127" s="82">
        <v>1</v>
      </c>
      <c r="M127" s="153" t="s">
        <v>53</v>
      </c>
      <c r="N127" s="47" t="str">
        <f>IF(H127="","",VLOOKUP(H127,dato!$A$2:$B$43,2,FALSE))</f>
        <v>Gloria Verónica Zambrano Ocampo</v>
      </c>
      <c r="O127" s="47" t="s">
        <v>129</v>
      </c>
      <c r="P127" s="47" t="str">
        <f>IF(H127="","",VLOOKUP(O127,dato!$A$2:$B$152,2,FALSE))</f>
        <v>Hernando Ibagué Rodríguez</v>
      </c>
      <c r="Q127" s="46" t="s">
        <v>190</v>
      </c>
      <c r="R127" s="47" t="s">
        <v>745</v>
      </c>
      <c r="S127" s="84">
        <v>1</v>
      </c>
      <c r="T127" s="49" t="s">
        <v>752</v>
      </c>
      <c r="U127" s="78">
        <v>43282</v>
      </c>
      <c r="V127" s="78">
        <v>43585</v>
      </c>
      <c r="W127" s="150">
        <v>43437</v>
      </c>
      <c r="X127" s="171" t="s">
        <v>1457</v>
      </c>
      <c r="Y127" s="156">
        <v>1</v>
      </c>
      <c r="Z127" s="83">
        <f t="shared" si="39"/>
        <v>1</v>
      </c>
      <c r="AA127" s="84">
        <f t="shared" si="40"/>
        <v>1</v>
      </c>
      <c r="AB127" s="85" t="str">
        <f t="shared" si="41"/>
        <v>OK</v>
      </c>
      <c r="AC127" s="151" t="s">
        <v>1458</v>
      </c>
      <c r="AD127" s="142" t="s">
        <v>1571</v>
      </c>
      <c r="AE127" s="150">
        <v>43437</v>
      </c>
      <c r="AF127" s="171" t="s">
        <v>1457</v>
      </c>
      <c r="AG127" s="156">
        <v>1</v>
      </c>
      <c r="AH127" s="82">
        <f t="shared" si="33"/>
        <v>1</v>
      </c>
      <c r="AI127" s="84">
        <f t="shared" si="37"/>
        <v>1</v>
      </c>
      <c r="AJ127" s="156" t="str">
        <f t="shared" si="42"/>
        <v>OK</v>
      </c>
      <c r="AK127" s="151" t="s">
        <v>1458</v>
      </c>
      <c r="AL127" s="224" t="s">
        <v>1571</v>
      </c>
      <c r="AM127" s="46"/>
      <c r="AN127" s="46"/>
      <c r="AO127" s="82"/>
      <c r="AP127" s="83" t="str">
        <f t="shared" si="43"/>
        <v/>
      </c>
      <c r="AQ127" s="84" t="str">
        <f t="shared" si="44"/>
        <v/>
      </c>
      <c r="AR127" s="81" t="str">
        <f t="shared" si="45"/>
        <v/>
      </c>
      <c r="AS127" s="46"/>
      <c r="AT127" s="46"/>
      <c r="AU127" s="71" t="str">
        <f t="shared" si="46"/>
        <v>Cumplida</v>
      </c>
      <c r="AV127" s="46"/>
      <c r="AW127" s="72" t="s">
        <v>35</v>
      </c>
      <c r="AX127" s="56"/>
      <c r="AY127" s="56"/>
      <c r="AZ127" s="56"/>
    </row>
    <row r="128" spans="1:52" s="36" customFormat="1" ht="50.1" customHeight="1" x14ac:dyDescent="0.2">
      <c r="A128" s="46">
        <v>340</v>
      </c>
      <c r="B128" s="55">
        <v>43251</v>
      </c>
      <c r="C128" s="47" t="s">
        <v>34</v>
      </c>
      <c r="D128" s="46"/>
      <c r="E128" s="47" t="s">
        <v>637</v>
      </c>
      <c r="F128" s="55">
        <v>43250</v>
      </c>
      <c r="G128" s="295" t="s">
        <v>655</v>
      </c>
      <c r="H128" s="294" t="s">
        <v>60</v>
      </c>
      <c r="I128" s="294" t="s">
        <v>776</v>
      </c>
      <c r="J128" s="47" t="s">
        <v>713</v>
      </c>
      <c r="K128" s="47" t="s">
        <v>731</v>
      </c>
      <c r="L128" s="82">
        <v>2</v>
      </c>
      <c r="M128" s="153" t="s">
        <v>53</v>
      </c>
      <c r="N128" s="47" t="str">
        <f>IF(H128="","",VLOOKUP(H128,dato!$A$2:$B$43,2,FALSE))</f>
        <v>Gloria Verónica Zambrano Ocampo</v>
      </c>
      <c r="O128" s="47" t="s">
        <v>129</v>
      </c>
      <c r="P128" s="47" t="str">
        <f>IF(H128="","",VLOOKUP(O128,dato!$A$2:$B$152,2,FALSE))</f>
        <v>Hernando Ibagué Rodríguez</v>
      </c>
      <c r="Q128" s="46" t="s">
        <v>190</v>
      </c>
      <c r="R128" s="47" t="s">
        <v>746</v>
      </c>
      <c r="S128" s="84">
        <v>1</v>
      </c>
      <c r="T128" s="49" t="s">
        <v>752</v>
      </c>
      <c r="U128" s="78">
        <v>43282</v>
      </c>
      <c r="V128" s="78">
        <v>43585</v>
      </c>
      <c r="W128" s="151">
        <v>43474</v>
      </c>
      <c r="X128" s="141" t="s">
        <v>1447</v>
      </c>
      <c r="Y128" s="153">
        <v>1.3</v>
      </c>
      <c r="Z128" s="83">
        <f t="shared" si="39"/>
        <v>0.65</v>
      </c>
      <c r="AA128" s="84">
        <f t="shared" si="40"/>
        <v>0.65</v>
      </c>
      <c r="AB128" s="85" t="str">
        <f t="shared" si="41"/>
        <v>AMARILLO</v>
      </c>
      <c r="AC128" s="142" t="s">
        <v>1452</v>
      </c>
      <c r="AD128" s="142" t="s">
        <v>1571</v>
      </c>
      <c r="AE128" s="151">
        <v>43474</v>
      </c>
      <c r="AF128" s="141" t="s">
        <v>1447</v>
      </c>
      <c r="AG128" s="219">
        <v>1.3</v>
      </c>
      <c r="AH128" s="82">
        <f t="shared" si="33"/>
        <v>0.65</v>
      </c>
      <c r="AI128" s="84">
        <f t="shared" si="37"/>
        <v>0.65</v>
      </c>
      <c r="AJ128" s="156" t="str">
        <f t="shared" si="42"/>
        <v>AMARILLO</v>
      </c>
      <c r="AK128" s="224" t="s">
        <v>1452</v>
      </c>
      <c r="AL128" s="224" t="s">
        <v>1571</v>
      </c>
      <c r="AM128" s="46"/>
      <c r="AN128" s="46"/>
      <c r="AO128" s="82"/>
      <c r="AP128" s="83" t="str">
        <f t="shared" si="43"/>
        <v/>
      </c>
      <c r="AQ128" s="84" t="str">
        <f t="shared" si="44"/>
        <v/>
      </c>
      <c r="AR128" s="81" t="str">
        <f t="shared" si="45"/>
        <v/>
      </c>
      <c r="AS128" s="46"/>
      <c r="AT128" s="46"/>
      <c r="AU128" s="71" t="str">
        <f t="shared" si="46"/>
        <v>Pendiente</v>
      </c>
      <c r="AV128" s="46"/>
      <c r="AW128" s="72" t="s">
        <v>35</v>
      </c>
      <c r="AX128" s="56"/>
      <c r="AY128" s="56"/>
      <c r="AZ128" s="56"/>
    </row>
    <row r="129" spans="1:52" s="36" customFormat="1" ht="50.1" customHeight="1" x14ac:dyDescent="0.2">
      <c r="A129" s="46">
        <v>340</v>
      </c>
      <c r="B129" s="55">
        <v>43251</v>
      </c>
      <c r="C129" s="47" t="s">
        <v>34</v>
      </c>
      <c r="D129" s="46"/>
      <c r="E129" s="47" t="s">
        <v>637</v>
      </c>
      <c r="F129" s="55">
        <v>43250</v>
      </c>
      <c r="G129" s="295" t="s">
        <v>656</v>
      </c>
      <c r="H129" s="294" t="s">
        <v>60</v>
      </c>
      <c r="I129" s="294" t="s">
        <v>767</v>
      </c>
      <c r="J129" s="47" t="s">
        <v>714</v>
      </c>
      <c r="K129" s="47" t="s">
        <v>733</v>
      </c>
      <c r="L129" s="82">
        <v>6</v>
      </c>
      <c r="M129" s="153" t="s">
        <v>53</v>
      </c>
      <c r="N129" s="47" t="str">
        <f>IF(H129="","",VLOOKUP(H129,dato!$A$2:$B$43,2,FALSE))</f>
        <v>Gloria Verónica Zambrano Ocampo</v>
      </c>
      <c r="O129" s="47" t="s">
        <v>129</v>
      </c>
      <c r="P129" s="47" t="str">
        <f>IF(H129="","",VLOOKUP(O129,dato!$A$2:$B$152,2,FALSE))</f>
        <v>Hernando Ibagué Rodríguez</v>
      </c>
      <c r="Q129" s="46" t="s">
        <v>190</v>
      </c>
      <c r="R129" s="47" t="s">
        <v>744</v>
      </c>
      <c r="S129" s="84">
        <v>1</v>
      </c>
      <c r="T129" s="49" t="s">
        <v>753</v>
      </c>
      <c r="U129" s="78">
        <v>43282</v>
      </c>
      <c r="V129" s="78">
        <v>43524</v>
      </c>
      <c r="W129" s="151">
        <v>43474</v>
      </c>
      <c r="X129" s="141" t="s">
        <v>1447</v>
      </c>
      <c r="Y129" s="153">
        <v>4.4000000000000004</v>
      </c>
      <c r="Z129" s="83">
        <f t="shared" si="39"/>
        <v>0.73333333333333339</v>
      </c>
      <c r="AA129" s="84">
        <f t="shared" si="40"/>
        <v>0.73333333333333339</v>
      </c>
      <c r="AB129" s="85" t="str">
        <f t="shared" si="41"/>
        <v>ROJO</v>
      </c>
      <c r="AC129" s="142" t="s">
        <v>1450</v>
      </c>
      <c r="AD129" s="142" t="s">
        <v>1571</v>
      </c>
      <c r="AE129" s="151">
        <v>43474</v>
      </c>
      <c r="AF129" s="141" t="s">
        <v>1447</v>
      </c>
      <c r="AG129" s="219">
        <v>4.4000000000000004</v>
      </c>
      <c r="AH129" s="83">
        <f t="shared" si="33"/>
        <v>0.73333333333333339</v>
      </c>
      <c r="AI129" s="84">
        <f t="shared" si="37"/>
        <v>0.73333333333333339</v>
      </c>
      <c r="AJ129" s="156" t="str">
        <f t="shared" si="42"/>
        <v>ROJO</v>
      </c>
      <c r="AK129" s="224" t="s">
        <v>1450</v>
      </c>
      <c r="AL129" s="224" t="s">
        <v>1571</v>
      </c>
      <c r="AM129" s="46"/>
      <c r="AN129" s="46"/>
      <c r="AO129" s="82"/>
      <c r="AP129" s="83" t="str">
        <f t="shared" si="43"/>
        <v/>
      </c>
      <c r="AQ129" s="84" t="str">
        <f t="shared" si="44"/>
        <v/>
      </c>
      <c r="AR129" s="81" t="str">
        <f t="shared" si="45"/>
        <v/>
      </c>
      <c r="AS129" s="46"/>
      <c r="AT129" s="46"/>
      <c r="AU129" s="71" t="str">
        <f t="shared" si="46"/>
        <v>Pendiente</v>
      </c>
      <c r="AV129" s="46"/>
      <c r="AW129" s="72" t="s">
        <v>35</v>
      </c>
      <c r="AX129" s="56"/>
      <c r="AY129" s="56"/>
      <c r="AZ129" s="56"/>
    </row>
    <row r="130" spans="1:52" s="60" customFormat="1" ht="50.1" customHeight="1" x14ac:dyDescent="0.2">
      <c r="A130" s="46">
        <v>341</v>
      </c>
      <c r="B130" s="55">
        <v>43235</v>
      </c>
      <c r="C130" s="47" t="s">
        <v>38</v>
      </c>
      <c r="D130" s="46"/>
      <c r="E130" s="47" t="s">
        <v>679</v>
      </c>
      <c r="F130" s="55">
        <v>43235</v>
      </c>
      <c r="G130" s="295" t="s">
        <v>334</v>
      </c>
      <c r="H130" s="290" t="s">
        <v>72</v>
      </c>
      <c r="I130" s="294" t="s">
        <v>1895</v>
      </c>
      <c r="J130" s="47" t="s">
        <v>681</v>
      </c>
      <c r="K130" s="47" t="s">
        <v>682</v>
      </c>
      <c r="L130" s="91">
        <v>5</v>
      </c>
      <c r="M130" s="159" t="s">
        <v>56</v>
      </c>
      <c r="N130" s="47" t="str">
        <f>IF(H130="","",VLOOKUP(H130,dato!$A$2:$B$43,2,FALSE))</f>
        <v>Gonzalo Carlos Sierra Vergara</v>
      </c>
      <c r="O130" s="47" t="s">
        <v>72</v>
      </c>
      <c r="P130" s="47" t="str">
        <f>IF(H130="","",VLOOKUP(O130,dato!$A$2:$B$152,2,FALSE))</f>
        <v>Gonzalo Carlos Sierra Vergara</v>
      </c>
      <c r="Q130" s="47" t="s">
        <v>684</v>
      </c>
      <c r="R130" s="47" t="s">
        <v>1719</v>
      </c>
      <c r="S130" s="84">
        <v>1</v>
      </c>
      <c r="T130" s="47" t="s">
        <v>685</v>
      </c>
      <c r="U130" s="78">
        <v>43266</v>
      </c>
      <c r="V130" s="78">
        <v>43465</v>
      </c>
      <c r="W130" s="144">
        <v>43412</v>
      </c>
      <c r="X130" s="142" t="s">
        <v>993</v>
      </c>
      <c r="Y130" s="153">
        <v>4</v>
      </c>
      <c r="Z130" s="83">
        <f t="shared" si="39"/>
        <v>0.8</v>
      </c>
      <c r="AA130" s="84">
        <f t="shared" si="40"/>
        <v>0.8</v>
      </c>
      <c r="AB130" s="85" t="str">
        <f t="shared" si="41"/>
        <v>AMARILLO</v>
      </c>
      <c r="AC130" s="142" t="s">
        <v>992</v>
      </c>
      <c r="AD130" s="142" t="s">
        <v>44</v>
      </c>
      <c r="AE130" s="144">
        <v>43536</v>
      </c>
      <c r="AF130" s="47" t="s">
        <v>1718</v>
      </c>
      <c r="AG130" s="82">
        <v>5</v>
      </c>
      <c r="AH130" s="115">
        <f t="shared" ref="AH130:AH134" si="47">IF(AG130="","",IF(OR($L130=0,$L130="",AE130=""),"",AG130/$L130))</f>
        <v>1</v>
      </c>
      <c r="AI130" s="82">
        <f t="shared" ref="AI130:AI134" si="48">IF(OR($S130="",AH130=""),"",IF(OR($S130=0,AH130=0),0,IF((AH130*100%)/$S130&gt;100%,100%,(AH130*100%)/$S130)))</f>
        <v>1</v>
      </c>
      <c r="AJ130" s="156" t="str">
        <f t="shared" si="42"/>
        <v>OK</v>
      </c>
      <c r="AK130" s="47" t="s">
        <v>1720</v>
      </c>
      <c r="AL130" s="142" t="s">
        <v>44</v>
      </c>
      <c r="AM130" s="46"/>
      <c r="AN130" s="46"/>
      <c r="AO130" s="82"/>
      <c r="AP130" s="83" t="str">
        <f t="shared" si="43"/>
        <v/>
      </c>
      <c r="AQ130" s="84" t="str">
        <f t="shared" si="44"/>
        <v/>
      </c>
      <c r="AR130" s="81" t="str">
        <f t="shared" si="45"/>
        <v/>
      </c>
      <c r="AS130" s="46"/>
      <c r="AT130" s="46"/>
      <c r="AU130" s="71" t="str">
        <f t="shared" si="46"/>
        <v>Cumplida</v>
      </c>
      <c r="AV130" s="46"/>
      <c r="AW130" s="72" t="s">
        <v>1707</v>
      </c>
      <c r="AX130" s="44"/>
      <c r="AY130" s="44"/>
      <c r="AZ130" s="44"/>
    </row>
    <row r="131" spans="1:52" s="60" customFormat="1" ht="50.1" customHeight="1" x14ac:dyDescent="0.2">
      <c r="A131" s="46">
        <v>341</v>
      </c>
      <c r="B131" s="55">
        <v>43235</v>
      </c>
      <c r="C131" s="47" t="s">
        <v>38</v>
      </c>
      <c r="D131" s="46"/>
      <c r="E131" s="47" t="s">
        <v>679</v>
      </c>
      <c r="F131" s="55">
        <v>43235</v>
      </c>
      <c r="G131" s="295" t="s">
        <v>334</v>
      </c>
      <c r="H131" s="290" t="s">
        <v>72</v>
      </c>
      <c r="I131" s="294" t="s">
        <v>1895</v>
      </c>
      <c r="J131" s="47" t="s">
        <v>681</v>
      </c>
      <c r="K131" s="47" t="s">
        <v>683</v>
      </c>
      <c r="L131" s="91">
        <v>1</v>
      </c>
      <c r="M131" s="159" t="s">
        <v>53</v>
      </c>
      <c r="N131" s="47" t="str">
        <f>IF(H131="","",VLOOKUP(H131,dato!$A$2:$B$43,2,FALSE))</f>
        <v>Gonzalo Carlos Sierra Vergara</v>
      </c>
      <c r="O131" s="47" t="s">
        <v>72</v>
      </c>
      <c r="P131" s="47" t="str">
        <f>IF(H131="","",VLOOKUP(O131,dato!$A$2:$B$152,2,FALSE))</f>
        <v>Gonzalo Carlos Sierra Vergara</v>
      </c>
      <c r="Q131" s="47" t="s">
        <v>684</v>
      </c>
      <c r="R131" s="47" t="s">
        <v>686</v>
      </c>
      <c r="S131" s="84">
        <v>0.7</v>
      </c>
      <c r="T131" s="47" t="s">
        <v>1015</v>
      </c>
      <c r="U131" s="78">
        <v>43266</v>
      </c>
      <c r="V131" s="78">
        <v>43465</v>
      </c>
      <c r="W131" s="144">
        <v>43412</v>
      </c>
      <c r="X131" s="142" t="s">
        <v>1016</v>
      </c>
      <c r="Y131" s="153">
        <v>0.48</v>
      </c>
      <c r="Z131" s="154">
        <f t="shared" ref="Z131" si="49">(IF(Y131="","",IF(OR($L131=0,$L131="",W131=""),"",Y131/$L131)))</f>
        <v>0.48</v>
      </c>
      <c r="AA131" s="155">
        <f t="shared" ref="AA131" si="50">(IF(OR($S131="",Z131=""),"",IF(OR($S131=0,Z131=0),0,IF((Z131*100%)/$S131&gt;100%,100%,(Z131*100%)/$S131))))</f>
        <v>0.68571428571428572</v>
      </c>
      <c r="AB131" s="85" t="str">
        <f t="shared" si="41"/>
        <v>ROJO</v>
      </c>
      <c r="AC131" s="142" t="s">
        <v>1017</v>
      </c>
      <c r="AD131" s="142" t="s">
        <v>44</v>
      </c>
      <c r="AE131" s="144">
        <v>43536</v>
      </c>
      <c r="AF131" s="47" t="s">
        <v>1721</v>
      </c>
      <c r="AG131" s="82">
        <v>1</v>
      </c>
      <c r="AH131" s="82">
        <f t="shared" si="47"/>
        <v>1</v>
      </c>
      <c r="AI131" s="83">
        <f t="shared" si="48"/>
        <v>1</v>
      </c>
      <c r="AJ131" s="156" t="str">
        <f t="shared" si="42"/>
        <v>OK</v>
      </c>
      <c r="AK131" s="47" t="s">
        <v>1722</v>
      </c>
      <c r="AL131" s="142" t="s">
        <v>44</v>
      </c>
      <c r="AM131" s="46"/>
      <c r="AN131" s="46"/>
      <c r="AO131" s="82"/>
      <c r="AP131" s="83" t="str">
        <f t="shared" si="43"/>
        <v/>
      </c>
      <c r="AQ131" s="84" t="str">
        <f t="shared" si="44"/>
        <v/>
      </c>
      <c r="AR131" s="81" t="str">
        <f t="shared" si="45"/>
        <v/>
      </c>
      <c r="AS131" s="46"/>
      <c r="AT131" s="46"/>
      <c r="AU131" s="71" t="str">
        <f t="shared" si="46"/>
        <v>Cumplida</v>
      </c>
      <c r="AV131" s="46"/>
      <c r="AW131" s="72" t="s">
        <v>1707</v>
      </c>
      <c r="AX131" s="44"/>
      <c r="AY131" s="44"/>
      <c r="AZ131" s="44"/>
    </row>
    <row r="132" spans="1:52" s="60" customFormat="1" ht="50.1" customHeight="1" x14ac:dyDescent="0.2">
      <c r="A132" s="68">
        <v>341</v>
      </c>
      <c r="B132" s="66">
        <v>43235</v>
      </c>
      <c r="C132" s="67" t="s">
        <v>38</v>
      </c>
      <c r="D132" s="68"/>
      <c r="E132" s="67" t="s">
        <v>679</v>
      </c>
      <c r="F132" s="66">
        <v>43235</v>
      </c>
      <c r="G132" s="295" t="s">
        <v>680</v>
      </c>
      <c r="H132" s="291" t="s">
        <v>68</v>
      </c>
      <c r="I132" s="291" t="s">
        <v>1896</v>
      </c>
      <c r="J132" s="69" t="s">
        <v>692</v>
      </c>
      <c r="K132" s="69" t="s">
        <v>1018</v>
      </c>
      <c r="L132" s="92">
        <v>2</v>
      </c>
      <c r="M132" s="192" t="s">
        <v>693</v>
      </c>
      <c r="N132" s="47" t="str">
        <f>IF(H132="","",VLOOKUP(H132,dato!$A$2:$B$43,2,FALSE))</f>
        <v>Cdte.Gerardo Alonso Martínez Riveros</v>
      </c>
      <c r="O132" s="67" t="s">
        <v>694</v>
      </c>
      <c r="P132" s="47" t="str">
        <f>IF(H132="","",VLOOKUP(O132,dato!$A$2:$B$152,2,FALSE))</f>
        <v>Cdte.Gerardo Alonso Martínez Riveros</v>
      </c>
      <c r="Q132" s="69" t="s">
        <v>190</v>
      </c>
      <c r="R132" s="69" t="s">
        <v>695</v>
      </c>
      <c r="S132" s="93">
        <v>1</v>
      </c>
      <c r="T132" s="69" t="s">
        <v>696</v>
      </c>
      <c r="U132" s="78">
        <v>43280</v>
      </c>
      <c r="V132" s="78">
        <v>43600</v>
      </c>
      <c r="W132" s="144">
        <v>43423</v>
      </c>
      <c r="X132" s="147" t="s">
        <v>1019</v>
      </c>
      <c r="Y132" s="165">
        <v>1</v>
      </c>
      <c r="Z132" s="83">
        <f t="shared" si="39"/>
        <v>0.5</v>
      </c>
      <c r="AA132" s="84">
        <f t="shared" si="40"/>
        <v>0.5</v>
      </c>
      <c r="AB132" s="85" t="str">
        <f t="shared" si="41"/>
        <v>AMARILLO</v>
      </c>
      <c r="AC132" s="143" t="s">
        <v>1020</v>
      </c>
      <c r="AD132" s="142" t="s">
        <v>44</v>
      </c>
      <c r="AE132" s="55">
        <v>43538</v>
      </c>
      <c r="AF132" s="205" t="s">
        <v>1706</v>
      </c>
      <c r="AG132" s="122">
        <v>2</v>
      </c>
      <c r="AH132" s="82">
        <f t="shared" si="47"/>
        <v>1</v>
      </c>
      <c r="AI132" s="82">
        <f t="shared" si="48"/>
        <v>1</v>
      </c>
      <c r="AJ132" s="156" t="str">
        <f t="shared" si="42"/>
        <v>OK</v>
      </c>
      <c r="AK132" s="51" t="s">
        <v>1709</v>
      </c>
      <c r="AL132" s="47" t="s">
        <v>44</v>
      </c>
      <c r="AM132" s="68"/>
      <c r="AN132" s="68"/>
      <c r="AO132" s="122"/>
      <c r="AP132" s="83" t="str">
        <f t="shared" si="43"/>
        <v/>
      </c>
      <c r="AQ132" s="84" t="str">
        <f t="shared" si="44"/>
        <v/>
      </c>
      <c r="AR132" s="81" t="str">
        <f t="shared" si="45"/>
        <v/>
      </c>
      <c r="AS132" s="68"/>
      <c r="AT132" s="68"/>
      <c r="AU132" s="57" t="str">
        <f t="shared" si="46"/>
        <v>Cumplida</v>
      </c>
      <c r="AV132" s="68"/>
      <c r="AW132" s="70" t="s">
        <v>1707</v>
      </c>
      <c r="AX132" s="65"/>
      <c r="AY132" s="65"/>
      <c r="AZ132" s="65"/>
    </row>
    <row r="133" spans="1:52" s="36" customFormat="1" ht="50.1" customHeight="1" x14ac:dyDescent="0.2">
      <c r="A133" s="68">
        <v>341</v>
      </c>
      <c r="B133" s="66">
        <v>43235</v>
      </c>
      <c r="C133" s="67" t="s">
        <v>38</v>
      </c>
      <c r="D133" s="68"/>
      <c r="E133" s="67" t="s">
        <v>679</v>
      </c>
      <c r="F133" s="66">
        <v>43235</v>
      </c>
      <c r="G133" s="295" t="s">
        <v>680</v>
      </c>
      <c r="H133" s="291" t="s">
        <v>68</v>
      </c>
      <c r="I133" s="291" t="s">
        <v>1897</v>
      </c>
      <c r="J133" s="69" t="s">
        <v>692</v>
      </c>
      <c r="K133" s="69" t="s">
        <v>697</v>
      </c>
      <c r="L133" s="92">
        <v>2</v>
      </c>
      <c r="M133" s="192" t="s">
        <v>693</v>
      </c>
      <c r="N133" s="47" t="str">
        <f>IF(H133="","",VLOOKUP(H133,dato!$A$2:$B$43,2,FALSE))</f>
        <v>Cdte.Gerardo Alonso Martínez Riveros</v>
      </c>
      <c r="O133" s="69" t="s">
        <v>694</v>
      </c>
      <c r="P133" s="47" t="str">
        <f>IF(H133="","",VLOOKUP(O133,dato!$A$2:$B$152,2,FALSE))</f>
        <v>Cdte.Gerardo Alonso Martínez Riveros</v>
      </c>
      <c r="Q133" s="69" t="s">
        <v>190</v>
      </c>
      <c r="R133" s="88" t="s">
        <v>698</v>
      </c>
      <c r="S133" s="93">
        <v>1</v>
      </c>
      <c r="T133" s="69" t="s">
        <v>699</v>
      </c>
      <c r="U133" s="78">
        <v>43280</v>
      </c>
      <c r="V133" s="78">
        <v>43600</v>
      </c>
      <c r="W133" s="144">
        <v>43423</v>
      </c>
      <c r="X133" s="142" t="s">
        <v>1023</v>
      </c>
      <c r="Y133" s="165">
        <v>1</v>
      </c>
      <c r="Z133" s="83">
        <f t="shared" si="39"/>
        <v>0.5</v>
      </c>
      <c r="AA133" s="84">
        <f t="shared" si="40"/>
        <v>0.5</v>
      </c>
      <c r="AB133" s="85" t="str">
        <f t="shared" si="41"/>
        <v>AMARILLO</v>
      </c>
      <c r="AC133" s="143" t="s">
        <v>1007</v>
      </c>
      <c r="AD133" s="142" t="s">
        <v>44</v>
      </c>
      <c r="AE133" s="55">
        <v>43538</v>
      </c>
      <c r="AF133" s="142" t="s">
        <v>1708</v>
      </c>
      <c r="AG133" s="122">
        <v>2</v>
      </c>
      <c r="AH133" s="82">
        <f t="shared" si="47"/>
        <v>1</v>
      </c>
      <c r="AI133" s="82">
        <f t="shared" si="48"/>
        <v>1</v>
      </c>
      <c r="AJ133" s="156" t="str">
        <f t="shared" si="42"/>
        <v>OK</v>
      </c>
      <c r="AK133" s="51" t="s">
        <v>1710</v>
      </c>
      <c r="AL133" s="142" t="s">
        <v>44</v>
      </c>
      <c r="AM133" s="68"/>
      <c r="AN133" s="68"/>
      <c r="AO133" s="122"/>
      <c r="AP133" s="83" t="str">
        <f t="shared" si="43"/>
        <v/>
      </c>
      <c r="AQ133" s="84" t="str">
        <f t="shared" si="44"/>
        <v/>
      </c>
      <c r="AR133" s="81" t="str">
        <f t="shared" si="45"/>
        <v/>
      </c>
      <c r="AS133" s="68"/>
      <c r="AT133" s="68"/>
      <c r="AU133" s="57" t="str">
        <f t="shared" ref="AU133:AU134" si="51">IF(A133="","",IF(OR(AA133=100%,AI133=100%,AY133=100%,BG133=100%),"Cumplida","Pendiente"))</f>
        <v>Cumplida</v>
      </c>
      <c r="AV133" s="68"/>
      <c r="AW133" s="70" t="s">
        <v>1707</v>
      </c>
    </row>
    <row r="134" spans="1:52" s="36" customFormat="1" ht="50.1" customHeight="1" x14ac:dyDescent="0.2">
      <c r="A134" s="68">
        <v>341</v>
      </c>
      <c r="B134" s="66">
        <v>43235</v>
      </c>
      <c r="C134" s="67" t="s">
        <v>38</v>
      </c>
      <c r="D134" s="68"/>
      <c r="E134" s="67" t="s">
        <v>679</v>
      </c>
      <c r="F134" s="66">
        <v>43235</v>
      </c>
      <c r="G134" s="295" t="s">
        <v>680</v>
      </c>
      <c r="H134" s="291" t="s">
        <v>68</v>
      </c>
      <c r="I134" s="291" t="s">
        <v>1898</v>
      </c>
      <c r="J134" s="69" t="s">
        <v>692</v>
      </c>
      <c r="K134" s="69" t="s">
        <v>697</v>
      </c>
      <c r="L134" s="92">
        <v>2</v>
      </c>
      <c r="M134" s="192" t="s">
        <v>693</v>
      </c>
      <c r="N134" s="47" t="str">
        <f>IF(H134="","",VLOOKUP(H134,dato!$A$2:$B$43,2,FALSE))</f>
        <v>Cdte.Gerardo Alonso Martínez Riveros</v>
      </c>
      <c r="O134" s="67" t="s">
        <v>694</v>
      </c>
      <c r="P134" s="47" t="str">
        <f>IF(H134="","",VLOOKUP(O134,dato!$A$2:$B$152,2,FALSE))</f>
        <v>Cdte.Gerardo Alonso Martínez Riveros</v>
      </c>
      <c r="Q134" s="69" t="s">
        <v>190</v>
      </c>
      <c r="R134" s="69" t="s">
        <v>698</v>
      </c>
      <c r="S134" s="93">
        <v>1</v>
      </c>
      <c r="T134" s="69" t="s">
        <v>699</v>
      </c>
      <c r="U134" s="78">
        <v>43280</v>
      </c>
      <c r="V134" s="78">
        <v>43600</v>
      </c>
      <c r="W134" s="144">
        <v>43423</v>
      </c>
      <c r="X134" s="142" t="s">
        <v>1023</v>
      </c>
      <c r="Y134" s="165">
        <v>1</v>
      </c>
      <c r="Z134" s="83">
        <f t="shared" si="39"/>
        <v>0.5</v>
      </c>
      <c r="AA134" s="84">
        <f t="shared" si="40"/>
        <v>0.5</v>
      </c>
      <c r="AB134" s="85" t="str">
        <f t="shared" si="41"/>
        <v>AMARILLO</v>
      </c>
      <c r="AC134" s="143" t="s">
        <v>1006</v>
      </c>
      <c r="AD134" s="142" t="s">
        <v>44</v>
      </c>
      <c r="AE134" s="55">
        <v>43538</v>
      </c>
      <c r="AF134" s="142" t="s">
        <v>1708</v>
      </c>
      <c r="AG134" s="122">
        <v>2</v>
      </c>
      <c r="AH134" s="82">
        <f t="shared" si="47"/>
        <v>1</v>
      </c>
      <c r="AI134" s="82">
        <f t="shared" si="48"/>
        <v>1</v>
      </c>
      <c r="AJ134" s="156" t="str">
        <f t="shared" si="42"/>
        <v>OK</v>
      </c>
      <c r="AK134" s="143" t="s">
        <v>1756</v>
      </c>
      <c r="AL134" s="142" t="s">
        <v>44</v>
      </c>
      <c r="AM134" s="68"/>
      <c r="AN134" s="68"/>
      <c r="AO134" s="122"/>
      <c r="AP134" s="83" t="str">
        <f t="shared" si="43"/>
        <v/>
      </c>
      <c r="AQ134" s="84" t="str">
        <f t="shared" si="44"/>
        <v/>
      </c>
      <c r="AR134" s="81" t="str">
        <f t="shared" si="45"/>
        <v/>
      </c>
      <c r="AS134" s="68"/>
      <c r="AT134" s="68"/>
      <c r="AU134" s="57" t="str">
        <f t="shared" si="51"/>
        <v>Cumplida</v>
      </c>
      <c r="AV134" s="68"/>
      <c r="AW134" s="70" t="s">
        <v>1707</v>
      </c>
    </row>
    <row r="135" spans="1:52" s="36" customFormat="1" ht="50.1" customHeight="1" x14ac:dyDescent="0.2">
      <c r="A135" s="68">
        <v>342</v>
      </c>
      <c r="B135" s="66">
        <v>43245</v>
      </c>
      <c r="C135" s="67" t="s">
        <v>38</v>
      </c>
      <c r="D135" s="68"/>
      <c r="E135" s="67" t="s">
        <v>769</v>
      </c>
      <c r="F135" s="66">
        <v>43245</v>
      </c>
      <c r="G135" s="295" t="s">
        <v>772</v>
      </c>
      <c r="H135" s="291" t="s">
        <v>45</v>
      </c>
      <c r="I135" s="291" t="s">
        <v>773</v>
      </c>
      <c r="J135" s="69" t="s">
        <v>771</v>
      </c>
      <c r="K135" s="69" t="s">
        <v>778</v>
      </c>
      <c r="L135" s="92">
        <v>1</v>
      </c>
      <c r="M135" s="192" t="s">
        <v>53</v>
      </c>
      <c r="N135" s="47" t="str">
        <f>IF(H135="","",VLOOKUP(H135,dato!$A$2:$B$43,2,FALSE))</f>
        <v>Giohana Catarine Gonzalez Turizo</v>
      </c>
      <c r="O135" s="67" t="s">
        <v>89</v>
      </c>
      <c r="P135" s="47" t="str">
        <f>IF(H135="","",VLOOKUP(O135,dato!$A$2:$B$152,2,FALSE))</f>
        <v>Mónica Herrera Ceballos</v>
      </c>
      <c r="Q135" s="69" t="s">
        <v>190</v>
      </c>
      <c r="R135" s="69" t="s">
        <v>774</v>
      </c>
      <c r="S135" s="93">
        <v>1</v>
      </c>
      <c r="T135" s="69" t="s">
        <v>689</v>
      </c>
      <c r="U135" s="78">
        <v>43296</v>
      </c>
      <c r="V135" s="78">
        <v>43465</v>
      </c>
      <c r="W135" s="150">
        <v>43441</v>
      </c>
      <c r="X135" s="142" t="s">
        <v>1335</v>
      </c>
      <c r="Y135" s="153">
        <v>0.85</v>
      </c>
      <c r="Z135" s="83">
        <f t="shared" si="39"/>
        <v>0.85</v>
      </c>
      <c r="AA135" s="84">
        <f t="shared" si="40"/>
        <v>0.85</v>
      </c>
      <c r="AB135" s="85" t="str">
        <f t="shared" si="41"/>
        <v>AMARILLO</v>
      </c>
      <c r="AC135" s="158" t="s">
        <v>1336</v>
      </c>
      <c r="AD135" s="142" t="s">
        <v>172</v>
      </c>
      <c r="AE135" s="171">
        <v>43523</v>
      </c>
      <c r="AF135" s="159" t="s">
        <v>1677</v>
      </c>
      <c r="AG135" s="173">
        <v>1</v>
      </c>
      <c r="AH135" s="82">
        <f t="shared" ref="AH135:AH196" si="52">IF(AG135="","",IF(OR($L135=0,$L135="",AE135=""),"",AG135/$L135))</f>
        <v>1</v>
      </c>
      <c r="AI135" s="82">
        <f t="shared" ref="AI135:AI196" si="53">IF(OR($S135="",AH135=""),"",IF(OR($S135=0,AH135=0),0,IF((AH135*100%)/$S135&gt;100%,100%,(AH135*100%)/$S135)))</f>
        <v>1</v>
      </c>
      <c r="AJ135" s="156" t="str">
        <f t="shared" ref="AJ135:AJ196" si="54">IF(AG135="","",IF(AE135="","FALTA FECHA SEGUIMIENTO",IF(AE135&gt;$V135,IF(AI135=100%,"OK","ROJO"),IF(AI135&lt;ROUND(DAYS360($U135,AE135,FALSE),0)/ROUND(DAYS360($U135,$V135,FALSE),-1),"ROJO",IF(AI135=100%,"OK","AMARILLO")))))</f>
        <v>OK</v>
      </c>
      <c r="AK135" s="158" t="s">
        <v>1678</v>
      </c>
      <c r="AL135" s="47" t="s">
        <v>172</v>
      </c>
      <c r="AM135" s="68"/>
      <c r="AN135" s="68"/>
      <c r="AO135" s="122"/>
      <c r="AP135" s="83" t="str">
        <f t="shared" ref="AP135" si="55">(IF(AO135="","",IF(OR($L135=0,$L135="",AM135=""),"",AO135/$L135)))</f>
        <v/>
      </c>
      <c r="AQ135" s="84" t="str">
        <f t="shared" si="44"/>
        <v/>
      </c>
      <c r="AR135" s="81" t="str">
        <f t="shared" si="45"/>
        <v/>
      </c>
      <c r="AS135" s="68"/>
      <c r="AT135" s="68"/>
      <c r="AU135" s="57" t="str">
        <f t="shared" ref="AU135" si="56">IF(A135="","",IF(OR(AA135=100%,AI135=100%,AY135=100%,BG135=100%),"Cumplida","Pendiente"))</f>
        <v>Cumplida</v>
      </c>
      <c r="AV135" s="68"/>
      <c r="AW135" s="70" t="s">
        <v>1707</v>
      </c>
    </row>
    <row r="136" spans="1:52" s="36" customFormat="1" ht="50.1" customHeight="1" x14ac:dyDescent="0.2">
      <c r="A136" s="68">
        <v>342</v>
      </c>
      <c r="B136" s="66">
        <v>43321</v>
      </c>
      <c r="C136" s="67" t="s">
        <v>38</v>
      </c>
      <c r="D136" s="68"/>
      <c r="E136" s="67" t="s">
        <v>769</v>
      </c>
      <c r="F136" s="66">
        <v>43245</v>
      </c>
      <c r="G136" s="295" t="s">
        <v>1025</v>
      </c>
      <c r="H136" s="291" t="s">
        <v>58</v>
      </c>
      <c r="I136" s="291" t="s">
        <v>1026</v>
      </c>
      <c r="J136" s="69" t="s">
        <v>1027</v>
      </c>
      <c r="K136" s="69" t="s">
        <v>1028</v>
      </c>
      <c r="L136" s="92">
        <v>1</v>
      </c>
      <c r="M136" s="192" t="s">
        <v>50</v>
      </c>
      <c r="N136" s="47" t="str">
        <f>IF(H136="","",VLOOKUP(H136,dato!$A$2:$B$43,2,FALSE))</f>
        <v>Juan Carlos Gómez Melgarejo</v>
      </c>
      <c r="O136" s="47" t="s">
        <v>621</v>
      </c>
      <c r="P136" s="47" t="str">
        <f>IF(H136="","",VLOOKUP(O136,dato!$A$2:$B$152,2,FALSE))</f>
        <v>William Javier Cabrejo García</v>
      </c>
      <c r="Q136" s="69" t="s">
        <v>1240</v>
      </c>
      <c r="R136" s="69" t="s">
        <v>1241</v>
      </c>
      <c r="S136" s="93">
        <v>1</v>
      </c>
      <c r="T136" s="69" t="s">
        <v>1242</v>
      </c>
      <c r="U136" s="78">
        <v>43313</v>
      </c>
      <c r="V136" s="78">
        <v>43465</v>
      </c>
      <c r="W136" s="148"/>
      <c r="X136" s="148"/>
      <c r="Y136" s="165"/>
      <c r="Z136" s="83" t="str">
        <f t="shared" ref="Z136:Z199" si="57">(IF(Y136="","",IF(OR($L136=0,$L136="",W136=""),"",Y136/$L136)))</f>
        <v/>
      </c>
      <c r="AA136" s="84" t="str">
        <f t="shared" ref="AA136:AA199" si="58">(IF(OR($S136="",Z136=""),"",IF(OR($S136=0,Z136=0),0,IF((Z136*100%)/$S136&gt;100%,100%,(Z136*100%)/$S136))))</f>
        <v/>
      </c>
      <c r="AB136" s="85" t="str">
        <f t="shared" ref="AB136:AB199" si="59">IF(Y136="","",IF(W136="","FALTA FECHA SEGUIMIENTO",IF(W136&gt;$V136,IF(AA136=100%,"OK","ROJO"),IF(AA136&lt;ROUND(DAYS360($U136,W136,FALSE),0)/ROUND(DAYS360($U136,$V136,FALSE),-1),"ROJO",IF(AA136=100%,"OK","AMARILLO")))))</f>
        <v/>
      </c>
      <c r="AC136" s="148"/>
      <c r="AD136" s="148"/>
      <c r="AE136" s="227">
        <v>43537</v>
      </c>
      <c r="AF136" s="228" t="s">
        <v>1789</v>
      </c>
      <c r="AG136" s="223">
        <v>0.95</v>
      </c>
      <c r="AH136" s="82">
        <f t="shared" si="52"/>
        <v>0.95</v>
      </c>
      <c r="AI136" s="82">
        <f t="shared" si="53"/>
        <v>0.95</v>
      </c>
      <c r="AJ136" s="156" t="str">
        <f t="shared" si="54"/>
        <v>ROJO</v>
      </c>
      <c r="AK136" s="228" t="s">
        <v>1798</v>
      </c>
      <c r="AL136" s="226" t="s">
        <v>626</v>
      </c>
      <c r="AM136" s="227"/>
      <c r="AN136" s="228"/>
      <c r="AO136" s="223"/>
      <c r="AP136" s="154" t="str">
        <f t="shared" ref="AP136:AP199" si="60">(IF(AO136="","",IF(OR($L136=0,$L136="",AM136=""),"",AO136/$L136)))</f>
        <v/>
      </c>
      <c r="AQ136" s="155" t="str">
        <f t="shared" ref="AQ136:AQ199" si="61">IF(OR($S136="",AP136=""),"",IF(OR($S136=0,AP136=0),0,IF((AP136*100%)/$S136&gt;100%,100%,(AP136*100%)/$S136)))</f>
        <v/>
      </c>
      <c r="AR136" s="152" t="str">
        <f t="shared" ref="AR136:AR199" si="62">IF(AO136="","",IF(AM136="","FALTA FECHA SEGUIMIENTO",IF(AM136&gt;$V136,IF(AQ136=100%,"OK","ROJO"),IF(AQ136&lt;ROUND(DAYS360($U136,AM136,FALSE),0)/ROUND(DAYS360($U136,$V136,FALSE),-1),"ROJO",IF(AQ136=100%,"OK","AMARILLO")))))</f>
        <v/>
      </c>
      <c r="AS136" s="228"/>
      <c r="AT136" s="226"/>
      <c r="AU136" s="57" t="str">
        <f t="shared" ref="AU136:AU199" si="63">IF(A136="","",IF(OR(AA136=100%,AI136=100%,AY136=100%,BG136=100%),"Cumplida","Pendiente"))</f>
        <v>Pendiente</v>
      </c>
      <c r="AV136" s="68"/>
      <c r="AW136" s="70" t="s">
        <v>35</v>
      </c>
    </row>
    <row r="137" spans="1:52" s="36" customFormat="1" ht="50.1" customHeight="1" x14ac:dyDescent="0.2">
      <c r="A137" s="68">
        <v>342</v>
      </c>
      <c r="B137" s="66">
        <v>43321</v>
      </c>
      <c r="C137" s="67" t="s">
        <v>38</v>
      </c>
      <c r="D137" s="68"/>
      <c r="E137" s="67" t="s">
        <v>769</v>
      </c>
      <c r="F137" s="66">
        <v>43245</v>
      </c>
      <c r="G137" s="295" t="s">
        <v>1029</v>
      </c>
      <c r="H137" s="291" t="s">
        <v>58</v>
      </c>
      <c r="I137" s="291" t="s">
        <v>1030</v>
      </c>
      <c r="J137" s="69" t="s">
        <v>1031</v>
      </c>
      <c r="K137" s="69" t="s">
        <v>1032</v>
      </c>
      <c r="L137" s="92">
        <v>2</v>
      </c>
      <c r="M137" s="192" t="s">
        <v>53</v>
      </c>
      <c r="N137" s="47" t="str">
        <f>IF(H137="","",VLOOKUP(H137,dato!$A$2:$B$43,2,FALSE))</f>
        <v>Juan Carlos Gómez Melgarejo</v>
      </c>
      <c r="O137" s="47" t="s">
        <v>621</v>
      </c>
      <c r="P137" s="47" t="str">
        <f>IF(H137="","",VLOOKUP(O137,dato!$A$2:$B$152,2,FALSE))</f>
        <v>William Javier Cabrejo García</v>
      </c>
      <c r="Q137" s="69" t="s">
        <v>1240</v>
      </c>
      <c r="R137" s="69" t="s">
        <v>1243</v>
      </c>
      <c r="S137" s="93">
        <v>1</v>
      </c>
      <c r="T137" s="69" t="s">
        <v>1244</v>
      </c>
      <c r="U137" s="78">
        <v>43327</v>
      </c>
      <c r="V137" s="78">
        <v>43495</v>
      </c>
      <c r="W137" s="148"/>
      <c r="X137" s="148"/>
      <c r="Y137" s="165"/>
      <c r="Z137" s="83" t="str">
        <f t="shared" si="57"/>
        <v/>
      </c>
      <c r="AA137" s="84" t="str">
        <f t="shared" si="58"/>
        <v/>
      </c>
      <c r="AB137" s="85" t="str">
        <f t="shared" si="59"/>
        <v/>
      </c>
      <c r="AC137" s="148"/>
      <c r="AD137" s="148"/>
      <c r="AE137" s="227">
        <v>43537</v>
      </c>
      <c r="AF137" s="229" t="s">
        <v>1790</v>
      </c>
      <c r="AG137" s="223">
        <v>0.15</v>
      </c>
      <c r="AH137" s="82">
        <f t="shared" si="52"/>
        <v>7.4999999999999997E-2</v>
      </c>
      <c r="AI137" s="82">
        <f t="shared" si="53"/>
        <v>7.4999999999999997E-2</v>
      </c>
      <c r="AJ137" s="156" t="str">
        <f t="shared" si="54"/>
        <v>ROJO</v>
      </c>
      <c r="AK137" s="230" t="s">
        <v>1799</v>
      </c>
      <c r="AL137" s="226" t="s">
        <v>626</v>
      </c>
      <c r="AM137" s="227"/>
      <c r="AN137" s="229"/>
      <c r="AO137" s="223"/>
      <c r="AP137" s="154" t="str">
        <f t="shared" si="60"/>
        <v/>
      </c>
      <c r="AQ137" s="155" t="str">
        <f t="shared" si="61"/>
        <v/>
      </c>
      <c r="AR137" s="152" t="str">
        <f t="shared" si="62"/>
        <v/>
      </c>
      <c r="AS137" s="230"/>
      <c r="AT137" s="226"/>
      <c r="AU137" s="57" t="str">
        <f t="shared" si="63"/>
        <v>Pendiente</v>
      </c>
      <c r="AV137" s="68"/>
      <c r="AW137" s="70" t="s">
        <v>35</v>
      </c>
    </row>
    <row r="138" spans="1:52" s="36" customFormat="1" ht="50.1" customHeight="1" x14ac:dyDescent="0.2">
      <c r="A138" s="68">
        <v>342</v>
      </c>
      <c r="B138" s="66">
        <v>43321</v>
      </c>
      <c r="C138" s="67" t="s">
        <v>38</v>
      </c>
      <c r="D138" s="68"/>
      <c r="E138" s="67" t="s">
        <v>769</v>
      </c>
      <c r="F138" s="66">
        <v>43245</v>
      </c>
      <c r="G138" s="295" t="s">
        <v>1033</v>
      </c>
      <c r="H138" s="291" t="s">
        <v>58</v>
      </c>
      <c r="I138" s="291" t="s">
        <v>1034</v>
      </c>
      <c r="J138" s="69" t="s">
        <v>1035</v>
      </c>
      <c r="K138" s="69" t="s">
        <v>1036</v>
      </c>
      <c r="L138" s="92">
        <v>1</v>
      </c>
      <c r="M138" s="192" t="s">
        <v>50</v>
      </c>
      <c r="N138" s="47" t="str">
        <f>IF(H138="","",VLOOKUP(H138,dato!$A$2:$B$43,2,FALSE))</f>
        <v>Juan Carlos Gómez Melgarejo</v>
      </c>
      <c r="O138" s="47" t="s">
        <v>621</v>
      </c>
      <c r="P138" s="47" t="str">
        <f>IF(H138="","",VLOOKUP(O138,dato!$A$2:$B$152,2,FALSE))</f>
        <v>William Javier Cabrejo García</v>
      </c>
      <c r="Q138" s="69" t="s">
        <v>1240</v>
      </c>
      <c r="R138" s="69" t="s">
        <v>1245</v>
      </c>
      <c r="S138" s="93">
        <v>1</v>
      </c>
      <c r="T138" s="69" t="s">
        <v>1246</v>
      </c>
      <c r="U138" s="78">
        <v>43313</v>
      </c>
      <c r="V138" s="196">
        <v>43605</v>
      </c>
      <c r="W138" s="148"/>
      <c r="X138" s="148"/>
      <c r="Y138" s="165"/>
      <c r="Z138" s="83" t="str">
        <f t="shared" si="57"/>
        <v/>
      </c>
      <c r="AA138" s="84" t="str">
        <f t="shared" si="58"/>
        <v/>
      </c>
      <c r="AB138" s="85" t="str">
        <f t="shared" si="59"/>
        <v/>
      </c>
      <c r="AC138" s="148"/>
      <c r="AD138" s="148"/>
      <c r="AE138" s="227">
        <v>43537</v>
      </c>
      <c r="AF138" s="230" t="s">
        <v>1791</v>
      </c>
      <c r="AG138" s="223">
        <v>1</v>
      </c>
      <c r="AH138" s="82">
        <f t="shared" si="52"/>
        <v>1</v>
      </c>
      <c r="AI138" s="82">
        <f t="shared" si="53"/>
        <v>1</v>
      </c>
      <c r="AJ138" s="156" t="str">
        <f t="shared" si="54"/>
        <v>OK</v>
      </c>
      <c r="AK138" s="232" t="s">
        <v>1800</v>
      </c>
      <c r="AL138" s="226" t="s">
        <v>626</v>
      </c>
      <c r="AM138" s="227"/>
      <c r="AN138" s="230"/>
      <c r="AO138" s="223"/>
      <c r="AP138" s="154" t="str">
        <f t="shared" si="60"/>
        <v/>
      </c>
      <c r="AQ138" s="155" t="str">
        <f t="shared" si="61"/>
        <v/>
      </c>
      <c r="AR138" s="152" t="str">
        <f t="shared" si="62"/>
        <v/>
      </c>
      <c r="AS138" s="232"/>
      <c r="AT138" s="226"/>
      <c r="AU138" s="57" t="str">
        <f t="shared" si="63"/>
        <v>Cumplida</v>
      </c>
      <c r="AV138" s="68"/>
      <c r="AW138" s="70" t="s">
        <v>1707</v>
      </c>
    </row>
    <row r="139" spans="1:52" s="36" customFormat="1" ht="50.1" customHeight="1" x14ac:dyDescent="0.2">
      <c r="A139" s="68">
        <v>342</v>
      </c>
      <c r="B139" s="66">
        <v>43321</v>
      </c>
      <c r="C139" s="67" t="s">
        <v>38</v>
      </c>
      <c r="D139" s="68"/>
      <c r="E139" s="67" t="s">
        <v>769</v>
      </c>
      <c r="F139" s="66">
        <v>43245</v>
      </c>
      <c r="G139" s="295" t="s">
        <v>1037</v>
      </c>
      <c r="H139" s="291" t="s">
        <v>58</v>
      </c>
      <c r="I139" s="291" t="s">
        <v>1038</v>
      </c>
      <c r="J139" s="69" t="s">
        <v>1039</v>
      </c>
      <c r="K139" s="69" t="s">
        <v>1040</v>
      </c>
      <c r="L139" s="92">
        <v>1</v>
      </c>
      <c r="M139" s="192" t="s">
        <v>50</v>
      </c>
      <c r="N139" s="47" t="str">
        <f>IF(H139="","",VLOOKUP(H139,dato!$A$2:$B$43,2,FALSE))</f>
        <v>Juan Carlos Gómez Melgarejo</v>
      </c>
      <c r="O139" s="47" t="s">
        <v>621</v>
      </c>
      <c r="P139" s="47" t="str">
        <f>IF(H139="","",VLOOKUP(O139,dato!$A$2:$B$152,2,FALSE))</f>
        <v>William Javier Cabrejo García</v>
      </c>
      <c r="Q139" s="69" t="s">
        <v>1240</v>
      </c>
      <c r="R139" s="69" t="s">
        <v>1247</v>
      </c>
      <c r="S139" s="93">
        <v>1</v>
      </c>
      <c r="T139" s="69" t="s">
        <v>1247</v>
      </c>
      <c r="U139" s="78">
        <v>43327</v>
      </c>
      <c r="V139" s="78">
        <v>43374</v>
      </c>
      <c r="W139" s="148"/>
      <c r="X139" s="148"/>
      <c r="Y139" s="165"/>
      <c r="Z139" s="83" t="str">
        <f t="shared" si="57"/>
        <v/>
      </c>
      <c r="AA139" s="84" t="str">
        <f t="shared" si="58"/>
        <v/>
      </c>
      <c r="AB139" s="85" t="str">
        <f t="shared" si="59"/>
        <v/>
      </c>
      <c r="AC139" s="148"/>
      <c r="AD139" s="148"/>
      <c r="AE139" s="227">
        <v>43537</v>
      </c>
      <c r="AF139" s="231" t="s">
        <v>1792</v>
      </c>
      <c r="AG139" s="223">
        <v>1</v>
      </c>
      <c r="AH139" s="82">
        <f t="shared" si="52"/>
        <v>1</v>
      </c>
      <c r="AI139" s="82">
        <f t="shared" si="53"/>
        <v>1</v>
      </c>
      <c r="AJ139" s="156" t="str">
        <f t="shared" si="54"/>
        <v>OK</v>
      </c>
      <c r="AK139" s="232" t="s">
        <v>1801</v>
      </c>
      <c r="AL139" s="226" t="s">
        <v>626</v>
      </c>
      <c r="AM139" s="227"/>
      <c r="AN139" s="231"/>
      <c r="AO139" s="223"/>
      <c r="AP139" s="154"/>
      <c r="AQ139" s="155" t="str">
        <f t="shared" si="61"/>
        <v/>
      </c>
      <c r="AR139" s="152" t="str">
        <f t="shared" si="62"/>
        <v/>
      </c>
      <c r="AS139" s="232"/>
      <c r="AT139" s="226"/>
      <c r="AU139" s="57" t="str">
        <f t="shared" si="63"/>
        <v>Cumplida</v>
      </c>
      <c r="AV139" s="68"/>
      <c r="AW139" s="70" t="s">
        <v>1707</v>
      </c>
    </row>
    <row r="140" spans="1:52" s="36" customFormat="1" ht="50.1" customHeight="1" x14ac:dyDescent="0.2">
      <c r="A140" s="68">
        <v>342</v>
      </c>
      <c r="B140" s="66">
        <v>43321</v>
      </c>
      <c r="C140" s="67" t="s">
        <v>38</v>
      </c>
      <c r="D140" s="68"/>
      <c r="E140" s="67" t="s">
        <v>769</v>
      </c>
      <c r="F140" s="66">
        <v>43245</v>
      </c>
      <c r="G140" s="295" t="s">
        <v>1037</v>
      </c>
      <c r="H140" s="291" t="s">
        <v>58</v>
      </c>
      <c r="I140" s="291" t="s">
        <v>1041</v>
      </c>
      <c r="J140" s="69" t="s">
        <v>1042</v>
      </c>
      <c r="K140" s="69" t="s">
        <v>1043</v>
      </c>
      <c r="L140" s="92">
        <v>1</v>
      </c>
      <c r="M140" s="192" t="s">
        <v>50</v>
      </c>
      <c r="N140" s="47" t="str">
        <f>IF(H140="","",VLOOKUP(H140,dato!$A$2:$B$43,2,FALSE))</f>
        <v>Juan Carlos Gómez Melgarejo</v>
      </c>
      <c r="O140" s="47" t="s">
        <v>621</v>
      </c>
      <c r="P140" s="47" t="str">
        <f>IF(H140="","",VLOOKUP(O140,dato!$A$2:$B$152,2,FALSE))</f>
        <v>William Javier Cabrejo García</v>
      </c>
      <c r="Q140" s="69" t="s">
        <v>1240</v>
      </c>
      <c r="R140" s="69" t="s">
        <v>1247</v>
      </c>
      <c r="S140" s="93">
        <v>1</v>
      </c>
      <c r="T140" s="69" t="s">
        <v>1247</v>
      </c>
      <c r="U140" s="78">
        <v>43327</v>
      </c>
      <c r="V140" s="78">
        <v>43374</v>
      </c>
      <c r="W140" s="148"/>
      <c r="X140" s="148"/>
      <c r="Y140" s="165"/>
      <c r="Z140" s="83" t="str">
        <f t="shared" si="57"/>
        <v/>
      </c>
      <c r="AA140" s="84" t="str">
        <f t="shared" si="58"/>
        <v/>
      </c>
      <c r="AB140" s="85" t="str">
        <f t="shared" si="59"/>
        <v/>
      </c>
      <c r="AC140" s="148"/>
      <c r="AD140" s="148"/>
      <c r="AE140" s="227">
        <v>43537</v>
      </c>
      <c r="AF140" s="147" t="s">
        <v>1793</v>
      </c>
      <c r="AG140" s="223">
        <v>1</v>
      </c>
      <c r="AH140" s="82">
        <f t="shared" si="52"/>
        <v>1</v>
      </c>
      <c r="AI140" s="82">
        <f t="shared" si="53"/>
        <v>1</v>
      </c>
      <c r="AJ140" s="156" t="str">
        <f t="shared" si="54"/>
        <v>OK</v>
      </c>
      <c r="AK140" s="232" t="s">
        <v>1802</v>
      </c>
      <c r="AL140" s="226" t="s">
        <v>626</v>
      </c>
      <c r="AM140" s="227"/>
      <c r="AN140" s="147"/>
      <c r="AO140" s="223"/>
      <c r="AP140" s="154"/>
      <c r="AQ140" s="155" t="str">
        <f t="shared" si="61"/>
        <v/>
      </c>
      <c r="AR140" s="152" t="str">
        <f t="shared" si="62"/>
        <v/>
      </c>
      <c r="AS140" s="232"/>
      <c r="AT140" s="226"/>
      <c r="AU140" s="57" t="str">
        <f t="shared" si="63"/>
        <v>Cumplida</v>
      </c>
      <c r="AV140" s="68"/>
      <c r="AW140" s="70" t="s">
        <v>1707</v>
      </c>
    </row>
    <row r="141" spans="1:52" s="36" customFormat="1" ht="50.1" customHeight="1" x14ac:dyDescent="0.2">
      <c r="A141" s="68">
        <v>342</v>
      </c>
      <c r="B141" s="66">
        <v>43321</v>
      </c>
      <c r="C141" s="67" t="s">
        <v>38</v>
      </c>
      <c r="D141" s="68"/>
      <c r="E141" s="67" t="s">
        <v>769</v>
      </c>
      <c r="F141" s="66">
        <v>43245</v>
      </c>
      <c r="G141" s="295" t="s">
        <v>1044</v>
      </c>
      <c r="H141" s="291" t="s">
        <v>58</v>
      </c>
      <c r="I141" s="291" t="s">
        <v>1045</v>
      </c>
      <c r="J141" s="69" t="s">
        <v>1046</v>
      </c>
      <c r="K141" s="69" t="s">
        <v>1047</v>
      </c>
      <c r="L141" s="92">
        <v>1</v>
      </c>
      <c r="M141" s="192" t="s">
        <v>53</v>
      </c>
      <c r="N141" s="47" t="str">
        <f>IF(H141="","",VLOOKUP(H141,dato!$A$2:$B$43,2,FALSE))</f>
        <v>Juan Carlos Gómez Melgarejo</v>
      </c>
      <c r="O141" s="47" t="s">
        <v>621</v>
      </c>
      <c r="P141" s="47" t="str">
        <f>IF(H141="","",VLOOKUP(O141,dato!$A$2:$B$152,2,FALSE))</f>
        <v>William Javier Cabrejo García</v>
      </c>
      <c r="Q141" s="69" t="s">
        <v>1240</v>
      </c>
      <c r="R141" s="69" t="s">
        <v>1248</v>
      </c>
      <c r="S141" s="93">
        <v>1</v>
      </c>
      <c r="T141" s="69" t="s">
        <v>1248</v>
      </c>
      <c r="U141" s="78">
        <v>43313</v>
      </c>
      <c r="V141" s="78">
        <v>43495</v>
      </c>
      <c r="W141" s="148"/>
      <c r="X141" s="148"/>
      <c r="Y141" s="165"/>
      <c r="Z141" s="83" t="str">
        <f t="shared" si="57"/>
        <v/>
      </c>
      <c r="AA141" s="84" t="str">
        <f t="shared" si="58"/>
        <v/>
      </c>
      <c r="AB141" s="85" t="str">
        <f t="shared" si="59"/>
        <v/>
      </c>
      <c r="AC141" s="148"/>
      <c r="AD141" s="148"/>
      <c r="AE141" s="227">
        <v>43537</v>
      </c>
      <c r="AF141" s="230" t="s">
        <v>1794</v>
      </c>
      <c r="AG141" s="223">
        <v>1</v>
      </c>
      <c r="AH141" s="82">
        <f t="shared" si="52"/>
        <v>1</v>
      </c>
      <c r="AI141" s="82">
        <f t="shared" si="53"/>
        <v>1</v>
      </c>
      <c r="AJ141" s="156" t="str">
        <f t="shared" si="54"/>
        <v>OK</v>
      </c>
      <c r="AK141" s="230" t="s">
        <v>1803</v>
      </c>
      <c r="AL141" s="226" t="s">
        <v>626</v>
      </c>
      <c r="AM141" s="227"/>
      <c r="AN141" s="230"/>
      <c r="AO141" s="223"/>
      <c r="AP141" s="154"/>
      <c r="AQ141" s="155" t="str">
        <f t="shared" si="61"/>
        <v/>
      </c>
      <c r="AR141" s="152" t="str">
        <f t="shared" si="62"/>
        <v/>
      </c>
      <c r="AS141" s="230"/>
      <c r="AT141" s="226"/>
      <c r="AU141" s="57" t="str">
        <f t="shared" si="63"/>
        <v>Cumplida</v>
      </c>
      <c r="AV141" s="68"/>
      <c r="AW141" s="70" t="s">
        <v>1707</v>
      </c>
    </row>
    <row r="142" spans="1:52" s="36" customFormat="1" ht="50.1" customHeight="1" x14ac:dyDescent="0.2">
      <c r="A142" s="68">
        <v>342</v>
      </c>
      <c r="B142" s="66">
        <v>43321</v>
      </c>
      <c r="C142" s="67" t="s">
        <v>38</v>
      </c>
      <c r="D142" s="68"/>
      <c r="E142" s="67" t="s">
        <v>769</v>
      </c>
      <c r="F142" s="66">
        <v>43245</v>
      </c>
      <c r="G142" s="295" t="s">
        <v>1048</v>
      </c>
      <c r="H142" s="291" t="s">
        <v>58</v>
      </c>
      <c r="I142" s="291" t="s">
        <v>1049</v>
      </c>
      <c r="J142" s="69" t="s">
        <v>1050</v>
      </c>
      <c r="K142" s="69" t="s">
        <v>1051</v>
      </c>
      <c r="L142" s="92">
        <v>2</v>
      </c>
      <c r="M142" s="192" t="s">
        <v>50</v>
      </c>
      <c r="N142" s="47" t="str">
        <f>IF(H142="","",VLOOKUP(H142,dato!$A$2:$B$43,2,FALSE))</f>
        <v>Juan Carlos Gómez Melgarejo</v>
      </c>
      <c r="O142" s="47" t="s">
        <v>621</v>
      </c>
      <c r="P142" s="47" t="str">
        <f>IF(H142="","",VLOOKUP(O142,dato!$A$2:$B$152,2,FALSE))</f>
        <v>William Javier Cabrejo García</v>
      </c>
      <c r="Q142" s="69" t="s">
        <v>1240</v>
      </c>
      <c r="R142" s="69" t="s">
        <v>1243</v>
      </c>
      <c r="S142" s="93">
        <v>1</v>
      </c>
      <c r="T142" s="69" t="s">
        <v>1249</v>
      </c>
      <c r="U142" s="78">
        <v>43313</v>
      </c>
      <c r="V142" s="78">
        <v>43465</v>
      </c>
      <c r="W142" s="148"/>
      <c r="X142" s="148"/>
      <c r="Y142" s="165"/>
      <c r="Z142" s="83" t="str">
        <f t="shared" si="57"/>
        <v/>
      </c>
      <c r="AA142" s="84" t="str">
        <f t="shared" si="58"/>
        <v/>
      </c>
      <c r="AB142" s="85" t="str">
        <f t="shared" si="59"/>
        <v/>
      </c>
      <c r="AC142" s="148"/>
      <c r="AD142" s="148"/>
      <c r="AE142" s="227">
        <v>43537</v>
      </c>
      <c r="AF142" s="231" t="s">
        <v>1795</v>
      </c>
      <c r="AG142" s="223">
        <v>2</v>
      </c>
      <c r="AH142" s="82">
        <f t="shared" si="52"/>
        <v>1</v>
      </c>
      <c r="AI142" s="82">
        <f t="shared" si="53"/>
        <v>1</v>
      </c>
      <c r="AJ142" s="156" t="str">
        <f t="shared" si="54"/>
        <v>OK</v>
      </c>
      <c r="AK142" s="231" t="s">
        <v>1804</v>
      </c>
      <c r="AL142" s="226" t="s">
        <v>626</v>
      </c>
      <c r="AM142" s="227"/>
      <c r="AN142" s="231"/>
      <c r="AO142" s="223"/>
      <c r="AP142" s="154"/>
      <c r="AQ142" s="155" t="str">
        <f t="shared" si="61"/>
        <v/>
      </c>
      <c r="AR142" s="152" t="str">
        <f t="shared" si="62"/>
        <v/>
      </c>
      <c r="AS142" s="231"/>
      <c r="AT142" s="226"/>
      <c r="AU142" s="57" t="str">
        <f t="shared" si="63"/>
        <v>Cumplida</v>
      </c>
      <c r="AV142" s="68"/>
      <c r="AW142" s="70" t="s">
        <v>1707</v>
      </c>
    </row>
    <row r="143" spans="1:52" s="36" customFormat="1" ht="50.1" customHeight="1" x14ac:dyDescent="0.2">
      <c r="A143" s="68">
        <v>342</v>
      </c>
      <c r="B143" s="66">
        <v>43321</v>
      </c>
      <c r="C143" s="67" t="s">
        <v>38</v>
      </c>
      <c r="D143" s="68"/>
      <c r="E143" s="67" t="s">
        <v>769</v>
      </c>
      <c r="F143" s="66">
        <v>43245</v>
      </c>
      <c r="G143" s="295" t="s">
        <v>1052</v>
      </c>
      <c r="H143" s="291" t="s">
        <v>58</v>
      </c>
      <c r="I143" s="291" t="s">
        <v>1053</v>
      </c>
      <c r="J143" s="69" t="s">
        <v>1054</v>
      </c>
      <c r="K143" s="69" t="s">
        <v>1055</v>
      </c>
      <c r="L143" s="92">
        <v>1</v>
      </c>
      <c r="M143" s="192" t="s">
        <v>53</v>
      </c>
      <c r="N143" s="47" t="str">
        <f>IF(H143="","",VLOOKUP(H143,dato!$A$2:$B$43,2,FALSE))</f>
        <v>Juan Carlos Gómez Melgarejo</v>
      </c>
      <c r="O143" s="47" t="s">
        <v>621</v>
      </c>
      <c r="P143" s="47" t="str">
        <f>IF(H143="","",VLOOKUP(O143,dato!$A$2:$B$152,2,FALSE))</f>
        <v>William Javier Cabrejo García</v>
      </c>
      <c r="Q143" s="69" t="s">
        <v>1240</v>
      </c>
      <c r="R143" s="69" t="s">
        <v>1248</v>
      </c>
      <c r="S143" s="93">
        <v>1</v>
      </c>
      <c r="T143" s="69" t="s">
        <v>1248</v>
      </c>
      <c r="U143" s="78">
        <v>43313</v>
      </c>
      <c r="V143" s="196">
        <v>43605</v>
      </c>
      <c r="W143" s="148"/>
      <c r="X143" s="148"/>
      <c r="Y143" s="165"/>
      <c r="Z143" s="83" t="str">
        <f t="shared" si="57"/>
        <v/>
      </c>
      <c r="AA143" s="84" t="str">
        <f t="shared" si="58"/>
        <v/>
      </c>
      <c r="AB143" s="85" t="str">
        <f t="shared" si="59"/>
        <v/>
      </c>
      <c r="AC143" s="148"/>
      <c r="AD143" s="148"/>
      <c r="AE143" s="227">
        <v>43537</v>
      </c>
      <c r="AF143" s="228" t="s">
        <v>1796</v>
      </c>
      <c r="AG143" s="223">
        <f>0.5+0.3</f>
        <v>0.8</v>
      </c>
      <c r="AH143" s="82">
        <f t="shared" si="52"/>
        <v>0.8</v>
      </c>
      <c r="AI143" s="82">
        <f t="shared" si="53"/>
        <v>0.8</v>
      </c>
      <c r="AJ143" s="156" t="str">
        <f t="shared" si="54"/>
        <v>AMARILLO</v>
      </c>
      <c r="AK143" s="228" t="s">
        <v>1805</v>
      </c>
      <c r="AL143" s="226" t="s">
        <v>626</v>
      </c>
      <c r="AM143" s="227"/>
      <c r="AN143" s="228"/>
      <c r="AO143" s="223"/>
      <c r="AP143" s="154"/>
      <c r="AQ143" s="155" t="str">
        <f t="shared" si="61"/>
        <v/>
      </c>
      <c r="AR143" s="152" t="str">
        <f t="shared" si="62"/>
        <v/>
      </c>
      <c r="AS143" s="228"/>
      <c r="AT143" s="226"/>
      <c r="AU143" s="57" t="str">
        <f t="shared" si="63"/>
        <v>Pendiente</v>
      </c>
      <c r="AV143" s="68"/>
      <c r="AW143" s="70" t="s">
        <v>35</v>
      </c>
    </row>
    <row r="144" spans="1:52" s="36" customFormat="1" ht="50.1" customHeight="1" x14ac:dyDescent="0.2">
      <c r="A144" s="68">
        <v>342</v>
      </c>
      <c r="B144" s="66">
        <v>43321</v>
      </c>
      <c r="C144" s="67" t="s">
        <v>38</v>
      </c>
      <c r="D144" s="68"/>
      <c r="E144" s="67" t="s">
        <v>769</v>
      </c>
      <c r="F144" s="66">
        <v>43245</v>
      </c>
      <c r="G144" s="295" t="s">
        <v>1052</v>
      </c>
      <c r="H144" s="291" t="s">
        <v>58</v>
      </c>
      <c r="I144" s="291" t="s">
        <v>1056</v>
      </c>
      <c r="J144" s="69" t="s">
        <v>1057</v>
      </c>
      <c r="K144" s="69" t="s">
        <v>1058</v>
      </c>
      <c r="L144" s="92">
        <v>1</v>
      </c>
      <c r="M144" s="192" t="s">
        <v>53</v>
      </c>
      <c r="N144" s="47" t="str">
        <f>IF(H144="","",VLOOKUP(H144,dato!$A$2:$B$43,2,FALSE))</f>
        <v>Juan Carlos Gómez Melgarejo</v>
      </c>
      <c r="O144" s="47" t="s">
        <v>621</v>
      </c>
      <c r="P144" s="47" t="str">
        <f>IF(H144="","",VLOOKUP(O144,dato!$A$2:$B$152,2,FALSE))</f>
        <v>William Javier Cabrejo García</v>
      </c>
      <c r="Q144" s="69" t="s">
        <v>1240</v>
      </c>
      <c r="R144" s="69" t="s">
        <v>1248</v>
      </c>
      <c r="S144" s="93">
        <v>1</v>
      </c>
      <c r="T144" s="69" t="s">
        <v>1248</v>
      </c>
      <c r="U144" s="78">
        <v>43313</v>
      </c>
      <c r="V144" s="196">
        <v>43605</v>
      </c>
      <c r="W144" s="148"/>
      <c r="X144" s="148"/>
      <c r="Y144" s="165"/>
      <c r="Z144" s="83" t="str">
        <f t="shared" si="57"/>
        <v/>
      </c>
      <c r="AA144" s="84" t="str">
        <f t="shared" si="58"/>
        <v/>
      </c>
      <c r="AB144" s="85" t="str">
        <f t="shared" si="59"/>
        <v/>
      </c>
      <c r="AC144" s="148"/>
      <c r="AD144" s="148"/>
      <c r="AE144" s="227">
        <v>43537</v>
      </c>
      <c r="AF144" s="231" t="s">
        <v>1787</v>
      </c>
      <c r="AG144" s="223">
        <v>1</v>
      </c>
      <c r="AH144" s="82">
        <f t="shared" si="52"/>
        <v>1</v>
      </c>
      <c r="AI144" s="82">
        <f t="shared" si="53"/>
        <v>1</v>
      </c>
      <c r="AJ144" s="156" t="str">
        <f t="shared" si="54"/>
        <v>OK</v>
      </c>
      <c r="AK144" s="228" t="s">
        <v>1806</v>
      </c>
      <c r="AL144" s="226" t="s">
        <v>626</v>
      </c>
      <c r="AM144" s="227"/>
      <c r="AN144" s="231"/>
      <c r="AO144" s="223"/>
      <c r="AP144" s="154"/>
      <c r="AQ144" s="155" t="str">
        <f t="shared" si="61"/>
        <v/>
      </c>
      <c r="AR144" s="152" t="str">
        <f t="shared" si="62"/>
        <v/>
      </c>
      <c r="AS144" s="228"/>
      <c r="AT144" s="226"/>
      <c r="AU144" s="57" t="str">
        <f t="shared" si="63"/>
        <v>Cumplida</v>
      </c>
      <c r="AV144" s="68"/>
      <c r="AW144" s="70" t="s">
        <v>1707</v>
      </c>
    </row>
    <row r="145" spans="1:49" s="36" customFormat="1" ht="50.1" customHeight="1" x14ac:dyDescent="0.2">
      <c r="A145" s="68">
        <v>342</v>
      </c>
      <c r="B145" s="66">
        <v>43321</v>
      </c>
      <c r="C145" s="67" t="s">
        <v>38</v>
      </c>
      <c r="D145" s="68"/>
      <c r="E145" s="67" t="s">
        <v>769</v>
      </c>
      <c r="F145" s="66">
        <v>43245</v>
      </c>
      <c r="G145" s="295" t="s">
        <v>1052</v>
      </c>
      <c r="H145" s="291" t="s">
        <v>58</v>
      </c>
      <c r="I145" s="291" t="s">
        <v>1059</v>
      </c>
      <c r="J145" s="69" t="s">
        <v>1060</v>
      </c>
      <c r="K145" s="69" t="s">
        <v>1061</v>
      </c>
      <c r="L145" s="92">
        <v>1</v>
      </c>
      <c r="M145" s="192" t="s">
        <v>50</v>
      </c>
      <c r="N145" s="47" t="str">
        <f>IF(H145="","",VLOOKUP(H145,dato!$A$2:$B$43,2,FALSE))</f>
        <v>Juan Carlos Gómez Melgarejo</v>
      </c>
      <c r="O145" s="47" t="s">
        <v>621</v>
      </c>
      <c r="P145" s="47" t="str">
        <f>IF(H145="","",VLOOKUP(O145,dato!$A$2:$B$152,2,FALSE))</f>
        <v>William Javier Cabrejo García</v>
      </c>
      <c r="Q145" s="69" t="s">
        <v>1240</v>
      </c>
      <c r="R145" s="69" t="s">
        <v>1250</v>
      </c>
      <c r="S145" s="93">
        <v>1</v>
      </c>
      <c r="T145" s="69" t="s">
        <v>1250</v>
      </c>
      <c r="U145" s="78">
        <v>43313</v>
      </c>
      <c r="V145" s="196">
        <v>43495</v>
      </c>
      <c r="W145" s="148"/>
      <c r="X145" s="148"/>
      <c r="Y145" s="165"/>
      <c r="Z145" s="83" t="str">
        <f t="shared" si="57"/>
        <v/>
      </c>
      <c r="AA145" s="84" t="str">
        <f t="shared" si="58"/>
        <v/>
      </c>
      <c r="AB145" s="85" t="str">
        <f t="shared" si="59"/>
        <v/>
      </c>
      <c r="AC145" s="148"/>
      <c r="AD145" s="148"/>
      <c r="AE145" s="227">
        <v>43537</v>
      </c>
      <c r="AF145" s="228" t="s">
        <v>1797</v>
      </c>
      <c r="AG145" s="223">
        <v>1</v>
      </c>
      <c r="AH145" s="82">
        <f t="shared" si="52"/>
        <v>1</v>
      </c>
      <c r="AI145" s="82">
        <f t="shared" si="53"/>
        <v>1</v>
      </c>
      <c r="AJ145" s="156" t="str">
        <f t="shared" si="54"/>
        <v>OK</v>
      </c>
      <c r="AK145" s="228" t="s">
        <v>1807</v>
      </c>
      <c r="AL145" s="226" t="s">
        <v>626</v>
      </c>
      <c r="AM145" s="227"/>
      <c r="AN145" s="228"/>
      <c r="AO145" s="223"/>
      <c r="AP145" s="154"/>
      <c r="AQ145" s="155" t="str">
        <f t="shared" si="61"/>
        <v/>
      </c>
      <c r="AR145" s="152" t="str">
        <f t="shared" si="62"/>
        <v/>
      </c>
      <c r="AS145" s="228"/>
      <c r="AT145" s="226"/>
      <c r="AU145" s="57" t="str">
        <f t="shared" si="63"/>
        <v>Cumplida</v>
      </c>
      <c r="AV145" s="68"/>
      <c r="AW145" s="70" t="s">
        <v>1707</v>
      </c>
    </row>
    <row r="146" spans="1:49" s="36" customFormat="1" ht="50.1" customHeight="1" x14ac:dyDescent="0.2">
      <c r="A146" s="68">
        <v>342</v>
      </c>
      <c r="B146" s="66">
        <v>43321</v>
      </c>
      <c r="C146" s="67" t="s">
        <v>38</v>
      </c>
      <c r="D146" s="68"/>
      <c r="E146" s="67" t="s">
        <v>769</v>
      </c>
      <c r="F146" s="66">
        <v>43245</v>
      </c>
      <c r="G146" s="295" t="s">
        <v>1062</v>
      </c>
      <c r="H146" s="291" t="s">
        <v>58</v>
      </c>
      <c r="I146" s="291" t="s">
        <v>1063</v>
      </c>
      <c r="J146" s="69" t="s">
        <v>1064</v>
      </c>
      <c r="K146" s="69" t="s">
        <v>1065</v>
      </c>
      <c r="L146" s="92">
        <v>2</v>
      </c>
      <c r="M146" s="192" t="s">
        <v>53</v>
      </c>
      <c r="N146" s="47" t="str">
        <f>IF(H146="","",VLOOKUP(H146,dato!$A$2:$B$43,2,FALSE))</f>
        <v>Juan Carlos Gómez Melgarejo</v>
      </c>
      <c r="O146" s="47" t="s">
        <v>621</v>
      </c>
      <c r="P146" s="47" t="str">
        <f>IF(H146="","",VLOOKUP(O146,dato!$A$2:$B$152,2,FALSE))</f>
        <v>William Javier Cabrejo García</v>
      </c>
      <c r="Q146" s="69" t="s">
        <v>1240</v>
      </c>
      <c r="R146" s="69" t="s">
        <v>1243</v>
      </c>
      <c r="S146" s="93">
        <v>1</v>
      </c>
      <c r="T146" s="69" t="s">
        <v>1244</v>
      </c>
      <c r="U146" s="78">
        <v>43313</v>
      </c>
      <c r="V146" s="197">
        <v>43605</v>
      </c>
      <c r="W146" s="148"/>
      <c r="X146" s="148"/>
      <c r="Y146" s="165"/>
      <c r="Z146" s="83" t="str">
        <f t="shared" si="57"/>
        <v/>
      </c>
      <c r="AA146" s="84" t="str">
        <f t="shared" si="58"/>
        <v/>
      </c>
      <c r="AB146" s="85" t="str">
        <f t="shared" si="59"/>
        <v/>
      </c>
      <c r="AC146" s="148"/>
      <c r="AD146" s="148"/>
      <c r="AE146" s="227">
        <v>43537</v>
      </c>
      <c r="AF146" s="233" t="s">
        <v>1808</v>
      </c>
      <c r="AG146" s="223">
        <v>2</v>
      </c>
      <c r="AH146" s="82">
        <f t="shared" si="52"/>
        <v>1</v>
      </c>
      <c r="AI146" s="82">
        <f t="shared" si="53"/>
        <v>1</v>
      </c>
      <c r="AJ146" s="156" t="str">
        <f t="shared" si="54"/>
        <v>OK</v>
      </c>
      <c r="AK146" s="228" t="s">
        <v>1818</v>
      </c>
      <c r="AL146" s="226" t="s">
        <v>626</v>
      </c>
      <c r="AM146" s="68"/>
      <c r="AN146" s="68"/>
      <c r="AO146" s="122"/>
      <c r="AP146" s="154" t="str">
        <f t="shared" si="60"/>
        <v/>
      </c>
      <c r="AQ146" s="155" t="str">
        <f t="shared" si="61"/>
        <v/>
      </c>
      <c r="AR146" s="152" t="str">
        <f t="shared" si="62"/>
        <v/>
      </c>
      <c r="AS146" s="68"/>
      <c r="AT146" s="68"/>
      <c r="AU146" s="57" t="str">
        <f t="shared" si="63"/>
        <v>Cumplida</v>
      </c>
      <c r="AV146" s="68"/>
      <c r="AW146" s="70" t="s">
        <v>1707</v>
      </c>
    </row>
    <row r="147" spans="1:49" s="36" customFormat="1" ht="50.1" customHeight="1" x14ac:dyDescent="0.2">
      <c r="A147" s="68">
        <v>342</v>
      </c>
      <c r="B147" s="66">
        <v>43321</v>
      </c>
      <c r="C147" s="67" t="s">
        <v>38</v>
      </c>
      <c r="D147" s="68"/>
      <c r="E147" s="67" t="s">
        <v>769</v>
      </c>
      <c r="F147" s="66">
        <v>43245</v>
      </c>
      <c r="G147" s="295" t="s">
        <v>1066</v>
      </c>
      <c r="H147" s="291" t="s">
        <v>58</v>
      </c>
      <c r="I147" s="291" t="s">
        <v>1067</v>
      </c>
      <c r="J147" s="69" t="s">
        <v>1068</v>
      </c>
      <c r="K147" s="69" t="s">
        <v>1069</v>
      </c>
      <c r="L147" s="92">
        <v>3</v>
      </c>
      <c r="M147" s="192" t="s">
        <v>53</v>
      </c>
      <c r="N147" s="47" t="str">
        <f>IF(H147="","",VLOOKUP(H147,dato!$A$2:$B$43,2,FALSE))</f>
        <v>Juan Carlos Gómez Melgarejo</v>
      </c>
      <c r="O147" s="47" t="s">
        <v>621</v>
      </c>
      <c r="P147" s="47" t="str">
        <f>IF(H147="","",VLOOKUP(O147,dato!$A$2:$B$152,2,FALSE))</f>
        <v>William Javier Cabrejo García</v>
      </c>
      <c r="Q147" s="69" t="s">
        <v>1240</v>
      </c>
      <c r="R147" s="69" t="s">
        <v>1243</v>
      </c>
      <c r="S147" s="93">
        <v>1</v>
      </c>
      <c r="T147" s="69" t="s">
        <v>1244</v>
      </c>
      <c r="U147" s="78">
        <v>43313</v>
      </c>
      <c r="V147" s="197">
        <v>43554</v>
      </c>
      <c r="W147" s="148"/>
      <c r="X147" s="148"/>
      <c r="Y147" s="165"/>
      <c r="Z147" s="83" t="str">
        <f t="shared" si="57"/>
        <v/>
      </c>
      <c r="AA147" s="84" t="str">
        <f t="shared" si="58"/>
        <v/>
      </c>
      <c r="AB147" s="85" t="str">
        <f t="shared" si="59"/>
        <v/>
      </c>
      <c r="AC147" s="148"/>
      <c r="AD147" s="148"/>
      <c r="AE147" s="227">
        <v>43537</v>
      </c>
      <c r="AF147" s="228" t="s">
        <v>1809</v>
      </c>
      <c r="AG147" s="223">
        <v>3</v>
      </c>
      <c r="AH147" s="82">
        <f t="shared" si="52"/>
        <v>1</v>
      </c>
      <c r="AI147" s="82">
        <f t="shared" si="53"/>
        <v>1</v>
      </c>
      <c r="AJ147" s="156" t="str">
        <f t="shared" si="54"/>
        <v>OK</v>
      </c>
      <c r="AK147" s="228" t="s">
        <v>1819</v>
      </c>
      <c r="AL147" s="226" t="s">
        <v>626</v>
      </c>
      <c r="AM147" s="68"/>
      <c r="AN147" s="68"/>
      <c r="AO147" s="122"/>
      <c r="AP147" s="154" t="str">
        <f t="shared" si="60"/>
        <v/>
      </c>
      <c r="AQ147" s="155" t="str">
        <f t="shared" si="61"/>
        <v/>
      </c>
      <c r="AR147" s="152" t="str">
        <f t="shared" si="62"/>
        <v/>
      </c>
      <c r="AS147" s="68"/>
      <c r="AT147" s="68"/>
      <c r="AU147" s="57" t="str">
        <f t="shared" si="63"/>
        <v>Cumplida</v>
      </c>
      <c r="AV147" s="68"/>
      <c r="AW147" s="70" t="s">
        <v>1707</v>
      </c>
    </row>
    <row r="148" spans="1:49" s="36" customFormat="1" ht="50.1" customHeight="1" x14ac:dyDescent="0.2">
      <c r="A148" s="68">
        <v>342</v>
      </c>
      <c r="B148" s="66">
        <v>43321</v>
      </c>
      <c r="C148" s="67" t="s">
        <v>38</v>
      </c>
      <c r="D148" s="68"/>
      <c r="E148" s="67" t="s">
        <v>769</v>
      </c>
      <c r="F148" s="66">
        <v>43245</v>
      </c>
      <c r="G148" s="295" t="s">
        <v>1070</v>
      </c>
      <c r="H148" s="291" t="s">
        <v>58</v>
      </c>
      <c r="I148" s="291" t="s">
        <v>1071</v>
      </c>
      <c r="J148" s="69" t="s">
        <v>1072</v>
      </c>
      <c r="K148" s="69" t="s">
        <v>1073</v>
      </c>
      <c r="L148" s="92">
        <v>2</v>
      </c>
      <c r="M148" s="192" t="s">
        <v>53</v>
      </c>
      <c r="N148" s="47" t="str">
        <f>IF(H148="","",VLOOKUP(H148,dato!$A$2:$B$43,2,FALSE))</f>
        <v>Juan Carlos Gómez Melgarejo</v>
      </c>
      <c r="O148" s="47" t="s">
        <v>621</v>
      </c>
      <c r="P148" s="47" t="str">
        <f>IF(H148="","",VLOOKUP(O148,dato!$A$2:$B$152,2,FALSE))</f>
        <v>William Javier Cabrejo García</v>
      </c>
      <c r="Q148" s="69" t="s">
        <v>1240</v>
      </c>
      <c r="R148" s="69" t="s">
        <v>1243</v>
      </c>
      <c r="S148" s="93">
        <v>1</v>
      </c>
      <c r="T148" s="69" t="s">
        <v>1244</v>
      </c>
      <c r="U148" s="78">
        <v>43313</v>
      </c>
      <c r="V148" s="196">
        <v>43554</v>
      </c>
      <c r="W148" s="148"/>
      <c r="X148" s="148"/>
      <c r="Y148" s="165"/>
      <c r="Z148" s="83" t="str">
        <f t="shared" si="57"/>
        <v/>
      </c>
      <c r="AA148" s="84" t="str">
        <f t="shared" si="58"/>
        <v/>
      </c>
      <c r="AB148" s="85" t="str">
        <f t="shared" si="59"/>
        <v/>
      </c>
      <c r="AC148" s="148"/>
      <c r="AD148" s="148"/>
      <c r="AE148" s="227">
        <v>43537</v>
      </c>
      <c r="AF148" s="228" t="s">
        <v>1810</v>
      </c>
      <c r="AG148" s="223">
        <v>0.5</v>
      </c>
      <c r="AH148" s="82">
        <f t="shared" si="52"/>
        <v>0.25</v>
      </c>
      <c r="AI148" s="82">
        <f t="shared" si="53"/>
        <v>0.25</v>
      </c>
      <c r="AJ148" s="156" t="str">
        <f t="shared" si="54"/>
        <v>ROJO</v>
      </c>
      <c r="AK148" s="228" t="s">
        <v>1820</v>
      </c>
      <c r="AL148" s="226" t="s">
        <v>626</v>
      </c>
      <c r="AM148" s="68"/>
      <c r="AN148" s="68"/>
      <c r="AO148" s="122"/>
      <c r="AP148" s="154" t="str">
        <f t="shared" si="60"/>
        <v/>
      </c>
      <c r="AQ148" s="155" t="str">
        <f t="shared" si="61"/>
        <v/>
      </c>
      <c r="AR148" s="152" t="str">
        <f t="shared" si="62"/>
        <v/>
      </c>
      <c r="AS148" s="68"/>
      <c r="AT148" s="68"/>
      <c r="AU148" s="57" t="str">
        <f t="shared" si="63"/>
        <v>Pendiente</v>
      </c>
      <c r="AV148" s="68"/>
      <c r="AW148" s="70" t="s">
        <v>35</v>
      </c>
    </row>
    <row r="149" spans="1:49" s="36" customFormat="1" ht="50.1" customHeight="1" x14ac:dyDescent="0.2">
      <c r="A149" s="68">
        <v>342</v>
      </c>
      <c r="B149" s="66">
        <v>43321</v>
      </c>
      <c r="C149" s="67" t="s">
        <v>38</v>
      </c>
      <c r="D149" s="68"/>
      <c r="E149" s="67" t="s">
        <v>769</v>
      </c>
      <c r="F149" s="66">
        <v>43245</v>
      </c>
      <c r="G149" s="295" t="s">
        <v>1070</v>
      </c>
      <c r="H149" s="291" t="s">
        <v>58</v>
      </c>
      <c r="I149" s="291" t="s">
        <v>1074</v>
      </c>
      <c r="J149" s="69" t="s">
        <v>1075</v>
      </c>
      <c r="K149" s="69" t="s">
        <v>1076</v>
      </c>
      <c r="L149" s="92">
        <v>1</v>
      </c>
      <c r="M149" s="192" t="s">
        <v>50</v>
      </c>
      <c r="N149" s="47" t="str">
        <f>IF(H149="","",VLOOKUP(H149,dato!$A$2:$B$43,2,FALSE))</f>
        <v>Juan Carlos Gómez Melgarejo</v>
      </c>
      <c r="O149" s="47" t="s">
        <v>621</v>
      </c>
      <c r="P149" s="47" t="str">
        <f>IF(H149="","",VLOOKUP(O149,dato!$A$2:$B$152,2,FALSE))</f>
        <v>William Javier Cabrejo García</v>
      </c>
      <c r="Q149" s="69" t="s">
        <v>1240</v>
      </c>
      <c r="R149" s="69" t="s">
        <v>1243</v>
      </c>
      <c r="S149" s="93">
        <v>1</v>
      </c>
      <c r="T149" s="69" t="s">
        <v>1251</v>
      </c>
      <c r="U149" s="78">
        <v>43313</v>
      </c>
      <c r="V149" s="196">
        <v>43554</v>
      </c>
      <c r="W149" s="148"/>
      <c r="X149" s="148"/>
      <c r="Y149" s="165"/>
      <c r="Z149" s="83" t="str">
        <f t="shared" si="57"/>
        <v/>
      </c>
      <c r="AA149" s="84" t="str">
        <f t="shared" si="58"/>
        <v/>
      </c>
      <c r="AB149" s="85" t="str">
        <f t="shared" si="59"/>
        <v/>
      </c>
      <c r="AC149" s="148"/>
      <c r="AD149" s="148"/>
      <c r="AE149" s="227">
        <v>43537</v>
      </c>
      <c r="AF149" s="228" t="s">
        <v>1811</v>
      </c>
      <c r="AG149" s="223">
        <v>0</v>
      </c>
      <c r="AH149" s="82">
        <f t="shared" si="52"/>
        <v>0</v>
      </c>
      <c r="AI149" s="82">
        <f t="shared" si="53"/>
        <v>0</v>
      </c>
      <c r="AJ149" s="156" t="str">
        <f t="shared" si="54"/>
        <v>ROJO</v>
      </c>
      <c r="AK149" s="228" t="s">
        <v>1821</v>
      </c>
      <c r="AL149" s="226" t="s">
        <v>626</v>
      </c>
      <c r="AM149" s="68"/>
      <c r="AN149" s="68"/>
      <c r="AO149" s="122"/>
      <c r="AP149" s="154" t="str">
        <f t="shared" si="60"/>
        <v/>
      </c>
      <c r="AQ149" s="155" t="str">
        <f t="shared" si="61"/>
        <v/>
      </c>
      <c r="AR149" s="152" t="str">
        <f t="shared" si="62"/>
        <v/>
      </c>
      <c r="AS149" s="68"/>
      <c r="AT149" s="68"/>
      <c r="AU149" s="57" t="str">
        <f t="shared" si="63"/>
        <v>Pendiente</v>
      </c>
      <c r="AV149" s="68"/>
      <c r="AW149" s="70" t="s">
        <v>35</v>
      </c>
    </row>
    <row r="150" spans="1:49" s="36" customFormat="1" ht="50.1" customHeight="1" x14ac:dyDescent="0.2">
      <c r="A150" s="68">
        <v>342</v>
      </c>
      <c r="B150" s="66">
        <v>43321</v>
      </c>
      <c r="C150" s="67" t="s">
        <v>38</v>
      </c>
      <c r="D150" s="68"/>
      <c r="E150" s="67" t="s">
        <v>769</v>
      </c>
      <c r="F150" s="66">
        <v>43245</v>
      </c>
      <c r="G150" s="295" t="s">
        <v>1077</v>
      </c>
      <c r="H150" s="291" t="s">
        <v>58</v>
      </c>
      <c r="I150" s="291" t="s">
        <v>1078</v>
      </c>
      <c r="J150" s="69" t="s">
        <v>1079</v>
      </c>
      <c r="K150" s="69" t="s">
        <v>1080</v>
      </c>
      <c r="L150" s="92">
        <v>1</v>
      </c>
      <c r="M150" s="192" t="s">
        <v>53</v>
      </c>
      <c r="N150" s="47" t="str">
        <f>IF(H150="","",VLOOKUP(H150,dato!$A$2:$B$43,2,FALSE))</f>
        <v>Juan Carlos Gómez Melgarejo</v>
      </c>
      <c r="O150" s="47" t="s">
        <v>621</v>
      </c>
      <c r="P150" s="47" t="str">
        <f>IF(H150="","",VLOOKUP(O150,dato!$A$2:$B$152,2,FALSE))</f>
        <v>William Javier Cabrejo García</v>
      </c>
      <c r="Q150" s="69" t="s">
        <v>1240</v>
      </c>
      <c r="R150" s="69" t="s">
        <v>1252</v>
      </c>
      <c r="S150" s="93">
        <v>1</v>
      </c>
      <c r="T150" s="69" t="s">
        <v>1252</v>
      </c>
      <c r="U150" s="78">
        <v>43313</v>
      </c>
      <c r="V150" s="196">
        <v>43554</v>
      </c>
      <c r="W150" s="148"/>
      <c r="X150" s="148"/>
      <c r="Y150" s="165"/>
      <c r="Z150" s="83" t="str">
        <f t="shared" si="57"/>
        <v/>
      </c>
      <c r="AA150" s="84" t="str">
        <f t="shared" si="58"/>
        <v/>
      </c>
      <c r="AB150" s="85" t="str">
        <f t="shared" si="59"/>
        <v/>
      </c>
      <c r="AC150" s="148"/>
      <c r="AD150" s="148"/>
      <c r="AE150" s="227">
        <v>43537</v>
      </c>
      <c r="AF150" s="231" t="s">
        <v>1812</v>
      </c>
      <c r="AG150" s="223">
        <v>1</v>
      </c>
      <c r="AH150" s="82">
        <f t="shared" si="52"/>
        <v>1</v>
      </c>
      <c r="AI150" s="82">
        <f t="shared" si="53"/>
        <v>1</v>
      </c>
      <c r="AJ150" s="156" t="str">
        <f t="shared" si="54"/>
        <v>OK</v>
      </c>
      <c r="AK150" s="228" t="s">
        <v>1822</v>
      </c>
      <c r="AL150" s="226" t="s">
        <v>626</v>
      </c>
      <c r="AM150" s="68"/>
      <c r="AN150" s="68"/>
      <c r="AO150" s="122"/>
      <c r="AP150" s="154" t="str">
        <f t="shared" si="60"/>
        <v/>
      </c>
      <c r="AQ150" s="155" t="str">
        <f t="shared" si="61"/>
        <v/>
      </c>
      <c r="AR150" s="152" t="str">
        <f t="shared" si="62"/>
        <v/>
      </c>
      <c r="AS150" s="68"/>
      <c r="AT150" s="68"/>
      <c r="AU150" s="57" t="str">
        <f t="shared" si="63"/>
        <v>Cumplida</v>
      </c>
      <c r="AV150" s="68"/>
      <c r="AW150" s="70" t="s">
        <v>1707</v>
      </c>
    </row>
    <row r="151" spans="1:49" s="36" customFormat="1" ht="50.1" customHeight="1" x14ac:dyDescent="0.2">
      <c r="A151" s="68">
        <v>342</v>
      </c>
      <c r="B151" s="66">
        <v>43321</v>
      </c>
      <c r="C151" s="67" t="s">
        <v>38</v>
      </c>
      <c r="D151" s="68"/>
      <c r="E151" s="67" t="s">
        <v>769</v>
      </c>
      <c r="F151" s="66">
        <v>43245</v>
      </c>
      <c r="G151" s="295" t="s">
        <v>1077</v>
      </c>
      <c r="H151" s="291" t="s">
        <v>58</v>
      </c>
      <c r="I151" s="291" t="s">
        <v>1081</v>
      </c>
      <c r="J151" s="69" t="s">
        <v>1082</v>
      </c>
      <c r="K151" s="69" t="s">
        <v>1083</v>
      </c>
      <c r="L151" s="92">
        <v>1</v>
      </c>
      <c r="M151" s="192" t="s">
        <v>53</v>
      </c>
      <c r="N151" s="47" t="str">
        <f>IF(H151="","",VLOOKUP(H151,dato!$A$2:$B$43,2,FALSE))</f>
        <v>Juan Carlos Gómez Melgarejo</v>
      </c>
      <c r="O151" s="47" t="s">
        <v>621</v>
      </c>
      <c r="P151" s="47" t="str">
        <f>IF(H151="","",VLOOKUP(O151,dato!$A$2:$B$152,2,FALSE))</f>
        <v>William Javier Cabrejo García</v>
      </c>
      <c r="Q151" s="69" t="s">
        <v>1240</v>
      </c>
      <c r="R151" s="69" t="s">
        <v>1252</v>
      </c>
      <c r="S151" s="93">
        <v>1</v>
      </c>
      <c r="T151" s="69" t="s">
        <v>1252</v>
      </c>
      <c r="U151" s="78">
        <v>43313</v>
      </c>
      <c r="V151" s="196">
        <v>43554</v>
      </c>
      <c r="W151" s="148"/>
      <c r="X151" s="148"/>
      <c r="Y151" s="165"/>
      <c r="Z151" s="83" t="str">
        <f t="shared" si="57"/>
        <v/>
      </c>
      <c r="AA151" s="84" t="str">
        <f t="shared" si="58"/>
        <v/>
      </c>
      <c r="AB151" s="85" t="str">
        <f t="shared" si="59"/>
        <v/>
      </c>
      <c r="AC151" s="148"/>
      <c r="AD151" s="148"/>
      <c r="AE151" s="227">
        <v>43537</v>
      </c>
      <c r="AF151" s="228" t="s">
        <v>1812</v>
      </c>
      <c r="AG151" s="223">
        <v>1</v>
      </c>
      <c r="AH151" s="82">
        <f t="shared" si="52"/>
        <v>1</v>
      </c>
      <c r="AI151" s="82">
        <f t="shared" si="53"/>
        <v>1</v>
      </c>
      <c r="AJ151" s="156" t="str">
        <f t="shared" si="54"/>
        <v>OK</v>
      </c>
      <c r="AK151" s="228" t="s">
        <v>1823</v>
      </c>
      <c r="AL151" s="226" t="s">
        <v>626</v>
      </c>
      <c r="AM151" s="68"/>
      <c r="AN151" s="68"/>
      <c r="AO151" s="122"/>
      <c r="AP151" s="154" t="str">
        <f t="shared" si="60"/>
        <v/>
      </c>
      <c r="AQ151" s="155" t="str">
        <f t="shared" si="61"/>
        <v/>
      </c>
      <c r="AR151" s="152" t="str">
        <f t="shared" si="62"/>
        <v/>
      </c>
      <c r="AS151" s="68"/>
      <c r="AT151" s="68"/>
      <c r="AU151" s="57" t="str">
        <f t="shared" si="63"/>
        <v>Cumplida</v>
      </c>
      <c r="AV151" s="68"/>
      <c r="AW151" s="70" t="s">
        <v>1707</v>
      </c>
    </row>
    <row r="152" spans="1:49" s="36" customFormat="1" ht="50.1" customHeight="1" x14ac:dyDescent="0.2">
      <c r="A152" s="68">
        <v>342</v>
      </c>
      <c r="B152" s="66">
        <v>43321</v>
      </c>
      <c r="C152" s="67" t="s">
        <v>38</v>
      </c>
      <c r="D152" s="68"/>
      <c r="E152" s="67" t="s">
        <v>769</v>
      </c>
      <c r="F152" s="66">
        <v>43245</v>
      </c>
      <c r="G152" s="295" t="s">
        <v>1077</v>
      </c>
      <c r="H152" s="291" t="s">
        <v>58</v>
      </c>
      <c r="I152" s="291" t="s">
        <v>1084</v>
      </c>
      <c r="J152" s="69" t="s">
        <v>1085</v>
      </c>
      <c r="K152" s="69" t="s">
        <v>1086</v>
      </c>
      <c r="L152" s="92">
        <v>2</v>
      </c>
      <c r="M152" s="192" t="s">
        <v>50</v>
      </c>
      <c r="N152" s="47" t="str">
        <f>IF(H152="","",VLOOKUP(H152,dato!$A$2:$B$43,2,FALSE))</f>
        <v>Juan Carlos Gómez Melgarejo</v>
      </c>
      <c r="O152" s="47" t="s">
        <v>621</v>
      </c>
      <c r="P152" s="47" t="str">
        <f>IF(H152="","",VLOOKUP(O152,dato!$A$2:$B$152,2,FALSE))</f>
        <v>William Javier Cabrejo García</v>
      </c>
      <c r="Q152" s="69" t="s">
        <v>1240</v>
      </c>
      <c r="R152" s="69" t="s">
        <v>1243</v>
      </c>
      <c r="S152" s="93">
        <v>1</v>
      </c>
      <c r="T152" s="69" t="s">
        <v>1244</v>
      </c>
      <c r="U152" s="78">
        <v>43327</v>
      </c>
      <c r="V152" s="196">
        <v>43605</v>
      </c>
      <c r="W152" s="148"/>
      <c r="X152" s="148"/>
      <c r="Y152" s="165"/>
      <c r="Z152" s="83" t="str">
        <f t="shared" si="57"/>
        <v/>
      </c>
      <c r="AA152" s="84" t="str">
        <f t="shared" si="58"/>
        <v/>
      </c>
      <c r="AB152" s="85" t="str">
        <f t="shared" si="59"/>
        <v/>
      </c>
      <c r="AC152" s="148"/>
      <c r="AD152" s="148"/>
      <c r="AE152" s="227">
        <v>43537</v>
      </c>
      <c r="AF152" s="228" t="s">
        <v>1813</v>
      </c>
      <c r="AG152" s="223">
        <v>1</v>
      </c>
      <c r="AH152" s="82">
        <f t="shared" si="52"/>
        <v>0.5</v>
      </c>
      <c r="AI152" s="82">
        <f t="shared" si="53"/>
        <v>0.5</v>
      </c>
      <c r="AJ152" s="156" t="str">
        <f t="shared" si="54"/>
        <v>ROJO</v>
      </c>
      <c r="AK152" s="228" t="s">
        <v>1824</v>
      </c>
      <c r="AL152" s="226" t="s">
        <v>626</v>
      </c>
      <c r="AM152" s="68"/>
      <c r="AN152" s="68"/>
      <c r="AO152" s="122"/>
      <c r="AP152" s="154" t="str">
        <f t="shared" si="60"/>
        <v/>
      </c>
      <c r="AQ152" s="155" t="str">
        <f t="shared" si="61"/>
        <v/>
      </c>
      <c r="AR152" s="152" t="str">
        <f t="shared" si="62"/>
        <v/>
      </c>
      <c r="AS152" s="68"/>
      <c r="AT152" s="68"/>
      <c r="AU152" s="57" t="str">
        <f t="shared" si="63"/>
        <v>Pendiente</v>
      </c>
      <c r="AV152" s="68"/>
      <c r="AW152" s="70" t="s">
        <v>35</v>
      </c>
    </row>
    <row r="153" spans="1:49" s="36" customFormat="1" ht="50.1" customHeight="1" x14ac:dyDescent="0.2">
      <c r="A153" s="68">
        <v>342</v>
      </c>
      <c r="B153" s="66">
        <v>43321</v>
      </c>
      <c r="C153" s="67" t="s">
        <v>38</v>
      </c>
      <c r="D153" s="68"/>
      <c r="E153" s="67" t="s">
        <v>769</v>
      </c>
      <c r="F153" s="66">
        <v>43245</v>
      </c>
      <c r="G153" s="295" t="s">
        <v>1077</v>
      </c>
      <c r="H153" s="291" t="s">
        <v>58</v>
      </c>
      <c r="I153" s="291" t="s">
        <v>1087</v>
      </c>
      <c r="J153" s="69" t="s">
        <v>1088</v>
      </c>
      <c r="K153" s="69" t="s">
        <v>1089</v>
      </c>
      <c r="L153" s="92">
        <v>1</v>
      </c>
      <c r="M153" s="192" t="s">
        <v>53</v>
      </c>
      <c r="N153" s="47" t="str">
        <f>IF(H153="","",VLOOKUP(H153,dato!$A$2:$B$43,2,FALSE))</f>
        <v>Juan Carlos Gómez Melgarejo</v>
      </c>
      <c r="O153" s="47" t="s">
        <v>621</v>
      </c>
      <c r="P153" s="47" t="str">
        <f>IF(H153="","",VLOOKUP(O153,dato!$A$2:$B$152,2,FALSE))</f>
        <v>William Javier Cabrejo García</v>
      </c>
      <c r="Q153" s="69" t="s">
        <v>1240</v>
      </c>
      <c r="R153" s="69" t="s">
        <v>1252</v>
      </c>
      <c r="S153" s="93">
        <v>1</v>
      </c>
      <c r="T153" s="69" t="s">
        <v>1252</v>
      </c>
      <c r="U153" s="78">
        <v>43313</v>
      </c>
      <c r="V153" s="196">
        <v>43554</v>
      </c>
      <c r="W153" s="148"/>
      <c r="X153" s="148"/>
      <c r="Y153" s="165"/>
      <c r="Z153" s="83" t="str">
        <f t="shared" si="57"/>
        <v/>
      </c>
      <c r="AA153" s="84" t="str">
        <f t="shared" si="58"/>
        <v/>
      </c>
      <c r="AB153" s="85" t="str">
        <f t="shared" si="59"/>
        <v/>
      </c>
      <c r="AC153" s="148"/>
      <c r="AD153" s="148"/>
      <c r="AE153" s="234">
        <v>43538</v>
      </c>
      <c r="AF153" s="228" t="s">
        <v>1814</v>
      </c>
      <c r="AG153" s="223">
        <v>0.5</v>
      </c>
      <c r="AH153" s="82">
        <f t="shared" si="52"/>
        <v>0.5</v>
      </c>
      <c r="AI153" s="82">
        <f t="shared" si="53"/>
        <v>0.5</v>
      </c>
      <c r="AJ153" s="156" t="str">
        <f t="shared" si="54"/>
        <v>ROJO</v>
      </c>
      <c r="AK153" s="228" t="s">
        <v>1825</v>
      </c>
      <c r="AL153" s="226" t="s">
        <v>626</v>
      </c>
      <c r="AM153" s="68"/>
      <c r="AN153" s="68"/>
      <c r="AO153" s="122"/>
      <c r="AP153" s="154" t="str">
        <f t="shared" si="60"/>
        <v/>
      </c>
      <c r="AQ153" s="155" t="str">
        <f t="shared" si="61"/>
        <v/>
      </c>
      <c r="AR153" s="152" t="str">
        <f t="shared" si="62"/>
        <v/>
      </c>
      <c r="AS153" s="68"/>
      <c r="AT153" s="68"/>
      <c r="AU153" s="57" t="str">
        <f t="shared" si="63"/>
        <v>Pendiente</v>
      </c>
      <c r="AV153" s="68"/>
      <c r="AW153" s="70" t="s">
        <v>35</v>
      </c>
    </row>
    <row r="154" spans="1:49" s="36" customFormat="1" ht="50.1" customHeight="1" x14ac:dyDescent="0.2">
      <c r="A154" s="68">
        <v>342</v>
      </c>
      <c r="B154" s="66">
        <v>43321</v>
      </c>
      <c r="C154" s="67" t="s">
        <v>38</v>
      </c>
      <c r="D154" s="68"/>
      <c r="E154" s="67" t="s">
        <v>769</v>
      </c>
      <c r="F154" s="66">
        <v>43245</v>
      </c>
      <c r="G154" s="295" t="s">
        <v>1090</v>
      </c>
      <c r="H154" s="291" t="s">
        <v>58</v>
      </c>
      <c r="I154" s="291" t="s">
        <v>1091</v>
      </c>
      <c r="J154" s="69" t="s">
        <v>1092</v>
      </c>
      <c r="K154" s="69" t="s">
        <v>1093</v>
      </c>
      <c r="L154" s="92">
        <v>1</v>
      </c>
      <c r="M154" s="192" t="s">
        <v>50</v>
      </c>
      <c r="N154" s="47" t="str">
        <f>IF(H154="","",VLOOKUP(H154,dato!$A$2:$B$43,2,FALSE))</f>
        <v>Juan Carlos Gómez Melgarejo</v>
      </c>
      <c r="O154" s="47" t="s">
        <v>621</v>
      </c>
      <c r="P154" s="47" t="str">
        <f>IF(H154="","",VLOOKUP(O154,dato!$A$2:$B$152,2,FALSE))</f>
        <v>William Javier Cabrejo García</v>
      </c>
      <c r="Q154" s="69" t="s">
        <v>1240</v>
      </c>
      <c r="R154" s="69" t="s">
        <v>1253</v>
      </c>
      <c r="S154" s="93">
        <v>1</v>
      </c>
      <c r="T154" s="69" t="s">
        <v>1253</v>
      </c>
      <c r="U154" s="78">
        <v>43327</v>
      </c>
      <c r="V154" s="196">
        <v>43554</v>
      </c>
      <c r="W154" s="148"/>
      <c r="X154" s="148"/>
      <c r="Y154" s="165"/>
      <c r="Z154" s="83" t="str">
        <f t="shared" si="57"/>
        <v/>
      </c>
      <c r="AA154" s="84" t="str">
        <f t="shared" si="58"/>
        <v/>
      </c>
      <c r="AB154" s="85" t="str">
        <f t="shared" si="59"/>
        <v/>
      </c>
      <c r="AC154" s="148"/>
      <c r="AD154" s="148"/>
      <c r="AE154" s="234">
        <v>43538</v>
      </c>
      <c r="AF154" s="228" t="s">
        <v>1815</v>
      </c>
      <c r="AG154" s="223">
        <v>1</v>
      </c>
      <c r="AH154" s="82">
        <f t="shared" si="52"/>
        <v>1</v>
      </c>
      <c r="AI154" s="82">
        <f t="shared" si="53"/>
        <v>1</v>
      </c>
      <c r="AJ154" s="156" t="str">
        <f t="shared" si="54"/>
        <v>OK</v>
      </c>
      <c r="AK154" s="228" t="s">
        <v>1826</v>
      </c>
      <c r="AL154" s="226" t="s">
        <v>626</v>
      </c>
      <c r="AM154" s="68"/>
      <c r="AN154" s="68"/>
      <c r="AO154" s="122"/>
      <c r="AP154" s="154" t="str">
        <f t="shared" si="60"/>
        <v/>
      </c>
      <c r="AQ154" s="155" t="str">
        <f t="shared" si="61"/>
        <v/>
      </c>
      <c r="AR154" s="152" t="str">
        <f t="shared" si="62"/>
        <v/>
      </c>
      <c r="AS154" s="68"/>
      <c r="AT154" s="68"/>
      <c r="AU154" s="57" t="str">
        <f t="shared" si="63"/>
        <v>Cumplida</v>
      </c>
      <c r="AV154" s="68"/>
      <c r="AW154" s="70" t="s">
        <v>1707</v>
      </c>
    </row>
    <row r="155" spans="1:49" s="36" customFormat="1" ht="50.1" customHeight="1" x14ac:dyDescent="0.2">
      <c r="A155" s="68">
        <v>342</v>
      </c>
      <c r="B155" s="66">
        <v>43321</v>
      </c>
      <c r="C155" s="67" t="s">
        <v>38</v>
      </c>
      <c r="D155" s="68"/>
      <c r="E155" s="67" t="s">
        <v>769</v>
      </c>
      <c r="F155" s="66">
        <v>43245</v>
      </c>
      <c r="G155" s="295" t="s">
        <v>1090</v>
      </c>
      <c r="H155" s="291" t="s">
        <v>58</v>
      </c>
      <c r="I155" s="291" t="s">
        <v>1094</v>
      </c>
      <c r="J155" s="69" t="s">
        <v>1095</v>
      </c>
      <c r="K155" s="69" t="s">
        <v>1093</v>
      </c>
      <c r="L155" s="92">
        <v>1</v>
      </c>
      <c r="M155" s="192" t="s">
        <v>50</v>
      </c>
      <c r="N155" s="47" t="str">
        <f>IF(H155="","",VLOOKUP(H155,dato!$A$2:$B$43,2,FALSE))</f>
        <v>Juan Carlos Gómez Melgarejo</v>
      </c>
      <c r="O155" s="47" t="s">
        <v>621</v>
      </c>
      <c r="P155" s="47" t="str">
        <f>IF(H155="","",VLOOKUP(O155,dato!$A$2:$B$152,2,FALSE))</f>
        <v>William Javier Cabrejo García</v>
      </c>
      <c r="Q155" s="69" t="s">
        <v>1240</v>
      </c>
      <c r="R155" s="69" t="s">
        <v>1253</v>
      </c>
      <c r="S155" s="93">
        <v>1</v>
      </c>
      <c r="T155" s="69" t="s">
        <v>1253</v>
      </c>
      <c r="U155" s="78">
        <v>43327</v>
      </c>
      <c r="V155" s="196">
        <v>43554</v>
      </c>
      <c r="W155" s="148"/>
      <c r="X155" s="148"/>
      <c r="Y155" s="165"/>
      <c r="Z155" s="83" t="str">
        <f t="shared" si="57"/>
        <v/>
      </c>
      <c r="AA155" s="84" t="str">
        <f t="shared" si="58"/>
        <v/>
      </c>
      <c r="AB155" s="85" t="str">
        <f t="shared" si="59"/>
        <v/>
      </c>
      <c r="AC155" s="148"/>
      <c r="AD155" s="148"/>
      <c r="AE155" s="234">
        <v>43538</v>
      </c>
      <c r="AF155" s="228" t="s">
        <v>1815</v>
      </c>
      <c r="AG155" s="223">
        <v>1</v>
      </c>
      <c r="AH155" s="82">
        <f t="shared" si="52"/>
        <v>1</v>
      </c>
      <c r="AI155" s="82">
        <f t="shared" si="53"/>
        <v>1</v>
      </c>
      <c r="AJ155" s="156" t="str">
        <f t="shared" si="54"/>
        <v>OK</v>
      </c>
      <c r="AK155" s="228" t="s">
        <v>1826</v>
      </c>
      <c r="AL155" s="226" t="s">
        <v>626</v>
      </c>
      <c r="AM155" s="68"/>
      <c r="AN155" s="68"/>
      <c r="AO155" s="122"/>
      <c r="AP155" s="154" t="str">
        <f t="shared" si="60"/>
        <v/>
      </c>
      <c r="AQ155" s="155" t="str">
        <f t="shared" si="61"/>
        <v/>
      </c>
      <c r="AR155" s="152" t="str">
        <f t="shared" si="62"/>
        <v/>
      </c>
      <c r="AS155" s="68"/>
      <c r="AT155" s="68"/>
      <c r="AU155" s="57" t="str">
        <f t="shared" si="63"/>
        <v>Cumplida</v>
      </c>
      <c r="AV155" s="68"/>
      <c r="AW155" s="70" t="s">
        <v>1707</v>
      </c>
    </row>
    <row r="156" spans="1:49" s="36" customFormat="1" ht="50.1" customHeight="1" x14ac:dyDescent="0.2">
      <c r="A156" s="68">
        <v>342</v>
      </c>
      <c r="B156" s="66">
        <v>43321</v>
      </c>
      <c r="C156" s="67" t="s">
        <v>38</v>
      </c>
      <c r="D156" s="68"/>
      <c r="E156" s="67" t="s">
        <v>769</v>
      </c>
      <c r="F156" s="66">
        <v>43245</v>
      </c>
      <c r="G156" s="295" t="s">
        <v>1090</v>
      </c>
      <c r="H156" s="291" t="s">
        <v>58</v>
      </c>
      <c r="I156" s="291" t="s">
        <v>1096</v>
      </c>
      <c r="J156" s="69" t="s">
        <v>1097</v>
      </c>
      <c r="K156" s="69" t="s">
        <v>1098</v>
      </c>
      <c r="L156" s="92">
        <v>1</v>
      </c>
      <c r="M156" s="192" t="s">
        <v>50</v>
      </c>
      <c r="N156" s="47" t="str">
        <f>IF(H156="","",VLOOKUP(H156,dato!$A$2:$B$43,2,FALSE))</f>
        <v>Juan Carlos Gómez Melgarejo</v>
      </c>
      <c r="O156" s="47" t="s">
        <v>621</v>
      </c>
      <c r="P156" s="47" t="str">
        <f>IF(H156="","",VLOOKUP(O156,dato!$A$2:$B$152,2,FALSE))</f>
        <v>William Javier Cabrejo García</v>
      </c>
      <c r="Q156" s="69" t="s">
        <v>1240</v>
      </c>
      <c r="R156" s="69" t="s">
        <v>1253</v>
      </c>
      <c r="S156" s="93">
        <v>1</v>
      </c>
      <c r="T156" s="69" t="s">
        <v>1253</v>
      </c>
      <c r="U156" s="78">
        <v>43327</v>
      </c>
      <c r="V156" s="196">
        <v>43554</v>
      </c>
      <c r="W156" s="148"/>
      <c r="X156" s="148"/>
      <c r="Y156" s="165"/>
      <c r="Z156" s="83" t="str">
        <f t="shared" si="57"/>
        <v/>
      </c>
      <c r="AA156" s="84" t="str">
        <f t="shared" si="58"/>
        <v/>
      </c>
      <c r="AB156" s="85" t="str">
        <f t="shared" si="59"/>
        <v/>
      </c>
      <c r="AC156" s="148"/>
      <c r="AD156" s="148"/>
      <c r="AE156" s="234">
        <v>43538</v>
      </c>
      <c r="AF156" s="228" t="s">
        <v>1815</v>
      </c>
      <c r="AG156" s="223">
        <v>1</v>
      </c>
      <c r="AH156" s="82">
        <f t="shared" si="52"/>
        <v>1</v>
      </c>
      <c r="AI156" s="82">
        <f t="shared" si="53"/>
        <v>1</v>
      </c>
      <c r="AJ156" s="156" t="str">
        <f t="shared" si="54"/>
        <v>OK</v>
      </c>
      <c r="AK156" s="228" t="s">
        <v>1826</v>
      </c>
      <c r="AL156" s="226" t="s">
        <v>626</v>
      </c>
      <c r="AM156" s="68"/>
      <c r="AN156" s="68"/>
      <c r="AO156" s="122"/>
      <c r="AP156" s="154" t="str">
        <f t="shared" si="60"/>
        <v/>
      </c>
      <c r="AQ156" s="155" t="str">
        <f t="shared" si="61"/>
        <v/>
      </c>
      <c r="AR156" s="152" t="str">
        <f t="shared" si="62"/>
        <v/>
      </c>
      <c r="AS156" s="68"/>
      <c r="AT156" s="68"/>
      <c r="AU156" s="57" t="str">
        <f t="shared" si="63"/>
        <v>Cumplida</v>
      </c>
      <c r="AV156" s="68"/>
      <c r="AW156" s="70" t="s">
        <v>1707</v>
      </c>
    </row>
    <row r="157" spans="1:49" s="36" customFormat="1" ht="50.1" customHeight="1" x14ac:dyDescent="0.2">
      <c r="A157" s="68">
        <v>342</v>
      </c>
      <c r="B157" s="66">
        <v>43321</v>
      </c>
      <c r="C157" s="67" t="s">
        <v>38</v>
      </c>
      <c r="D157" s="68"/>
      <c r="E157" s="67" t="s">
        <v>769</v>
      </c>
      <c r="F157" s="66">
        <v>43245</v>
      </c>
      <c r="G157" s="295" t="s">
        <v>1099</v>
      </c>
      <c r="H157" s="291" t="s">
        <v>58</v>
      </c>
      <c r="I157" s="291" t="s">
        <v>1100</v>
      </c>
      <c r="J157" s="69" t="s">
        <v>1101</v>
      </c>
      <c r="K157" s="69" t="s">
        <v>1102</v>
      </c>
      <c r="L157" s="92">
        <v>1</v>
      </c>
      <c r="M157" s="192" t="s">
        <v>50</v>
      </c>
      <c r="N157" s="47" t="str">
        <f>IF(H157="","",VLOOKUP(H157,dato!$A$2:$B$43,2,FALSE))</f>
        <v>Juan Carlos Gómez Melgarejo</v>
      </c>
      <c r="O157" s="47" t="s">
        <v>621</v>
      </c>
      <c r="P157" s="47" t="str">
        <f>IF(H157="","",VLOOKUP(O157,dato!$A$2:$B$152,2,FALSE))</f>
        <v>William Javier Cabrejo García</v>
      </c>
      <c r="Q157" s="69" t="s">
        <v>1240</v>
      </c>
      <c r="R157" s="69" t="s">
        <v>1254</v>
      </c>
      <c r="S157" s="93">
        <v>1</v>
      </c>
      <c r="T157" s="69" t="s">
        <v>1254</v>
      </c>
      <c r="U157" s="78">
        <v>43344</v>
      </c>
      <c r="V157" s="196">
        <v>43495</v>
      </c>
      <c r="W157" s="148"/>
      <c r="X157" s="148"/>
      <c r="Y157" s="165"/>
      <c r="Z157" s="83" t="str">
        <f t="shared" si="57"/>
        <v/>
      </c>
      <c r="AA157" s="84" t="str">
        <f t="shared" si="58"/>
        <v/>
      </c>
      <c r="AB157" s="85" t="str">
        <f t="shared" si="59"/>
        <v/>
      </c>
      <c r="AC157" s="148"/>
      <c r="AD157" s="148"/>
      <c r="AE157" s="235">
        <v>43538</v>
      </c>
      <c r="AF157" s="228" t="s">
        <v>1816</v>
      </c>
      <c r="AG157" s="223">
        <v>1</v>
      </c>
      <c r="AH157" s="82">
        <f t="shared" si="52"/>
        <v>1</v>
      </c>
      <c r="AI157" s="82">
        <f t="shared" si="53"/>
        <v>1</v>
      </c>
      <c r="AJ157" s="156" t="str">
        <f t="shared" si="54"/>
        <v>OK</v>
      </c>
      <c r="AK157" s="233" t="s">
        <v>1827</v>
      </c>
      <c r="AL157" s="226" t="s">
        <v>626</v>
      </c>
      <c r="AM157" s="68"/>
      <c r="AN157" s="68"/>
      <c r="AO157" s="122"/>
      <c r="AP157" s="154" t="str">
        <f t="shared" si="60"/>
        <v/>
      </c>
      <c r="AQ157" s="155" t="str">
        <f t="shared" si="61"/>
        <v/>
      </c>
      <c r="AR157" s="152" t="str">
        <f t="shared" si="62"/>
        <v/>
      </c>
      <c r="AS157" s="68"/>
      <c r="AT157" s="68"/>
      <c r="AU157" s="57" t="str">
        <f t="shared" si="63"/>
        <v>Cumplida</v>
      </c>
      <c r="AV157" s="68"/>
      <c r="AW157" s="70" t="s">
        <v>1707</v>
      </c>
    </row>
    <row r="158" spans="1:49" s="36" customFormat="1" ht="50.1" customHeight="1" x14ac:dyDescent="0.2">
      <c r="A158" s="68">
        <v>342</v>
      </c>
      <c r="B158" s="66">
        <v>43321</v>
      </c>
      <c r="C158" s="67" t="s">
        <v>38</v>
      </c>
      <c r="D158" s="68"/>
      <c r="E158" s="67" t="s">
        <v>769</v>
      </c>
      <c r="F158" s="66">
        <v>43245</v>
      </c>
      <c r="G158" s="295" t="s">
        <v>1099</v>
      </c>
      <c r="H158" s="291" t="s">
        <v>58</v>
      </c>
      <c r="I158" s="291" t="s">
        <v>1103</v>
      </c>
      <c r="J158" s="69" t="s">
        <v>1104</v>
      </c>
      <c r="K158" s="69" t="s">
        <v>1105</v>
      </c>
      <c r="L158" s="92">
        <v>1</v>
      </c>
      <c r="M158" s="192" t="s">
        <v>50</v>
      </c>
      <c r="N158" s="47" t="str">
        <f>IF(H158="","",VLOOKUP(H158,dato!$A$2:$B$43,2,FALSE))</f>
        <v>Juan Carlos Gómez Melgarejo</v>
      </c>
      <c r="O158" s="47" t="s">
        <v>621</v>
      </c>
      <c r="P158" s="47" t="str">
        <f>IF(H158="","",VLOOKUP(O158,dato!$A$2:$B$152,2,FALSE))</f>
        <v>William Javier Cabrejo García</v>
      </c>
      <c r="Q158" s="69" t="s">
        <v>1240</v>
      </c>
      <c r="R158" s="69" t="s">
        <v>1253</v>
      </c>
      <c r="S158" s="93">
        <v>1</v>
      </c>
      <c r="T158" s="69" t="s">
        <v>1253</v>
      </c>
      <c r="U158" s="78">
        <v>43327</v>
      </c>
      <c r="V158" s="196">
        <v>43605</v>
      </c>
      <c r="W158" s="148"/>
      <c r="X158" s="148"/>
      <c r="Y158" s="165"/>
      <c r="Z158" s="83" t="str">
        <f t="shared" si="57"/>
        <v/>
      </c>
      <c r="AA158" s="84" t="str">
        <f t="shared" si="58"/>
        <v/>
      </c>
      <c r="AB158" s="85" t="str">
        <f t="shared" si="59"/>
        <v/>
      </c>
      <c r="AC158" s="148"/>
      <c r="AD158" s="148"/>
      <c r="AE158" s="235">
        <v>43538</v>
      </c>
      <c r="AF158" s="228" t="s">
        <v>1817</v>
      </c>
      <c r="AG158" s="223">
        <v>1</v>
      </c>
      <c r="AH158" s="82">
        <f t="shared" si="52"/>
        <v>1</v>
      </c>
      <c r="AI158" s="82">
        <f t="shared" si="53"/>
        <v>1</v>
      </c>
      <c r="AJ158" s="156" t="str">
        <f t="shared" si="54"/>
        <v>OK</v>
      </c>
      <c r="AK158" s="228" t="s">
        <v>1828</v>
      </c>
      <c r="AL158" s="226" t="s">
        <v>626</v>
      </c>
      <c r="AM158" s="68"/>
      <c r="AN158" s="68"/>
      <c r="AO158" s="122"/>
      <c r="AP158" s="154" t="str">
        <f t="shared" si="60"/>
        <v/>
      </c>
      <c r="AQ158" s="155" t="str">
        <f t="shared" si="61"/>
        <v/>
      </c>
      <c r="AR158" s="152" t="str">
        <f t="shared" si="62"/>
        <v/>
      </c>
      <c r="AS158" s="68"/>
      <c r="AT158" s="68"/>
      <c r="AU158" s="57" t="str">
        <f t="shared" si="63"/>
        <v>Cumplida</v>
      </c>
      <c r="AV158" s="68"/>
      <c r="AW158" s="70" t="s">
        <v>1707</v>
      </c>
    </row>
    <row r="159" spans="1:49" s="36" customFormat="1" ht="50.1" customHeight="1" x14ac:dyDescent="0.2">
      <c r="A159" s="68">
        <v>342</v>
      </c>
      <c r="B159" s="66">
        <v>43321</v>
      </c>
      <c r="C159" s="67" t="s">
        <v>38</v>
      </c>
      <c r="D159" s="68"/>
      <c r="E159" s="67" t="s">
        <v>769</v>
      </c>
      <c r="F159" s="66">
        <v>43245</v>
      </c>
      <c r="G159" s="295" t="s">
        <v>770</v>
      </c>
      <c r="H159" s="291" t="s">
        <v>58</v>
      </c>
      <c r="I159" s="291" t="s">
        <v>1106</v>
      </c>
      <c r="J159" s="69" t="s">
        <v>1107</v>
      </c>
      <c r="K159" s="69" t="s">
        <v>1108</v>
      </c>
      <c r="L159" s="92">
        <v>1</v>
      </c>
      <c r="M159" s="192" t="s">
        <v>53</v>
      </c>
      <c r="N159" s="47" t="str">
        <f>IF(H159="","",VLOOKUP(H159,dato!$A$2:$B$43,2,FALSE))</f>
        <v>Juan Carlos Gómez Melgarejo</v>
      </c>
      <c r="O159" s="47" t="s">
        <v>621</v>
      </c>
      <c r="P159" s="47" t="str">
        <f>IF(H159="","",VLOOKUP(O159,dato!$A$2:$B$152,2,FALSE))</f>
        <v>William Javier Cabrejo García</v>
      </c>
      <c r="Q159" s="69" t="s">
        <v>1240</v>
      </c>
      <c r="R159" s="69" t="s">
        <v>1255</v>
      </c>
      <c r="S159" s="93">
        <v>1</v>
      </c>
      <c r="T159" s="69" t="s">
        <v>1255</v>
      </c>
      <c r="U159" s="78">
        <v>43313</v>
      </c>
      <c r="V159" s="196">
        <v>43554</v>
      </c>
      <c r="W159" s="148"/>
      <c r="X159" s="148"/>
      <c r="Y159" s="165"/>
      <c r="Z159" s="83" t="str">
        <f t="shared" si="57"/>
        <v/>
      </c>
      <c r="AA159" s="84" t="str">
        <f t="shared" si="58"/>
        <v/>
      </c>
      <c r="AB159" s="85" t="str">
        <f t="shared" si="59"/>
        <v/>
      </c>
      <c r="AC159" s="148"/>
      <c r="AD159" s="148"/>
      <c r="AE159" s="234">
        <v>43538</v>
      </c>
      <c r="AF159" s="228" t="s">
        <v>1829</v>
      </c>
      <c r="AG159" s="223">
        <v>0</v>
      </c>
      <c r="AH159" s="82">
        <f t="shared" si="52"/>
        <v>0</v>
      </c>
      <c r="AI159" s="82">
        <f t="shared" si="53"/>
        <v>0</v>
      </c>
      <c r="AJ159" s="156" t="str">
        <f t="shared" si="54"/>
        <v>ROJO</v>
      </c>
      <c r="AK159" s="228" t="s">
        <v>1839</v>
      </c>
      <c r="AL159" s="226" t="s">
        <v>626</v>
      </c>
      <c r="AM159" s="68"/>
      <c r="AN159" s="68"/>
      <c r="AO159" s="122"/>
      <c r="AP159" s="154" t="str">
        <f t="shared" si="60"/>
        <v/>
      </c>
      <c r="AQ159" s="155" t="str">
        <f t="shared" si="61"/>
        <v/>
      </c>
      <c r="AR159" s="152" t="str">
        <f t="shared" si="62"/>
        <v/>
      </c>
      <c r="AS159" s="68"/>
      <c r="AT159" s="68"/>
      <c r="AU159" s="57" t="str">
        <f t="shared" si="63"/>
        <v>Pendiente</v>
      </c>
      <c r="AV159" s="68"/>
      <c r="AW159" s="70" t="s">
        <v>35</v>
      </c>
    </row>
    <row r="160" spans="1:49" s="36" customFormat="1" ht="50.1" customHeight="1" x14ac:dyDescent="0.2">
      <c r="A160" s="68">
        <v>342</v>
      </c>
      <c r="B160" s="66">
        <v>43321</v>
      </c>
      <c r="C160" s="67" t="s">
        <v>38</v>
      </c>
      <c r="D160" s="68"/>
      <c r="E160" s="67" t="s">
        <v>769</v>
      </c>
      <c r="F160" s="66">
        <v>43245</v>
      </c>
      <c r="G160" s="295" t="s">
        <v>770</v>
      </c>
      <c r="H160" s="291" t="s">
        <v>58</v>
      </c>
      <c r="I160" s="291" t="s">
        <v>1109</v>
      </c>
      <c r="J160" s="69" t="s">
        <v>1110</v>
      </c>
      <c r="K160" s="69" t="s">
        <v>1111</v>
      </c>
      <c r="L160" s="92">
        <v>2</v>
      </c>
      <c r="M160" s="192" t="s">
        <v>53</v>
      </c>
      <c r="N160" s="47" t="str">
        <f>IF(H160="","",VLOOKUP(H160,dato!$A$2:$B$43,2,FALSE))</f>
        <v>Juan Carlos Gómez Melgarejo</v>
      </c>
      <c r="O160" s="47" t="s">
        <v>621</v>
      </c>
      <c r="P160" s="47" t="str">
        <f>IF(H160="","",VLOOKUP(O160,dato!$A$2:$B$152,2,FALSE))</f>
        <v>William Javier Cabrejo García</v>
      </c>
      <c r="Q160" s="69" t="s">
        <v>1240</v>
      </c>
      <c r="R160" s="69" t="s">
        <v>1243</v>
      </c>
      <c r="S160" s="93">
        <v>1</v>
      </c>
      <c r="T160" s="69" t="s">
        <v>1244</v>
      </c>
      <c r="U160" s="78">
        <v>43313</v>
      </c>
      <c r="V160" s="196">
        <v>43554</v>
      </c>
      <c r="W160" s="148"/>
      <c r="X160" s="148"/>
      <c r="Y160" s="165"/>
      <c r="Z160" s="83" t="str">
        <f t="shared" si="57"/>
        <v/>
      </c>
      <c r="AA160" s="84" t="str">
        <f t="shared" si="58"/>
        <v/>
      </c>
      <c r="AB160" s="85" t="str">
        <f t="shared" si="59"/>
        <v/>
      </c>
      <c r="AC160" s="148"/>
      <c r="AD160" s="148"/>
      <c r="AE160" s="234">
        <v>43538</v>
      </c>
      <c r="AF160" s="228" t="s">
        <v>1829</v>
      </c>
      <c r="AG160" s="223">
        <v>0</v>
      </c>
      <c r="AH160" s="82">
        <f t="shared" si="52"/>
        <v>0</v>
      </c>
      <c r="AI160" s="82">
        <f t="shared" si="53"/>
        <v>0</v>
      </c>
      <c r="AJ160" s="156" t="str">
        <f t="shared" si="54"/>
        <v>ROJO</v>
      </c>
      <c r="AK160" s="228" t="s">
        <v>1840</v>
      </c>
      <c r="AL160" s="226" t="s">
        <v>626</v>
      </c>
      <c r="AM160" s="68"/>
      <c r="AN160" s="68"/>
      <c r="AO160" s="122"/>
      <c r="AP160" s="154" t="str">
        <f t="shared" si="60"/>
        <v/>
      </c>
      <c r="AQ160" s="155" t="str">
        <f t="shared" si="61"/>
        <v/>
      </c>
      <c r="AR160" s="152" t="str">
        <f t="shared" si="62"/>
        <v/>
      </c>
      <c r="AS160" s="68"/>
      <c r="AT160" s="68"/>
      <c r="AU160" s="57" t="str">
        <f t="shared" si="63"/>
        <v>Pendiente</v>
      </c>
      <c r="AV160" s="68"/>
      <c r="AW160" s="70" t="s">
        <v>35</v>
      </c>
    </row>
    <row r="161" spans="1:49" s="36" customFormat="1" ht="50.1" customHeight="1" x14ac:dyDescent="0.2">
      <c r="A161" s="68">
        <v>342</v>
      </c>
      <c r="B161" s="66">
        <v>43321</v>
      </c>
      <c r="C161" s="67" t="s">
        <v>38</v>
      </c>
      <c r="D161" s="68"/>
      <c r="E161" s="67" t="s">
        <v>769</v>
      </c>
      <c r="F161" s="66">
        <v>43245</v>
      </c>
      <c r="G161" s="295" t="s">
        <v>770</v>
      </c>
      <c r="H161" s="291" t="s">
        <v>58</v>
      </c>
      <c r="I161" s="291" t="s">
        <v>1112</v>
      </c>
      <c r="J161" s="69" t="s">
        <v>1113</v>
      </c>
      <c r="K161" s="69" t="s">
        <v>1114</v>
      </c>
      <c r="L161" s="92">
        <v>1</v>
      </c>
      <c r="M161" s="192" t="s">
        <v>50</v>
      </c>
      <c r="N161" s="47" t="str">
        <f>IF(H161="","",VLOOKUP(H161,dato!$A$2:$B$43,2,FALSE))</f>
        <v>Juan Carlos Gómez Melgarejo</v>
      </c>
      <c r="O161" s="47" t="s">
        <v>621</v>
      </c>
      <c r="P161" s="47" t="str">
        <f>IF(H161="","",VLOOKUP(O161,dato!$A$2:$B$152,2,FALSE))</f>
        <v>William Javier Cabrejo García</v>
      </c>
      <c r="Q161" s="69" t="s">
        <v>1240</v>
      </c>
      <c r="R161" s="69" t="s">
        <v>1256</v>
      </c>
      <c r="S161" s="93">
        <v>1</v>
      </c>
      <c r="T161" s="69" t="s">
        <v>1256</v>
      </c>
      <c r="U161" s="78">
        <v>43313</v>
      </c>
      <c r="V161" s="196">
        <v>43495</v>
      </c>
      <c r="W161" s="148"/>
      <c r="X161" s="148"/>
      <c r="Y161" s="165"/>
      <c r="Z161" s="83" t="str">
        <f t="shared" si="57"/>
        <v/>
      </c>
      <c r="AA161" s="84" t="str">
        <f t="shared" si="58"/>
        <v/>
      </c>
      <c r="AB161" s="85" t="str">
        <f t="shared" si="59"/>
        <v/>
      </c>
      <c r="AC161" s="148"/>
      <c r="AD161" s="148"/>
      <c r="AE161" s="234">
        <v>43538</v>
      </c>
      <c r="AF161" s="228" t="s">
        <v>1830</v>
      </c>
      <c r="AG161" s="223">
        <v>1</v>
      </c>
      <c r="AH161" s="82">
        <f t="shared" si="52"/>
        <v>1</v>
      </c>
      <c r="AI161" s="82">
        <f t="shared" si="53"/>
        <v>1</v>
      </c>
      <c r="AJ161" s="156" t="str">
        <f t="shared" si="54"/>
        <v>OK</v>
      </c>
      <c r="AK161" s="228" t="s">
        <v>1841</v>
      </c>
      <c r="AL161" s="226" t="s">
        <v>626</v>
      </c>
      <c r="AM161" s="68"/>
      <c r="AN161" s="68"/>
      <c r="AO161" s="122"/>
      <c r="AP161" s="154" t="str">
        <f t="shared" si="60"/>
        <v/>
      </c>
      <c r="AQ161" s="155" t="str">
        <f t="shared" si="61"/>
        <v/>
      </c>
      <c r="AR161" s="152" t="str">
        <f t="shared" si="62"/>
        <v/>
      </c>
      <c r="AS161" s="68"/>
      <c r="AT161" s="68"/>
      <c r="AU161" s="57" t="str">
        <f t="shared" si="63"/>
        <v>Cumplida</v>
      </c>
      <c r="AV161" s="68"/>
      <c r="AW161" s="70" t="s">
        <v>1707</v>
      </c>
    </row>
    <row r="162" spans="1:49" s="36" customFormat="1" ht="50.1" customHeight="1" x14ac:dyDescent="0.2">
      <c r="A162" s="68">
        <v>342</v>
      </c>
      <c r="B162" s="66">
        <v>43321</v>
      </c>
      <c r="C162" s="67" t="s">
        <v>38</v>
      </c>
      <c r="D162" s="68"/>
      <c r="E162" s="67" t="s">
        <v>769</v>
      </c>
      <c r="F162" s="66">
        <v>43245</v>
      </c>
      <c r="G162" s="295" t="s">
        <v>770</v>
      </c>
      <c r="H162" s="291" t="s">
        <v>58</v>
      </c>
      <c r="I162" s="291" t="s">
        <v>1115</v>
      </c>
      <c r="J162" s="69" t="s">
        <v>1116</v>
      </c>
      <c r="K162" s="69" t="s">
        <v>1117</v>
      </c>
      <c r="L162" s="92">
        <v>2</v>
      </c>
      <c r="M162" s="192" t="s">
        <v>53</v>
      </c>
      <c r="N162" s="47" t="str">
        <f>IF(H162="","",VLOOKUP(H162,dato!$A$2:$B$43,2,FALSE))</f>
        <v>Juan Carlos Gómez Melgarejo</v>
      </c>
      <c r="O162" s="47" t="s">
        <v>621</v>
      </c>
      <c r="P162" s="47" t="str">
        <f>IF(H162="","",VLOOKUP(O162,dato!$A$2:$B$152,2,FALSE))</f>
        <v>William Javier Cabrejo García</v>
      </c>
      <c r="Q162" s="69" t="s">
        <v>1240</v>
      </c>
      <c r="R162" s="69" t="s">
        <v>1243</v>
      </c>
      <c r="S162" s="93">
        <v>1</v>
      </c>
      <c r="T162" s="69" t="s">
        <v>1244</v>
      </c>
      <c r="U162" s="78">
        <v>43313</v>
      </c>
      <c r="V162" s="196">
        <v>43554</v>
      </c>
      <c r="W162" s="148"/>
      <c r="X162" s="148"/>
      <c r="Y162" s="165"/>
      <c r="Z162" s="83" t="str">
        <f t="shared" si="57"/>
        <v/>
      </c>
      <c r="AA162" s="84" t="str">
        <f t="shared" si="58"/>
        <v/>
      </c>
      <c r="AB162" s="85" t="str">
        <f t="shared" si="59"/>
        <v/>
      </c>
      <c r="AC162" s="148"/>
      <c r="AD162" s="148"/>
      <c r="AE162" s="235">
        <v>43538</v>
      </c>
      <c r="AF162" s="228" t="s">
        <v>1831</v>
      </c>
      <c r="AG162" s="223">
        <v>2</v>
      </c>
      <c r="AH162" s="82">
        <f t="shared" si="52"/>
        <v>1</v>
      </c>
      <c r="AI162" s="82">
        <f t="shared" si="53"/>
        <v>1</v>
      </c>
      <c r="AJ162" s="156" t="str">
        <f t="shared" si="54"/>
        <v>OK</v>
      </c>
      <c r="AK162" s="228" t="s">
        <v>1842</v>
      </c>
      <c r="AL162" s="226" t="s">
        <v>626</v>
      </c>
      <c r="AM162" s="68"/>
      <c r="AN162" s="68"/>
      <c r="AO162" s="122"/>
      <c r="AP162" s="154" t="str">
        <f t="shared" si="60"/>
        <v/>
      </c>
      <c r="AQ162" s="155" t="str">
        <f t="shared" si="61"/>
        <v/>
      </c>
      <c r="AR162" s="152" t="str">
        <f t="shared" si="62"/>
        <v/>
      </c>
      <c r="AS162" s="68"/>
      <c r="AT162" s="68"/>
      <c r="AU162" s="57" t="str">
        <f t="shared" si="63"/>
        <v>Cumplida</v>
      </c>
      <c r="AV162" s="68"/>
      <c r="AW162" s="70" t="s">
        <v>1707</v>
      </c>
    </row>
    <row r="163" spans="1:49" s="36" customFormat="1" ht="50.1" customHeight="1" x14ac:dyDescent="0.2">
      <c r="A163" s="68">
        <v>342</v>
      </c>
      <c r="B163" s="66">
        <v>43321</v>
      </c>
      <c r="C163" s="67" t="s">
        <v>38</v>
      </c>
      <c r="D163" s="68"/>
      <c r="E163" s="67" t="s">
        <v>769</v>
      </c>
      <c r="F163" s="66">
        <v>43245</v>
      </c>
      <c r="G163" s="295" t="s">
        <v>770</v>
      </c>
      <c r="H163" s="291" t="s">
        <v>58</v>
      </c>
      <c r="I163" s="291" t="s">
        <v>1118</v>
      </c>
      <c r="J163" s="69" t="s">
        <v>691</v>
      </c>
      <c r="K163" s="69" t="s">
        <v>1119</v>
      </c>
      <c r="L163" s="92">
        <v>1</v>
      </c>
      <c r="M163" s="192" t="s">
        <v>50</v>
      </c>
      <c r="N163" s="47" t="str">
        <f>IF(H163="","",VLOOKUP(H163,dato!$A$2:$B$43,2,FALSE))</f>
        <v>Juan Carlos Gómez Melgarejo</v>
      </c>
      <c r="O163" s="47" t="s">
        <v>621</v>
      </c>
      <c r="P163" s="47" t="str">
        <f>IF(H163="","",VLOOKUP(O163,dato!$A$2:$B$152,2,FALSE))</f>
        <v>William Javier Cabrejo García</v>
      </c>
      <c r="Q163" s="69" t="s">
        <v>1240</v>
      </c>
      <c r="R163" s="69" t="s">
        <v>1241</v>
      </c>
      <c r="S163" s="93">
        <v>1</v>
      </c>
      <c r="T163" s="69" t="s">
        <v>1241</v>
      </c>
      <c r="U163" s="78">
        <v>43313</v>
      </c>
      <c r="V163" s="78">
        <v>43465</v>
      </c>
      <c r="W163" s="148"/>
      <c r="X163" s="148"/>
      <c r="Y163" s="165"/>
      <c r="Z163" s="83" t="str">
        <f t="shared" si="57"/>
        <v/>
      </c>
      <c r="AA163" s="84" t="str">
        <f t="shared" si="58"/>
        <v/>
      </c>
      <c r="AB163" s="85" t="str">
        <f t="shared" si="59"/>
        <v/>
      </c>
      <c r="AC163" s="148"/>
      <c r="AD163" s="148"/>
      <c r="AE163" s="234">
        <v>43538</v>
      </c>
      <c r="AF163" s="228" t="s">
        <v>1832</v>
      </c>
      <c r="AG163" s="223">
        <v>1</v>
      </c>
      <c r="AH163" s="82">
        <f t="shared" si="52"/>
        <v>1</v>
      </c>
      <c r="AI163" s="82">
        <f t="shared" si="53"/>
        <v>1</v>
      </c>
      <c r="AJ163" s="156" t="str">
        <f t="shared" si="54"/>
        <v>OK</v>
      </c>
      <c r="AK163" s="228" t="s">
        <v>1841</v>
      </c>
      <c r="AL163" s="226" t="s">
        <v>626</v>
      </c>
      <c r="AM163" s="68"/>
      <c r="AN163" s="68"/>
      <c r="AO163" s="122"/>
      <c r="AP163" s="154" t="str">
        <f t="shared" si="60"/>
        <v/>
      </c>
      <c r="AQ163" s="155" t="str">
        <f t="shared" si="61"/>
        <v/>
      </c>
      <c r="AR163" s="152" t="str">
        <f t="shared" si="62"/>
        <v/>
      </c>
      <c r="AS163" s="68"/>
      <c r="AT163" s="68"/>
      <c r="AU163" s="57" t="str">
        <f t="shared" si="63"/>
        <v>Cumplida</v>
      </c>
      <c r="AV163" s="68"/>
      <c r="AW163" s="70" t="s">
        <v>1707</v>
      </c>
    </row>
    <row r="164" spans="1:49" s="36" customFormat="1" ht="50.1" customHeight="1" x14ac:dyDescent="0.2">
      <c r="A164" s="68">
        <v>342</v>
      </c>
      <c r="B164" s="66">
        <v>43321</v>
      </c>
      <c r="C164" s="67" t="s">
        <v>38</v>
      </c>
      <c r="D164" s="68"/>
      <c r="E164" s="67" t="s">
        <v>769</v>
      </c>
      <c r="F164" s="66">
        <v>43245</v>
      </c>
      <c r="G164" s="295" t="s">
        <v>770</v>
      </c>
      <c r="H164" s="291" t="s">
        <v>58</v>
      </c>
      <c r="I164" s="291" t="s">
        <v>1120</v>
      </c>
      <c r="J164" s="69" t="s">
        <v>1121</v>
      </c>
      <c r="K164" s="69" t="s">
        <v>1122</v>
      </c>
      <c r="L164" s="92">
        <v>1</v>
      </c>
      <c r="M164" s="192" t="s">
        <v>50</v>
      </c>
      <c r="N164" s="47" t="str">
        <f>IF(H164="","",VLOOKUP(H164,dato!$A$2:$B$43,2,FALSE))</f>
        <v>Juan Carlos Gómez Melgarejo</v>
      </c>
      <c r="O164" s="47" t="s">
        <v>621</v>
      </c>
      <c r="P164" s="47" t="str">
        <f>IF(H164="","",VLOOKUP(O164,dato!$A$2:$B$152,2,FALSE))</f>
        <v>William Javier Cabrejo García</v>
      </c>
      <c r="Q164" s="69" t="s">
        <v>1240</v>
      </c>
      <c r="R164" s="69" t="s">
        <v>1241</v>
      </c>
      <c r="S164" s="93">
        <v>1</v>
      </c>
      <c r="T164" s="69" t="s">
        <v>1241</v>
      </c>
      <c r="U164" s="78">
        <v>43313</v>
      </c>
      <c r="V164" s="78">
        <v>43465</v>
      </c>
      <c r="W164" s="148"/>
      <c r="X164" s="148"/>
      <c r="Y164" s="165"/>
      <c r="Z164" s="83" t="str">
        <f t="shared" si="57"/>
        <v/>
      </c>
      <c r="AA164" s="84" t="str">
        <f t="shared" si="58"/>
        <v/>
      </c>
      <c r="AB164" s="85" t="str">
        <f t="shared" si="59"/>
        <v/>
      </c>
      <c r="AC164" s="148"/>
      <c r="AD164" s="148"/>
      <c r="AE164" s="234">
        <v>43538</v>
      </c>
      <c r="AF164" s="228" t="s">
        <v>1833</v>
      </c>
      <c r="AG164" s="223">
        <v>1</v>
      </c>
      <c r="AH164" s="82">
        <f t="shared" si="52"/>
        <v>1</v>
      </c>
      <c r="AI164" s="82">
        <f t="shared" si="53"/>
        <v>1</v>
      </c>
      <c r="AJ164" s="156" t="str">
        <f t="shared" si="54"/>
        <v>OK</v>
      </c>
      <c r="AK164" s="228" t="s">
        <v>1843</v>
      </c>
      <c r="AL164" s="226" t="s">
        <v>626</v>
      </c>
      <c r="AM164" s="68"/>
      <c r="AN164" s="68"/>
      <c r="AO164" s="122"/>
      <c r="AP164" s="154" t="str">
        <f t="shared" si="60"/>
        <v/>
      </c>
      <c r="AQ164" s="155" t="str">
        <f t="shared" si="61"/>
        <v/>
      </c>
      <c r="AR164" s="152" t="str">
        <f t="shared" si="62"/>
        <v/>
      </c>
      <c r="AS164" s="68"/>
      <c r="AT164" s="68"/>
      <c r="AU164" s="57" t="str">
        <f t="shared" si="63"/>
        <v>Cumplida</v>
      </c>
      <c r="AV164" s="68"/>
      <c r="AW164" s="70" t="s">
        <v>1707</v>
      </c>
    </row>
    <row r="165" spans="1:49" s="36" customFormat="1" ht="50.1" customHeight="1" x14ac:dyDescent="0.2">
      <c r="A165" s="68">
        <v>342</v>
      </c>
      <c r="B165" s="66">
        <v>43321</v>
      </c>
      <c r="C165" s="67" t="s">
        <v>38</v>
      </c>
      <c r="D165" s="68"/>
      <c r="E165" s="67" t="s">
        <v>769</v>
      </c>
      <c r="F165" s="66">
        <v>43245</v>
      </c>
      <c r="G165" s="295" t="s">
        <v>770</v>
      </c>
      <c r="H165" s="291" t="s">
        <v>58</v>
      </c>
      <c r="I165" s="291" t="s">
        <v>1123</v>
      </c>
      <c r="J165" s="69" t="s">
        <v>1124</v>
      </c>
      <c r="K165" s="69" t="s">
        <v>1125</v>
      </c>
      <c r="L165" s="92">
        <v>1</v>
      </c>
      <c r="M165" s="192" t="s">
        <v>50</v>
      </c>
      <c r="N165" s="47" t="str">
        <f>IF(H165="","",VLOOKUP(H165,dato!$A$2:$B$43,2,FALSE))</f>
        <v>Juan Carlos Gómez Melgarejo</v>
      </c>
      <c r="O165" s="47" t="s">
        <v>621</v>
      </c>
      <c r="P165" s="47" t="str">
        <f>IF(H165="","",VLOOKUP(O165,dato!$A$2:$B$152,2,FALSE))</f>
        <v>William Javier Cabrejo García</v>
      </c>
      <c r="Q165" s="69" t="s">
        <v>1240</v>
      </c>
      <c r="R165" s="69" t="s">
        <v>1241</v>
      </c>
      <c r="S165" s="93">
        <v>1</v>
      </c>
      <c r="T165" s="69" t="s">
        <v>1241</v>
      </c>
      <c r="U165" s="78">
        <v>43313</v>
      </c>
      <c r="V165" s="78">
        <v>43373</v>
      </c>
      <c r="W165" s="148"/>
      <c r="X165" s="148"/>
      <c r="Y165" s="165"/>
      <c r="Z165" s="83" t="str">
        <f t="shared" si="57"/>
        <v/>
      </c>
      <c r="AA165" s="84" t="str">
        <f t="shared" si="58"/>
        <v/>
      </c>
      <c r="AB165" s="85" t="str">
        <f t="shared" si="59"/>
        <v/>
      </c>
      <c r="AC165" s="148"/>
      <c r="AD165" s="148"/>
      <c r="AE165" s="234">
        <v>43538</v>
      </c>
      <c r="AF165" s="228" t="s">
        <v>1834</v>
      </c>
      <c r="AG165" s="223">
        <v>1</v>
      </c>
      <c r="AH165" s="82">
        <f t="shared" si="52"/>
        <v>1</v>
      </c>
      <c r="AI165" s="82">
        <f t="shared" si="53"/>
        <v>1</v>
      </c>
      <c r="AJ165" s="156" t="str">
        <f t="shared" si="54"/>
        <v>OK</v>
      </c>
      <c r="AK165" s="228" t="s">
        <v>1844</v>
      </c>
      <c r="AL165" s="226" t="s">
        <v>626</v>
      </c>
      <c r="AM165" s="68"/>
      <c r="AN165" s="68"/>
      <c r="AO165" s="122"/>
      <c r="AP165" s="154" t="str">
        <f t="shared" si="60"/>
        <v/>
      </c>
      <c r="AQ165" s="155" t="str">
        <f t="shared" si="61"/>
        <v/>
      </c>
      <c r="AR165" s="152" t="str">
        <f t="shared" si="62"/>
        <v/>
      </c>
      <c r="AS165" s="68"/>
      <c r="AT165" s="68"/>
      <c r="AU165" s="57" t="str">
        <f t="shared" si="63"/>
        <v>Cumplida</v>
      </c>
      <c r="AV165" s="68"/>
      <c r="AW165" s="70" t="s">
        <v>1707</v>
      </c>
    </row>
    <row r="166" spans="1:49" s="36" customFormat="1" ht="50.1" customHeight="1" x14ac:dyDescent="0.2">
      <c r="A166" s="68">
        <v>342</v>
      </c>
      <c r="B166" s="66">
        <v>43321</v>
      </c>
      <c r="C166" s="67" t="s">
        <v>38</v>
      </c>
      <c r="D166" s="68"/>
      <c r="E166" s="67" t="s">
        <v>769</v>
      </c>
      <c r="F166" s="66">
        <v>43245</v>
      </c>
      <c r="G166" s="295" t="s">
        <v>1126</v>
      </c>
      <c r="H166" s="291" t="s">
        <v>58</v>
      </c>
      <c r="I166" s="291" t="s">
        <v>1127</v>
      </c>
      <c r="J166" s="69" t="s">
        <v>1128</v>
      </c>
      <c r="K166" s="69" t="s">
        <v>1129</v>
      </c>
      <c r="L166" s="92">
        <v>1</v>
      </c>
      <c r="M166" s="192" t="s">
        <v>50</v>
      </c>
      <c r="N166" s="47" t="str">
        <f>IF(H166="","",VLOOKUP(H166,dato!$A$2:$B$43,2,FALSE))</f>
        <v>Juan Carlos Gómez Melgarejo</v>
      </c>
      <c r="O166" s="47" t="s">
        <v>621</v>
      </c>
      <c r="P166" s="47" t="str">
        <f>IF(H166="","",VLOOKUP(O166,dato!$A$2:$B$152,2,FALSE))</f>
        <v>William Javier Cabrejo García</v>
      </c>
      <c r="Q166" s="69" t="s">
        <v>1240</v>
      </c>
      <c r="R166" s="69" t="s">
        <v>1257</v>
      </c>
      <c r="S166" s="93">
        <v>1</v>
      </c>
      <c r="T166" s="69" t="s">
        <v>1257</v>
      </c>
      <c r="U166" s="78">
        <v>43313</v>
      </c>
      <c r="V166" s="196">
        <v>43524</v>
      </c>
      <c r="W166" s="148"/>
      <c r="X166" s="148"/>
      <c r="Y166" s="165"/>
      <c r="Z166" s="83" t="str">
        <f t="shared" si="57"/>
        <v/>
      </c>
      <c r="AA166" s="84" t="str">
        <f t="shared" si="58"/>
        <v/>
      </c>
      <c r="AB166" s="85" t="str">
        <f t="shared" si="59"/>
        <v/>
      </c>
      <c r="AC166" s="148"/>
      <c r="AD166" s="148"/>
      <c r="AE166" s="234">
        <v>43538</v>
      </c>
      <c r="AF166" s="228" t="s">
        <v>1835</v>
      </c>
      <c r="AG166" s="223">
        <v>0</v>
      </c>
      <c r="AH166" s="82">
        <f t="shared" si="52"/>
        <v>0</v>
      </c>
      <c r="AI166" s="82">
        <f t="shared" si="53"/>
        <v>0</v>
      </c>
      <c r="AJ166" s="156" t="str">
        <f t="shared" si="54"/>
        <v>ROJO</v>
      </c>
      <c r="AK166" s="228" t="s">
        <v>1845</v>
      </c>
      <c r="AL166" s="226" t="s">
        <v>626</v>
      </c>
      <c r="AM166" s="68"/>
      <c r="AN166" s="68"/>
      <c r="AO166" s="122"/>
      <c r="AP166" s="154" t="str">
        <f t="shared" si="60"/>
        <v/>
      </c>
      <c r="AQ166" s="155" t="str">
        <f t="shared" si="61"/>
        <v/>
      </c>
      <c r="AR166" s="152" t="str">
        <f t="shared" si="62"/>
        <v/>
      </c>
      <c r="AS166" s="68"/>
      <c r="AT166" s="68"/>
      <c r="AU166" s="57" t="str">
        <f t="shared" si="63"/>
        <v>Pendiente</v>
      </c>
      <c r="AV166" s="68"/>
      <c r="AW166" s="70" t="s">
        <v>35</v>
      </c>
    </row>
    <row r="167" spans="1:49" s="36" customFormat="1" ht="50.1" customHeight="1" x14ac:dyDescent="0.2">
      <c r="A167" s="68">
        <v>342</v>
      </c>
      <c r="B167" s="66">
        <v>43321</v>
      </c>
      <c r="C167" s="67" t="s">
        <v>38</v>
      </c>
      <c r="D167" s="68"/>
      <c r="E167" s="67" t="s">
        <v>769</v>
      </c>
      <c r="F167" s="66">
        <v>43245</v>
      </c>
      <c r="G167" s="295" t="s">
        <v>1126</v>
      </c>
      <c r="H167" s="291" t="s">
        <v>58</v>
      </c>
      <c r="I167" s="291" t="s">
        <v>1130</v>
      </c>
      <c r="J167" s="69" t="s">
        <v>1131</v>
      </c>
      <c r="K167" s="69" t="s">
        <v>1132</v>
      </c>
      <c r="L167" s="92">
        <v>2</v>
      </c>
      <c r="M167" s="192" t="s">
        <v>53</v>
      </c>
      <c r="N167" s="47" t="str">
        <f>IF(H167="","",VLOOKUP(H167,dato!$A$2:$B$43,2,FALSE))</f>
        <v>Juan Carlos Gómez Melgarejo</v>
      </c>
      <c r="O167" s="47" t="s">
        <v>621</v>
      </c>
      <c r="P167" s="47" t="str">
        <f>IF(H167="","",VLOOKUP(O167,dato!$A$2:$B$152,2,FALSE))</f>
        <v>William Javier Cabrejo García</v>
      </c>
      <c r="Q167" s="69" t="s">
        <v>1240</v>
      </c>
      <c r="R167" s="69" t="s">
        <v>1243</v>
      </c>
      <c r="S167" s="93">
        <v>1</v>
      </c>
      <c r="T167" s="69" t="s">
        <v>1244</v>
      </c>
      <c r="U167" s="78">
        <v>43327</v>
      </c>
      <c r="V167" s="196">
        <v>43605</v>
      </c>
      <c r="W167" s="148"/>
      <c r="X167" s="148"/>
      <c r="Y167" s="165"/>
      <c r="Z167" s="83" t="str">
        <f t="shared" si="57"/>
        <v/>
      </c>
      <c r="AA167" s="84" t="str">
        <f t="shared" si="58"/>
        <v/>
      </c>
      <c r="AB167" s="85" t="str">
        <f t="shared" si="59"/>
        <v/>
      </c>
      <c r="AC167" s="148"/>
      <c r="AD167" s="148"/>
      <c r="AE167" s="234">
        <v>43538</v>
      </c>
      <c r="AF167" s="228" t="s">
        <v>1835</v>
      </c>
      <c r="AG167" s="223">
        <v>0</v>
      </c>
      <c r="AH167" s="82">
        <f t="shared" si="52"/>
        <v>0</v>
      </c>
      <c r="AI167" s="82">
        <f t="shared" si="53"/>
        <v>0</v>
      </c>
      <c r="AJ167" s="156" t="str">
        <f t="shared" si="54"/>
        <v>ROJO</v>
      </c>
      <c r="AK167" s="228" t="s">
        <v>1846</v>
      </c>
      <c r="AL167" s="226" t="s">
        <v>626</v>
      </c>
      <c r="AM167" s="68"/>
      <c r="AN167" s="68"/>
      <c r="AO167" s="122"/>
      <c r="AP167" s="154" t="str">
        <f t="shared" si="60"/>
        <v/>
      </c>
      <c r="AQ167" s="155" t="str">
        <f t="shared" si="61"/>
        <v/>
      </c>
      <c r="AR167" s="152" t="str">
        <f t="shared" si="62"/>
        <v/>
      </c>
      <c r="AS167" s="68"/>
      <c r="AT167" s="68"/>
      <c r="AU167" s="57" t="str">
        <f t="shared" si="63"/>
        <v>Pendiente</v>
      </c>
      <c r="AV167" s="68"/>
      <c r="AW167" s="70" t="s">
        <v>35</v>
      </c>
    </row>
    <row r="168" spans="1:49" s="36" customFormat="1" ht="50.1" customHeight="1" x14ac:dyDescent="0.2">
      <c r="A168" s="68">
        <v>342</v>
      </c>
      <c r="B168" s="66">
        <v>43321</v>
      </c>
      <c r="C168" s="67" t="s">
        <v>38</v>
      </c>
      <c r="D168" s="68"/>
      <c r="E168" s="67" t="s">
        <v>769</v>
      </c>
      <c r="F168" s="66">
        <v>43245</v>
      </c>
      <c r="G168" s="295" t="s">
        <v>1133</v>
      </c>
      <c r="H168" s="291" t="s">
        <v>58</v>
      </c>
      <c r="I168" s="291" t="s">
        <v>1134</v>
      </c>
      <c r="J168" s="69" t="s">
        <v>1135</v>
      </c>
      <c r="K168" s="69" t="s">
        <v>1136</v>
      </c>
      <c r="L168" s="92">
        <v>2</v>
      </c>
      <c r="M168" s="192" t="s">
        <v>53</v>
      </c>
      <c r="N168" s="47" t="str">
        <f>IF(H168="","",VLOOKUP(H168,dato!$A$2:$B$43,2,FALSE))</f>
        <v>Juan Carlos Gómez Melgarejo</v>
      </c>
      <c r="O168" s="47" t="s">
        <v>621</v>
      </c>
      <c r="P168" s="47" t="str">
        <f>IF(H168="","",VLOOKUP(O168,dato!$A$2:$B$152,2,FALSE))</f>
        <v>William Javier Cabrejo García</v>
      </c>
      <c r="Q168" s="69" t="s">
        <v>1240</v>
      </c>
      <c r="R168" s="69" t="s">
        <v>1243</v>
      </c>
      <c r="S168" s="93">
        <v>1</v>
      </c>
      <c r="T168" s="69" t="s">
        <v>1244</v>
      </c>
      <c r="U168" s="78">
        <v>43327</v>
      </c>
      <c r="V168" s="196">
        <v>43585</v>
      </c>
      <c r="W168" s="148"/>
      <c r="X168" s="148"/>
      <c r="Y168" s="165"/>
      <c r="Z168" s="83" t="str">
        <f t="shared" si="57"/>
        <v/>
      </c>
      <c r="AA168" s="84" t="str">
        <f t="shared" si="58"/>
        <v/>
      </c>
      <c r="AB168" s="85" t="str">
        <f t="shared" si="59"/>
        <v/>
      </c>
      <c r="AC168" s="148"/>
      <c r="AD168" s="148"/>
      <c r="AE168" s="234">
        <v>43538</v>
      </c>
      <c r="AF168" s="228" t="s">
        <v>1836</v>
      </c>
      <c r="AG168" s="223">
        <v>1</v>
      </c>
      <c r="AH168" s="82">
        <f t="shared" si="52"/>
        <v>0.5</v>
      </c>
      <c r="AI168" s="82">
        <f t="shared" si="53"/>
        <v>0.5</v>
      </c>
      <c r="AJ168" s="156" t="str">
        <f t="shared" si="54"/>
        <v>ROJO</v>
      </c>
      <c r="AK168" s="228" t="s">
        <v>1847</v>
      </c>
      <c r="AL168" s="226" t="s">
        <v>626</v>
      </c>
      <c r="AM168" s="68"/>
      <c r="AN168" s="68"/>
      <c r="AO168" s="122"/>
      <c r="AP168" s="154" t="str">
        <f t="shared" si="60"/>
        <v/>
      </c>
      <c r="AQ168" s="155" t="str">
        <f t="shared" si="61"/>
        <v/>
      </c>
      <c r="AR168" s="152" t="str">
        <f t="shared" si="62"/>
        <v/>
      </c>
      <c r="AS168" s="68"/>
      <c r="AT168" s="68"/>
      <c r="AU168" s="57" t="str">
        <f t="shared" si="63"/>
        <v>Pendiente</v>
      </c>
      <c r="AV168" s="68"/>
      <c r="AW168" s="70" t="s">
        <v>35</v>
      </c>
    </row>
    <row r="169" spans="1:49" s="36" customFormat="1" ht="50.1" customHeight="1" x14ac:dyDescent="0.2">
      <c r="A169" s="68">
        <v>342</v>
      </c>
      <c r="B169" s="66">
        <v>43321</v>
      </c>
      <c r="C169" s="67" t="s">
        <v>38</v>
      </c>
      <c r="D169" s="68"/>
      <c r="E169" s="67" t="s">
        <v>769</v>
      </c>
      <c r="F169" s="66">
        <v>43245</v>
      </c>
      <c r="G169" s="295" t="s">
        <v>1133</v>
      </c>
      <c r="H169" s="291" t="s">
        <v>58</v>
      </c>
      <c r="I169" s="291" t="s">
        <v>1137</v>
      </c>
      <c r="J169" s="69" t="s">
        <v>1138</v>
      </c>
      <c r="K169" s="69" t="s">
        <v>1139</v>
      </c>
      <c r="L169" s="92">
        <v>1</v>
      </c>
      <c r="M169" s="192" t="s">
        <v>53</v>
      </c>
      <c r="N169" s="47" t="str">
        <f>IF(H169="","",VLOOKUP(H169,dato!$A$2:$B$43,2,FALSE))</f>
        <v>Juan Carlos Gómez Melgarejo</v>
      </c>
      <c r="O169" s="47" t="s">
        <v>621</v>
      </c>
      <c r="P169" s="47" t="str">
        <f>IF(H169="","",VLOOKUP(O169,dato!$A$2:$B$152,2,FALSE))</f>
        <v>William Javier Cabrejo García</v>
      </c>
      <c r="Q169" s="69" t="s">
        <v>1240</v>
      </c>
      <c r="R169" s="69" t="s">
        <v>1258</v>
      </c>
      <c r="S169" s="93">
        <v>1</v>
      </c>
      <c r="T169" s="69" t="s">
        <v>1258</v>
      </c>
      <c r="U169" s="78">
        <v>43313</v>
      </c>
      <c r="V169" s="78">
        <v>43524</v>
      </c>
      <c r="W169" s="148"/>
      <c r="X169" s="148"/>
      <c r="Y169" s="165"/>
      <c r="Z169" s="83" t="str">
        <f t="shared" si="57"/>
        <v/>
      </c>
      <c r="AA169" s="84" t="str">
        <f t="shared" si="58"/>
        <v/>
      </c>
      <c r="AB169" s="85" t="str">
        <f t="shared" si="59"/>
        <v/>
      </c>
      <c r="AC169" s="148"/>
      <c r="AD169" s="148"/>
      <c r="AE169" s="234">
        <v>43538</v>
      </c>
      <c r="AF169" s="228" t="s">
        <v>1837</v>
      </c>
      <c r="AG169" s="223">
        <v>1</v>
      </c>
      <c r="AH169" s="82">
        <f t="shared" si="52"/>
        <v>1</v>
      </c>
      <c r="AI169" s="82">
        <f t="shared" si="53"/>
        <v>1</v>
      </c>
      <c r="AJ169" s="156" t="str">
        <f t="shared" si="54"/>
        <v>OK</v>
      </c>
      <c r="AK169" s="228" t="s">
        <v>1848</v>
      </c>
      <c r="AL169" s="226" t="s">
        <v>626</v>
      </c>
      <c r="AM169" s="68"/>
      <c r="AN169" s="68"/>
      <c r="AO169" s="122"/>
      <c r="AP169" s="154" t="str">
        <f t="shared" si="60"/>
        <v/>
      </c>
      <c r="AQ169" s="155" t="str">
        <f t="shared" si="61"/>
        <v/>
      </c>
      <c r="AR169" s="152" t="str">
        <f t="shared" si="62"/>
        <v/>
      </c>
      <c r="AS169" s="68"/>
      <c r="AT169" s="68"/>
      <c r="AU169" s="57" t="str">
        <f t="shared" si="63"/>
        <v>Cumplida</v>
      </c>
      <c r="AV169" s="68"/>
      <c r="AW169" s="70" t="s">
        <v>1707</v>
      </c>
    </row>
    <row r="170" spans="1:49" s="36" customFormat="1" ht="50.1" customHeight="1" x14ac:dyDescent="0.2">
      <c r="A170" s="68">
        <v>342</v>
      </c>
      <c r="B170" s="66">
        <v>43321</v>
      </c>
      <c r="C170" s="67" t="s">
        <v>38</v>
      </c>
      <c r="D170" s="68"/>
      <c r="E170" s="67" t="s">
        <v>769</v>
      </c>
      <c r="F170" s="66">
        <v>43245</v>
      </c>
      <c r="G170" s="295" t="s">
        <v>772</v>
      </c>
      <c r="H170" s="291" t="s">
        <v>58</v>
      </c>
      <c r="I170" s="291" t="s">
        <v>1140</v>
      </c>
      <c r="J170" s="69" t="s">
        <v>1141</v>
      </c>
      <c r="K170" s="69" t="s">
        <v>1142</v>
      </c>
      <c r="L170" s="92">
        <v>1</v>
      </c>
      <c r="M170" s="192" t="s">
        <v>50</v>
      </c>
      <c r="N170" s="47" t="str">
        <f>IF(H170="","",VLOOKUP(H170,dato!$A$2:$B$43,2,FALSE))</f>
        <v>Juan Carlos Gómez Melgarejo</v>
      </c>
      <c r="O170" s="47" t="s">
        <v>621</v>
      </c>
      <c r="P170" s="47" t="str">
        <f>IF(H170="","",VLOOKUP(O170,dato!$A$2:$B$152,2,FALSE))</f>
        <v>William Javier Cabrejo García</v>
      </c>
      <c r="Q170" s="69" t="s">
        <v>1240</v>
      </c>
      <c r="R170" s="69" t="s">
        <v>1241</v>
      </c>
      <c r="S170" s="93">
        <v>1</v>
      </c>
      <c r="T170" s="69" t="s">
        <v>1241</v>
      </c>
      <c r="U170" s="78">
        <v>43313</v>
      </c>
      <c r="V170" s="78">
        <v>43524</v>
      </c>
      <c r="W170" s="148"/>
      <c r="X170" s="148"/>
      <c r="Y170" s="165"/>
      <c r="Z170" s="83" t="str">
        <f t="shared" si="57"/>
        <v/>
      </c>
      <c r="AA170" s="84" t="str">
        <f t="shared" si="58"/>
        <v/>
      </c>
      <c r="AB170" s="85" t="str">
        <f t="shared" si="59"/>
        <v/>
      </c>
      <c r="AC170" s="148"/>
      <c r="AD170" s="148"/>
      <c r="AE170" s="234">
        <v>43538</v>
      </c>
      <c r="AF170" s="228" t="s">
        <v>1838</v>
      </c>
      <c r="AG170" s="223">
        <v>1</v>
      </c>
      <c r="AH170" s="82">
        <f t="shared" si="52"/>
        <v>1</v>
      </c>
      <c r="AI170" s="82">
        <f t="shared" si="53"/>
        <v>1</v>
      </c>
      <c r="AJ170" s="156" t="str">
        <f t="shared" si="54"/>
        <v>OK</v>
      </c>
      <c r="AK170" s="228" t="s">
        <v>1849</v>
      </c>
      <c r="AL170" s="226" t="s">
        <v>626</v>
      </c>
      <c r="AM170" s="68"/>
      <c r="AN170" s="68"/>
      <c r="AO170" s="122"/>
      <c r="AP170" s="154" t="str">
        <f t="shared" si="60"/>
        <v/>
      </c>
      <c r="AQ170" s="155" t="str">
        <f t="shared" si="61"/>
        <v/>
      </c>
      <c r="AR170" s="152" t="str">
        <f t="shared" si="62"/>
        <v/>
      </c>
      <c r="AS170" s="68"/>
      <c r="AT170" s="68"/>
      <c r="AU170" s="57" t="str">
        <f t="shared" si="63"/>
        <v>Cumplida</v>
      </c>
      <c r="AV170" s="68"/>
      <c r="AW170" s="70" t="s">
        <v>1707</v>
      </c>
    </row>
    <row r="171" spans="1:49" s="36" customFormat="1" ht="50.1" customHeight="1" x14ac:dyDescent="0.2">
      <c r="A171" s="68">
        <v>342</v>
      </c>
      <c r="B171" s="66">
        <v>43321</v>
      </c>
      <c r="C171" s="67" t="s">
        <v>38</v>
      </c>
      <c r="D171" s="68"/>
      <c r="E171" s="67" t="s">
        <v>769</v>
      </c>
      <c r="F171" s="66">
        <v>43245</v>
      </c>
      <c r="G171" s="295" t="s">
        <v>772</v>
      </c>
      <c r="H171" s="294" t="s">
        <v>58</v>
      </c>
      <c r="I171" s="291" t="s">
        <v>773</v>
      </c>
      <c r="J171" s="69" t="s">
        <v>1141</v>
      </c>
      <c r="K171" s="69" t="s">
        <v>1142</v>
      </c>
      <c r="L171" s="92">
        <v>1</v>
      </c>
      <c r="M171" s="192" t="s">
        <v>50</v>
      </c>
      <c r="N171" s="47" t="str">
        <f>IF(H171="","",VLOOKUP(H171,dato!$A$2:$B$43,2,FALSE))</f>
        <v>Juan Carlos Gómez Melgarejo</v>
      </c>
      <c r="O171" s="47" t="s">
        <v>621</v>
      </c>
      <c r="P171" s="47" t="str">
        <f>IF(H171="","",VLOOKUP(O171,dato!$A$2:$B$152,2,FALSE))</f>
        <v>William Javier Cabrejo García</v>
      </c>
      <c r="Q171" s="69" t="s">
        <v>1240</v>
      </c>
      <c r="R171" s="69" t="s">
        <v>1241</v>
      </c>
      <c r="S171" s="93">
        <v>1</v>
      </c>
      <c r="T171" s="69" t="s">
        <v>1241</v>
      </c>
      <c r="U171" s="78">
        <v>43313</v>
      </c>
      <c r="V171" s="78">
        <v>43524</v>
      </c>
      <c r="W171" s="148"/>
      <c r="X171" s="148"/>
      <c r="Y171" s="165"/>
      <c r="Z171" s="83" t="str">
        <f t="shared" si="57"/>
        <v/>
      </c>
      <c r="AA171" s="84" t="str">
        <f t="shared" si="58"/>
        <v/>
      </c>
      <c r="AB171" s="85" t="str">
        <f t="shared" si="59"/>
        <v/>
      </c>
      <c r="AC171" s="148"/>
      <c r="AD171" s="148"/>
      <c r="AE171" s="234">
        <v>43538</v>
      </c>
      <c r="AF171" s="228" t="s">
        <v>1838</v>
      </c>
      <c r="AG171" s="223">
        <v>1</v>
      </c>
      <c r="AH171" s="82">
        <f t="shared" si="52"/>
        <v>1</v>
      </c>
      <c r="AI171" s="82">
        <f t="shared" si="53"/>
        <v>1</v>
      </c>
      <c r="AJ171" s="156" t="str">
        <f t="shared" si="54"/>
        <v>OK</v>
      </c>
      <c r="AK171" s="228" t="s">
        <v>1849</v>
      </c>
      <c r="AL171" s="226" t="s">
        <v>626</v>
      </c>
      <c r="AM171" s="68"/>
      <c r="AN171" s="68"/>
      <c r="AO171" s="122"/>
      <c r="AP171" s="154" t="str">
        <f t="shared" si="60"/>
        <v/>
      </c>
      <c r="AQ171" s="155" t="str">
        <f t="shared" si="61"/>
        <v/>
      </c>
      <c r="AR171" s="152" t="str">
        <f t="shared" si="62"/>
        <v/>
      </c>
      <c r="AS171" s="68"/>
      <c r="AT171" s="68"/>
      <c r="AU171" s="57" t="str">
        <f t="shared" si="63"/>
        <v>Cumplida</v>
      </c>
      <c r="AV171" s="68"/>
      <c r="AW171" s="70" t="s">
        <v>1707</v>
      </c>
    </row>
    <row r="172" spans="1:49" s="36" customFormat="1" ht="50.1" customHeight="1" x14ac:dyDescent="0.2">
      <c r="A172" s="68">
        <v>342</v>
      </c>
      <c r="B172" s="66">
        <v>43321</v>
      </c>
      <c r="C172" s="67" t="s">
        <v>38</v>
      </c>
      <c r="D172" s="68"/>
      <c r="E172" s="67" t="s">
        <v>769</v>
      </c>
      <c r="F172" s="66">
        <v>43245</v>
      </c>
      <c r="G172" s="295" t="s">
        <v>1143</v>
      </c>
      <c r="H172" s="291" t="s">
        <v>58</v>
      </c>
      <c r="I172" s="291" t="s">
        <v>1144</v>
      </c>
      <c r="J172" s="69" t="s">
        <v>1145</v>
      </c>
      <c r="K172" s="69" t="s">
        <v>1146</v>
      </c>
      <c r="L172" s="92">
        <v>1</v>
      </c>
      <c r="M172" s="192" t="s">
        <v>50</v>
      </c>
      <c r="N172" s="47" t="str">
        <f>IF(H172="","",VLOOKUP(H172,dato!$A$2:$B$43,2,FALSE))</f>
        <v>Juan Carlos Gómez Melgarejo</v>
      </c>
      <c r="O172" s="47" t="s">
        <v>621</v>
      </c>
      <c r="P172" s="47" t="str">
        <f>IF(H172="","",VLOOKUP(O172,dato!$A$2:$B$152,2,FALSE))</f>
        <v>William Javier Cabrejo García</v>
      </c>
      <c r="Q172" s="69" t="s">
        <v>1240</v>
      </c>
      <c r="R172" s="69" t="s">
        <v>1259</v>
      </c>
      <c r="S172" s="93">
        <v>1</v>
      </c>
      <c r="T172" s="69" t="s">
        <v>1259</v>
      </c>
      <c r="U172" s="78">
        <v>43313</v>
      </c>
      <c r="V172" s="78">
        <v>43524</v>
      </c>
      <c r="W172" s="148"/>
      <c r="X172" s="148"/>
      <c r="Y172" s="165"/>
      <c r="Z172" s="83" t="str">
        <f t="shared" si="57"/>
        <v/>
      </c>
      <c r="AA172" s="84" t="str">
        <f t="shared" si="58"/>
        <v/>
      </c>
      <c r="AB172" s="85" t="str">
        <f t="shared" si="59"/>
        <v/>
      </c>
      <c r="AC172" s="148"/>
      <c r="AD172" s="148"/>
      <c r="AE172" s="234">
        <v>43538</v>
      </c>
      <c r="AF172" s="228" t="s">
        <v>1838</v>
      </c>
      <c r="AG172" s="223">
        <v>1</v>
      </c>
      <c r="AH172" s="82">
        <f t="shared" si="52"/>
        <v>1</v>
      </c>
      <c r="AI172" s="82">
        <f t="shared" si="53"/>
        <v>1</v>
      </c>
      <c r="AJ172" s="156" t="str">
        <f t="shared" si="54"/>
        <v>OK</v>
      </c>
      <c r="AK172" s="228" t="s">
        <v>1849</v>
      </c>
      <c r="AL172" s="226" t="s">
        <v>626</v>
      </c>
      <c r="AM172" s="68"/>
      <c r="AN172" s="68"/>
      <c r="AO172" s="122"/>
      <c r="AP172" s="154" t="str">
        <f t="shared" si="60"/>
        <v/>
      </c>
      <c r="AQ172" s="155" t="str">
        <f t="shared" si="61"/>
        <v/>
      </c>
      <c r="AR172" s="152" t="str">
        <f t="shared" si="62"/>
        <v/>
      </c>
      <c r="AS172" s="68"/>
      <c r="AT172" s="68"/>
      <c r="AU172" s="57" t="str">
        <f t="shared" si="63"/>
        <v>Cumplida</v>
      </c>
      <c r="AV172" s="68"/>
      <c r="AW172" s="70" t="s">
        <v>1707</v>
      </c>
    </row>
    <row r="173" spans="1:49" s="36" customFormat="1" ht="50.1" customHeight="1" x14ac:dyDescent="0.2">
      <c r="A173" s="68">
        <v>342</v>
      </c>
      <c r="B173" s="66">
        <v>43321</v>
      </c>
      <c r="C173" s="67" t="s">
        <v>38</v>
      </c>
      <c r="D173" s="68"/>
      <c r="E173" s="67" t="s">
        <v>769</v>
      </c>
      <c r="F173" s="66">
        <v>43245</v>
      </c>
      <c r="G173" s="295" t="s">
        <v>1143</v>
      </c>
      <c r="H173" s="291" t="s">
        <v>58</v>
      </c>
      <c r="I173" s="291" t="s">
        <v>1147</v>
      </c>
      <c r="J173" s="69" t="s">
        <v>1145</v>
      </c>
      <c r="K173" s="69" t="s">
        <v>1146</v>
      </c>
      <c r="L173" s="92">
        <v>1</v>
      </c>
      <c r="M173" s="192" t="s">
        <v>50</v>
      </c>
      <c r="N173" s="47" t="str">
        <f>IF(H173="","",VLOOKUP(H173,dato!$A$2:$B$43,2,FALSE))</f>
        <v>Juan Carlos Gómez Melgarejo</v>
      </c>
      <c r="O173" s="47" t="s">
        <v>621</v>
      </c>
      <c r="P173" s="47" t="str">
        <f>IF(H173="","",VLOOKUP(O173,dato!$A$2:$B$152,2,FALSE))</f>
        <v>William Javier Cabrejo García</v>
      </c>
      <c r="Q173" s="69" t="s">
        <v>1240</v>
      </c>
      <c r="R173" s="69" t="s">
        <v>1259</v>
      </c>
      <c r="S173" s="93">
        <v>1</v>
      </c>
      <c r="T173" s="69" t="s">
        <v>1259</v>
      </c>
      <c r="U173" s="78">
        <v>43313</v>
      </c>
      <c r="V173" s="78">
        <v>43524</v>
      </c>
      <c r="W173" s="148"/>
      <c r="X173" s="148"/>
      <c r="Y173" s="165"/>
      <c r="Z173" s="83" t="str">
        <f t="shared" si="57"/>
        <v/>
      </c>
      <c r="AA173" s="84" t="str">
        <f t="shared" si="58"/>
        <v/>
      </c>
      <c r="AB173" s="85" t="str">
        <f t="shared" si="59"/>
        <v/>
      </c>
      <c r="AC173" s="148"/>
      <c r="AD173" s="148"/>
      <c r="AE173" s="234">
        <v>43538</v>
      </c>
      <c r="AF173" s="228" t="s">
        <v>1838</v>
      </c>
      <c r="AG173" s="223">
        <v>1</v>
      </c>
      <c r="AH173" s="82">
        <f t="shared" si="52"/>
        <v>1</v>
      </c>
      <c r="AI173" s="82">
        <f t="shared" si="53"/>
        <v>1</v>
      </c>
      <c r="AJ173" s="156" t="str">
        <f t="shared" si="54"/>
        <v>OK</v>
      </c>
      <c r="AK173" s="228" t="s">
        <v>1849</v>
      </c>
      <c r="AL173" s="226" t="s">
        <v>626</v>
      </c>
      <c r="AM173" s="68"/>
      <c r="AN173" s="68"/>
      <c r="AO173" s="122"/>
      <c r="AP173" s="154" t="str">
        <f t="shared" si="60"/>
        <v/>
      </c>
      <c r="AQ173" s="155" t="str">
        <f t="shared" si="61"/>
        <v/>
      </c>
      <c r="AR173" s="152" t="str">
        <f t="shared" si="62"/>
        <v/>
      </c>
      <c r="AS173" s="68"/>
      <c r="AT173" s="68"/>
      <c r="AU173" s="57" t="str">
        <f t="shared" si="63"/>
        <v>Cumplida</v>
      </c>
      <c r="AV173" s="68"/>
      <c r="AW173" s="70" t="s">
        <v>1707</v>
      </c>
    </row>
    <row r="174" spans="1:49" s="36" customFormat="1" ht="50.1" customHeight="1" x14ac:dyDescent="0.2">
      <c r="A174" s="68">
        <v>342</v>
      </c>
      <c r="B174" s="66">
        <v>43321</v>
      </c>
      <c r="C174" s="67" t="s">
        <v>38</v>
      </c>
      <c r="D174" s="68"/>
      <c r="E174" s="67" t="s">
        <v>769</v>
      </c>
      <c r="F174" s="66">
        <v>43245</v>
      </c>
      <c r="G174" s="295" t="s">
        <v>1148</v>
      </c>
      <c r="H174" s="291" t="s">
        <v>58</v>
      </c>
      <c r="I174" s="291" t="s">
        <v>1149</v>
      </c>
      <c r="J174" s="69" t="s">
        <v>1150</v>
      </c>
      <c r="K174" s="69" t="s">
        <v>1151</v>
      </c>
      <c r="L174" s="92">
        <v>2</v>
      </c>
      <c r="M174" s="192" t="s">
        <v>53</v>
      </c>
      <c r="N174" s="47" t="str">
        <f>IF(H174="","",VLOOKUP(H174,dato!$A$2:$B$43,2,FALSE))</f>
        <v>Juan Carlos Gómez Melgarejo</v>
      </c>
      <c r="O174" s="47" t="s">
        <v>621</v>
      </c>
      <c r="P174" s="47" t="str">
        <f>IF(H174="","",VLOOKUP(O174,dato!$A$2:$B$152,2,FALSE))</f>
        <v>William Javier Cabrejo García</v>
      </c>
      <c r="Q174" s="69" t="s">
        <v>1240</v>
      </c>
      <c r="R174" s="69" t="s">
        <v>1243</v>
      </c>
      <c r="S174" s="93">
        <v>1</v>
      </c>
      <c r="T174" s="69" t="s">
        <v>1244</v>
      </c>
      <c r="U174" s="78">
        <v>43282</v>
      </c>
      <c r="V174" s="78">
        <v>43524</v>
      </c>
      <c r="W174" s="148"/>
      <c r="X174" s="148"/>
      <c r="Y174" s="165"/>
      <c r="Z174" s="83" t="str">
        <f t="shared" si="57"/>
        <v/>
      </c>
      <c r="AA174" s="84" t="str">
        <f t="shared" si="58"/>
        <v/>
      </c>
      <c r="AB174" s="85" t="str">
        <f t="shared" si="59"/>
        <v/>
      </c>
      <c r="AC174" s="148"/>
      <c r="AD174" s="148"/>
      <c r="AE174" s="234">
        <v>43538</v>
      </c>
      <c r="AF174" s="228" t="s">
        <v>1850</v>
      </c>
      <c r="AG174" s="223">
        <v>2</v>
      </c>
      <c r="AH174" s="82">
        <f t="shared" si="52"/>
        <v>1</v>
      </c>
      <c r="AI174" s="82">
        <f t="shared" si="53"/>
        <v>1</v>
      </c>
      <c r="AJ174" s="156" t="str">
        <f t="shared" si="54"/>
        <v>OK</v>
      </c>
      <c r="AK174" s="228" t="s">
        <v>1863</v>
      </c>
      <c r="AL174" s="226" t="s">
        <v>626</v>
      </c>
      <c r="AM174" s="68"/>
      <c r="AN174" s="68"/>
      <c r="AO174" s="122"/>
      <c r="AP174" s="154" t="str">
        <f t="shared" si="60"/>
        <v/>
      </c>
      <c r="AQ174" s="155" t="str">
        <f t="shared" si="61"/>
        <v/>
      </c>
      <c r="AR174" s="152" t="str">
        <f t="shared" si="62"/>
        <v/>
      </c>
      <c r="AS174" s="68"/>
      <c r="AT174" s="68"/>
      <c r="AU174" s="57" t="str">
        <f t="shared" si="63"/>
        <v>Cumplida</v>
      </c>
      <c r="AV174" s="68"/>
      <c r="AW174" s="70" t="s">
        <v>1707</v>
      </c>
    </row>
    <row r="175" spans="1:49" s="36" customFormat="1" ht="50.1" customHeight="1" x14ac:dyDescent="0.2">
      <c r="A175" s="68">
        <v>342</v>
      </c>
      <c r="B175" s="66">
        <v>43321</v>
      </c>
      <c r="C175" s="67" t="s">
        <v>38</v>
      </c>
      <c r="D175" s="68"/>
      <c r="E175" s="67" t="s">
        <v>769</v>
      </c>
      <c r="F175" s="66">
        <v>43245</v>
      </c>
      <c r="G175" s="295" t="s">
        <v>1152</v>
      </c>
      <c r="H175" s="291" t="s">
        <v>58</v>
      </c>
      <c r="I175" s="291" t="s">
        <v>1153</v>
      </c>
      <c r="J175" s="69" t="s">
        <v>1154</v>
      </c>
      <c r="K175" s="69" t="s">
        <v>1155</v>
      </c>
      <c r="L175" s="92">
        <v>2</v>
      </c>
      <c r="M175" s="192" t="s">
        <v>53</v>
      </c>
      <c r="N175" s="47" t="str">
        <f>IF(H175="","",VLOOKUP(H175,dato!$A$2:$B$43,2,FALSE))</f>
        <v>Juan Carlos Gómez Melgarejo</v>
      </c>
      <c r="O175" s="47" t="s">
        <v>621</v>
      </c>
      <c r="P175" s="47" t="str">
        <f>IF(H175="","",VLOOKUP(O175,dato!$A$2:$B$152,2,FALSE))</f>
        <v>William Javier Cabrejo García</v>
      </c>
      <c r="Q175" s="69" t="s">
        <v>1240</v>
      </c>
      <c r="R175" s="69" t="s">
        <v>1243</v>
      </c>
      <c r="S175" s="93">
        <v>1</v>
      </c>
      <c r="T175" s="69" t="s">
        <v>1244</v>
      </c>
      <c r="U175" s="78">
        <v>43282</v>
      </c>
      <c r="V175" s="78">
        <v>43524</v>
      </c>
      <c r="W175" s="148"/>
      <c r="X175" s="148"/>
      <c r="Y175" s="165"/>
      <c r="Z175" s="83" t="str">
        <f t="shared" si="57"/>
        <v/>
      </c>
      <c r="AA175" s="84" t="str">
        <f t="shared" si="58"/>
        <v/>
      </c>
      <c r="AB175" s="85" t="str">
        <f t="shared" si="59"/>
        <v/>
      </c>
      <c r="AC175" s="148"/>
      <c r="AD175" s="148"/>
      <c r="AE175" s="234">
        <v>43538</v>
      </c>
      <c r="AF175" s="228" t="s">
        <v>1851</v>
      </c>
      <c r="AG175" s="223">
        <v>0.5</v>
      </c>
      <c r="AH175" s="82">
        <f t="shared" si="52"/>
        <v>0.25</v>
      </c>
      <c r="AI175" s="82">
        <f t="shared" si="53"/>
        <v>0.25</v>
      </c>
      <c r="AJ175" s="156" t="str">
        <f t="shared" si="54"/>
        <v>ROJO</v>
      </c>
      <c r="AK175" s="228" t="s">
        <v>1864</v>
      </c>
      <c r="AL175" s="226" t="s">
        <v>626</v>
      </c>
      <c r="AM175" s="68"/>
      <c r="AN175" s="68"/>
      <c r="AO175" s="122"/>
      <c r="AP175" s="154" t="str">
        <f t="shared" si="60"/>
        <v/>
      </c>
      <c r="AQ175" s="155" t="str">
        <f t="shared" si="61"/>
        <v/>
      </c>
      <c r="AR175" s="152" t="str">
        <f t="shared" si="62"/>
        <v/>
      </c>
      <c r="AS175" s="68"/>
      <c r="AT175" s="68"/>
      <c r="AU175" s="57" t="str">
        <f t="shared" si="63"/>
        <v>Pendiente</v>
      </c>
      <c r="AV175" s="68"/>
      <c r="AW175" s="70" t="s">
        <v>35</v>
      </c>
    </row>
    <row r="176" spans="1:49" s="36" customFormat="1" ht="50.1" customHeight="1" x14ac:dyDescent="0.2">
      <c r="A176" s="68">
        <v>342</v>
      </c>
      <c r="B176" s="66">
        <v>43321</v>
      </c>
      <c r="C176" s="67" t="s">
        <v>38</v>
      </c>
      <c r="D176" s="68"/>
      <c r="E176" s="67" t="s">
        <v>769</v>
      </c>
      <c r="F176" s="66">
        <v>43245</v>
      </c>
      <c r="G176" s="295" t="s">
        <v>211</v>
      </c>
      <c r="H176" s="291" t="s">
        <v>58</v>
      </c>
      <c r="I176" s="291" t="s">
        <v>1156</v>
      </c>
      <c r="J176" s="69" t="s">
        <v>1157</v>
      </c>
      <c r="K176" s="69" t="s">
        <v>1158</v>
      </c>
      <c r="L176" s="92">
        <v>3</v>
      </c>
      <c r="M176" s="192" t="s">
        <v>53</v>
      </c>
      <c r="N176" s="47" t="str">
        <f>IF(H176="","",VLOOKUP(H176,dato!$A$2:$B$43,2,FALSE))</f>
        <v>Juan Carlos Gómez Melgarejo</v>
      </c>
      <c r="O176" s="47" t="s">
        <v>621</v>
      </c>
      <c r="P176" s="47" t="str">
        <f>IF(H176="","",VLOOKUP(O176,dato!$A$2:$B$152,2,FALSE))</f>
        <v>William Javier Cabrejo García</v>
      </c>
      <c r="Q176" s="69" t="s">
        <v>1240</v>
      </c>
      <c r="R176" s="69" t="s">
        <v>1243</v>
      </c>
      <c r="S176" s="93">
        <v>1</v>
      </c>
      <c r="T176" s="69" t="s">
        <v>1244</v>
      </c>
      <c r="U176" s="78">
        <v>43358</v>
      </c>
      <c r="V176" s="78">
        <v>43495</v>
      </c>
      <c r="W176" s="148"/>
      <c r="X176" s="148"/>
      <c r="Y176" s="165"/>
      <c r="Z176" s="83" t="str">
        <f t="shared" si="57"/>
        <v/>
      </c>
      <c r="AA176" s="84" t="str">
        <f t="shared" si="58"/>
        <v/>
      </c>
      <c r="AB176" s="85" t="str">
        <f t="shared" si="59"/>
        <v/>
      </c>
      <c r="AC176" s="148"/>
      <c r="AD176" s="148"/>
      <c r="AE176" s="234">
        <v>43538</v>
      </c>
      <c r="AF176" s="228" t="s">
        <v>1852</v>
      </c>
      <c r="AG176" s="223">
        <v>3</v>
      </c>
      <c r="AH176" s="82">
        <f t="shared" si="52"/>
        <v>1</v>
      </c>
      <c r="AI176" s="82">
        <f t="shared" si="53"/>
        <v>1</v>
      </c>
      <c r="AJ176" s="156" t="str">
        <f t="shared" si="54"/>
        <v>OK</v>
      </c>
      <c r="AK176" s="228" t="s">
        <v>1865</v>
      </c>
      <c r="AL176" s="226" t="s">
        <v>626</v>
      </c>
      <c r="AM176" s="68"/>
      <c r="AN176" s="68"/>
      <c r="AO176" s="122"/>
      <c r="AP176" s="154" t="str">
        <f t="shared" si="60"/>
        <v/>
      </c>
      <c r="AQ176" s="155" t="str">
        <f t="shared" si="61"/>
        <v/>
      </c>
      <c r="AR176" s="152" t="str">
        <f t="shared" si="62"/>
        <v/>
      </c>
      <c r="AS176" s="68"/>
      <c r="AT176" s="68"/>
      <c r="AU176" s="57" t="str">
        <f t="shared" si="63"/>
        <v>Cumplida</v>
      </c>
      <c r="AV176" s="68"/>
      <c r="AW176" s="70" t="s">
        <v>1707</v>
      </c>
    </row>
    <row r="177" spans="1:49" s="36" customFormat="1" ht="50.1" customHeight="1" x14ac:dyDescent="0.2">
      <c r="A177" s="68">
        <v>342</v>
      </c>
      <c r="B177" s="66">
        <v>43321</v>
      </c>
      <c r="C177" s="67" t="s">
        <v>38</v>
      </c>
      <c r="D177" s="68"/>
      <c r="E177" s="67" t="s">
        <v>769</v>
      </c>
      <c r="F177" s="66">
        <v>43245</v>
      </c>
      <c r="G177" s="295" t="s">
        <v>362</v>
      </c>
      <c r="H177" s="291" t="s">
        <v>58</v>
      </c>
      <c r="I177" s="291" t="s">
        <v>1159</v>
      </c>
      <c r="J177" s="69" t="s">
        <v>1113</v>
      </c>
      <c r="K177" s="69" t="s">
        <v>1114</v>
      </c>
      <c r="L177" s="92">
        <v>1</v>
      </c>
      <c r="M177" s="192" t="s">
        <v>50</v>
      </c>
      <c r="N177" s="47" t="str">
        <f>IF(H177="","",VLOOKUP(H177,dato!$A$2:$B$43,2,FALSE))</f>
        <v>Juan Carlos Gómez Melgarejo</v>
      </c>
      <c r="O177" s="47" t="s">
        <v>621</v>
      </c>
      <c r="P177" s="47" t="str">
        <f>IF(H177="","",VLOOKUP(O177,dato!$A$2:$B$152,2,FALSE))</f>
        <v>William Javier Cabrejo García</v>
      </c>
      <c r="Q177" s="69" t="s">
        <v>1240</v>
      </c>
      <c r="R177" s="69" t="s">
        <v>1256</v>
      </c>
      <c r="S177" s="93">
        <v>1</v>
      </c>
      <c r="T177" s="69" t="s">
        <v>1256</v>
      </c>
      <c r="U177" s="78">
        <v>43313</v>
      </c>
      <c r="V177" s="196">
        <v>43554</v>
      </c>
      <c r="W177" s="148"/>
      <c r="X177" s="148"/>
      <c r="Y177" s="165"/>
      <c r="Z177" s="83" t="str">
        <f t="shared" si="57"/>
        <v/>
      </c>
      <c r="AA177" s="84" t="str">
        <f t="shared" si="58"/>
        <v/>
      </c>
      <c r="AB177" s="85" t="str">
        <f t="shared" si="59"/>
        <v/>
      </c>
      <c r="AC177" s="148"/>
      <c r="AD177" s="148"/>
      <c r="AE177" s="234">
        <v>43538</v>
      </c>
      <c r="AF177" s="228" t="s">
        <v>1830</v>
      </c>
      <c r="AG177" s="223">
        <v>1</v>
      </c>
      <c r="AH177" s="82">
        <f t="shared" si="52"/>
        <v>1</v>
      </c>
      <c r="AI177" s="82">
        <f t="shared" si="53"/>
        <v>1</v>
      </c>
      <c r="AJ177" s="156" t="str">
        <f t="shared" si="54"/>
        <v>OK</v>
      </c>
      <c r="AK177" s="228" t="s">
        <v>1866</v>
      </c>
      <c r="AL177" s="226" t="s">
        <v>626</v>
      </c>
      <c r="AM177" s="68"/>
      <c r="AN177" s="68"/>
      <c r="AO177" s="122"/>
      <c r="AP177" s="154" t="str">
        <f t="shared" si="60"/>
        <v/>
      </c>
      <c r="AQ177" s="155" t="str">
        <f t="shared" si="61"/>
        <v/>
      </c>
      <c r="AR177" s="152" t="str">
        <f t="shared" si="62"/>
        <v/>
      </c>
      <c r="AS177" s="68"/>
      <c r="AT177" s="68"/>
      <c r="AU177" s="57" t="str">
        <f t="shared" si="63"/>
        <v>Cumplida</v>
      </c>
      <c r="AV177" s="68"/>
      <c r="AW177" s="70" t="s">
        <v>1707</v>
      </c>
    </row>
    <row r="178" spans="1:49" s="36" customFormat="1" ht="50.1" customHeight="1" x14ac:dyDescent="0.2">
      <c r="A178" s="68">
        <v>342</v>
      </c>
      <c r="B178" s="66">
        <v>43321</v>
      </c>
      <c r="C178" s="67" t="s">
        <v>38</v>
      </c>
      <c r="D178" s="68"/>
      <c r="E178" s="67" t="s">
        <v>769</v>
      </c>
      <c r="F178" s="66">
        <v>43245</v>
      </c>
      <c r="G178" s="295" t="s">
        <v>362</v>
      </c>
      <c r="H178" s="291" t="s">
        <v>58</v>
      </c>
      <c r="I178" s="291" t="s">
        <v>1160</v>
      </c>
      <c r="J178" s="69" t="s">
        <v>1161</v>
      </c>
      <c r="K178" s="69" t="s">
        <v>1162</v>
      </c>
      <c r="L178" s="92">
        <v>1</v>
      </c>
      <c r="M178" s="192" t="s">
        <v>50</v>
      </c>
      <c r="N178" s="47" t="str">
        <f>IF(H178="","",VLOOKUP(H178,dato!$A$2:$B$43,2,FALSE))</f>
        <v>Juan Carlos Gómez Melgarejo</v>
      </c>
      <c r="O178" s="47" t="s">
        <v>621</v>
      </c>
      <c r="P178" s="47" t="str">
        <f>IF(H178="","",VLOOKUP(O178,dato!$A$2:$B$152,2,FALSE))</f>
        <v>William Javier Cabrejo García</v>
      </c>
      <c r="Q178" s="69" t="s">
        <v>1240</v>
      </c>
      <c r="R178" s="69" t="s">
        <v>1260</v>
      </c>
      <c r="S178" s="93">
        <v>1</v>
      </c>
      <c r="T178" s="69" t="s">
        <v>1260</v>
      </c>
      <c r="U178" s="78">
        <v>43344</v>
      </c>
      <c r="V178" s="78">
        <v>43465</v>
      </c>
      <c r="W178" s="148"/>
      <c r="X178" s="148"/>
      <c r="Y178" s="165"/>
      <c r="Z178" s="83" t="str">
        <f t="shared" si="57"/>
        <v/>
      </c>
      <c r="AA178" s="84" t="str">
        <f t="shared" si="58"/>
        <v/>
      </c>
      <c r="AB178" s="85" t="str">
        <f t="shared" si="59"/>
        <v/>
      </c>
      <c r="AC178" s="148"/>
      <c r="AD178" s="148"/>
      <c r="AE178" s="234">
        <v>43538</v>
      </c>
      <c r="AF178" s="228" t="s">
        <v>1853</v>
      </c>
      <c r="AG178" s="223">
        <v>1</v>
      </c>
      <c r="AH178" s="82">
        <f t="shared" si="52"/>
        <v>1</v>
      </c>
      <c r="AI178" s="82">
        <f t="shared" si="53"/>
        <v>1</v>
      </c>
      <c r="AJ178" s="156" t="str">
        <f t="shared" si="54"/>
        <v>OK</v>
      </c>
      <c r="AK178" s="228" t="s">
        <v>1867</v>
      </c>
      <c r="AL178" s="226" t="s">
        <v>626</v>
      </c>
      <c r="AM178" s="68"/>
      <c r="AN178" s="68"/>
      <c r="AO178" s="122"/>
      <c r="AP178" s="154" t="str">
        <f t="shared" si="60"/>
        <v/>
      </c>
      <c r="AQ178" s="155" t="str">
        <f t="shared" si="61"/>
        <v/>
      </c>
      <c r="AR178" s="152" t="str">
        <f t="shared" si="62"/>
        <v/>
      </c>
      <c r="AS178" s="68"/>
      <c r="AT178" s="68"/>
      <c r="AU178" s="57" t="str">
        <f t="shared" si="63"/>
        <v>Cumplida</v>
      </c>
      <c r="AV178" s="68"/>
      <c r="AW178" s="70" t="s">
        <v>1707</v>
      </c>
    </row>
    <row r="179" spans="1:49" s="36" customFormat="1" ht="50.1" customHeight="1" x14ac:dyDescent="0.2">
      <c r="A179" s="68">
        <v>342</v>
      </c>
      <c r="B179" s="66">
        <v>43321</v>
      </c>
      <c r="C179" s="67" t="s">
        <v>38</v>
      </c>
      <c r="D179" s="68"/>
      <c r="E179" s="67" t="s">
        <v>769</v>
      </c>
      <c r="F179" s="66">
        <v>43245</v>
      </c>
      <c r="G179" s="295" t="s">
        <v>1163</v>
      </c>
      <c r="H179" s="291" t="s">
        <v>58</v>
      </c>
      <c r="I179" s="291" t="s">
        <v>1164</v>
      </c>
      <c r="J179" s="69" t="s">
        <v>1165</v>
      </c>
      <c r="K179" s="69" t="s">
        <v>1166</v>
      </c>
      <c r="L179" s="92">
        <v>1</v>
      </c>
      <c r="M179" s="192" t="s">
        <v>50</v>
      </c>
      <c r="N179" s="47" t="str">
        <f>IF(H179="","",VLOOKUP(H179,dato!$A$2:$B$43,2,FALSE))</f>
        <v>Juan Carlos Gómez Melgarejo</v>
      </c>
      <c r="O179" s="47" t="s">
        <v>621</v>
      </c>
      <c r="P179" s="47" t="str">
        <f>IF(H179="","",VLOOKUP(O179,dato!$A$2:$B$152,2,FALSE))</f>
        <v>William Javier Cabrejo García</v>
      </c>
      <c r="Q179" s="69" t="s">
        <v>1240</v>
      </c>
      <c r="R179" s="69" t="s">
        <v>1261</v>
      </c>
      <c r="S179" s="93">
        <v>1</v>
      </c>
      <c r="T179" s="69" t="s">
        <v>1261</v>
      </c>
      <c r="U179" s="78">
        <v>43344</v>
      </c>
      <c r="V179" s="78">
        <v>43465</v>
      </c>
      <c r="W179" s="148"/>
      <c r="X179" s="148"/>
      <c r="Y179" s="165"/>
      <c r="Z179" s="83" t="str">
        <f t="shared" si="57"/>
        <v/>
      </c>
      <c r="AA179" s="84" t="str">
        <f t="shared" si="58"/>
        <v/>
      </c>
      <c r="AB179" s="85" t="str">
        <f t="shared" si="59"/>
        <v/>
      </c>
      <c r="AC179" s="148"/>
      <c r="AD179" s="148"/>
      <c r="AE179" s="234">
        <v>43538</v>
      </c>
      <c r="AF179" s="228" t="s">
        <v>1854</v>
      </c>
      <c r="AG179" s="223">
        <v>1</v>
      </c>
      <c r="AH179" s="82">
        <f t="shared" si="52"/>
        <v>1</v>
      </c>
      <c r="AI179" s="82">
        <f t="shared" si="53"/>
        <v>1</v>
      </c>
      <c r="AJ179" s="156" t="str">
        <f t="shared" si="54"/>
        <v>OK</v>
      </c>
      <c r="AK179" s="228" t="s">
        <v>1863</v>
      </c>
      <c r="AL179" s="226" t="s">
        <v>626</v>
      </c>
      <c r="AM179" s="68"/>
      <c r="AN179" s="68"/>
      <c r="AO179" s="122"/>
      <c r="AP179" s="154" t="str">
        <f t="shared" si="60"/>
        <v/>
      </c>
      <c r="AQ179" s="155" t="str">
        <f t="shared" si="61"/>
        <v/>
      </c>
      <c r="AR179" s="152" t="str">
        <f t="shared" si="62"/>
        <v/>
      </c>
      <c r="AS179" s="68"/>
      <c r="AT179" s="68"/>
      <c r="AU179" s="57" t="str">
        <f t="shared" si="63"/>
        <v>Cumplida</v>
      </c>
      <c r="AV179" s="68"/>
      <c r="AW179" s="70" t="s">
        <v>1707</v>
      </c>
    </row>
    <row r="180" spans="1:49" s="36" customFormat="1" ht="50.1" customHeight="1" x14ac:dyDescent="0.2">
      <c r="A180" s="68">
        <v>342</v>
      </c>
      <c r="B180" s="66">
        <v>43321</v>
      </c>
      <c r="C180" s="67" t="s">
        <v>38</v>
      </c>
      <c r="D180" s="68"/>
      <c r="E180" s="67" t="s">
        <v>769</v>
      </c>
      <c r="F180" s="66">
        <v>43245</v>
      </c>
      <c r="G180" s="295" t="s">
        <v>204</v>
      </c>
      <c r="H180" s="291" t="s">
        <v>58</v>
      </c>
      <c r="I180" s="291" t="s">
        <v>1167</v>
      </c>
      <c r="J180" s="69" t="s">
        <v>1168</v>
      </c>
      <c r="K180" s="69" t="s">
        <v>1169</v>
      </c>
      <c r="L180" s="92">
        <v>1</v>
      </c>
      <c r="M180" s="192" t="s">
        <v>50</v>
      </c>
      <c r="N180" s="47" t="str">
        <f>IF(H180="","",VLOOKUP(H180,dato!$A$2:$B$43,2,FALSE))</f>
        <v>Juan Carlos Gómez Melgarejo</v>
      </c>
      <c r="O180" s="47" t="s">
        <v>621</v>
      </c>
      <c r="P180" s="47" t="str">
        <f>IF(H180="","",VLOOKUP(O180,dato!$A$2:$B$152,2,FALSE))</f>
        <v>William Javier Cabrejo García</v>
      </c>
      <c r="Q180" s="69" t="s">
        <v>1240</v>
      </c>
      <c r="R180" s="69" t="s">
        <v>1271</v>
      </c>
      <c r="S180" s="93">
        <v>1</v>
      </c>
      <c r="T180" s="69" t="s">
        <v>1244</v>
      </c>
      <c r="U180" s="78">
        <v>43344</v>
      </c>
      <c r="V180" s="78">
        <v>43465</v>
      </c>
      <c r="W180" s="148"/>
      <c r="X180" s="148"/>
      <c r="Y180" s="165"/>
      <c r="Z180" s="83" t="str">
        <f t="shared" si="57"/>
        <v/>
      </c>
      <c r="AA180" s="84" t="str">
        <f t="shared" si="58"/>
        <v/>
      </c>
      <c r="AB180" s="85" t="str">
        <f t="shared" si="59"/>
        <v/>
      </c>
      <c r="AC180" s="148"/>
      <c r="AD180" s="148"/>
      <c r="AE180" s="234">
        <v>43538</v>
      </c>
      <c r="AF180" s="228" t="s">
        <v>1855</v>
      </c>
      <c r="AG180" s="223">
        <v>1</v>
      </c>
      <c r="AH180" s="82">
        <f t="shared" si="52"/>
        <v>1</v>
      </c>
      <c r="AI180" s="82">
        <f t="shared" si="53"/>
        <v>1</v>
      </c>
      <c r="AJ180" s="156" t="str">
        <f t="shared" si="54"/>
        <v>OK</v>
      </c>
      <c r="AK180" s="228" t="s">
        <v>1868</v>
      </c>
      <c r="AL180" s="226" t="s">
        <v>626</v>
      </c>
      <c r="AM180" s="68"/>
      <c r="AN180" s="68"/>
      <c r="AO180" s="122"/>
      <c r="AP180" s="154" t="str">
        <f t="shared" si="60"/>
        <v/>
      </c>
      <c r="AQ180" s="155" t="str">
        <f t="shared" si="61"/>
        <v/>
      </c>
      <c r="AR180" s="152" t="str">
        <f t="shared" si="62"/>
        <v/>
      </c>
      <c r="AS180" s="68"/>
      <c r="AT180" s="68"/>
      <c r="AU180" s="57" t="str">
        <f t="shared" si="63"/>
        <v>Cumplida</v>
      </c>
      <c r="AV180" s="68"/>
      <c r="AW180" s="70" t="s">
        <v>1707</v>
      </c>
    </row>
    <row r="181" spans="1:49" s="36" customFormat="1" ht="50.1" customHeight="1" x14ac:dyDescent="0.2">
      <c r="A181" s="68">
        <v>342</v>
      </c>
      <c r="B181" s="66">
        <v>43321</v>
      </c>
      <c r="C181" s="67" t="s">
        <v>38</v>
      </c>
      <c r="D181" s="68"/>
      <c r="E181" s="67" t="s">
        <v>769</v>
      </c>
      <c r="F181" s="66">
        <v>43245</v>
      </c>
      <c r="G181" s="295" t="s">
        <v>1170</v>
      </c>
      <c r="H181" s="291" t="s">
        <v>58</v>
      </c>
      <c r="I181" s="291" t="s">
        <v>1171</v>
      </c>
      <c r="J181" s="69" t="s">
        <v>1172</v>
      </c>
      <c r="K181" s="69" t="s">
        <v>1173</v>
      </c>
      <c r="L181" s="92">
        <v>2</v>
      </c>
      <c r="M181" s="192" t="s">
        <v>53</v>
      </c>
      <c r="N181" s="47" t="str">
        <f>IF(H181="","",VLOOKUP(H181,dato!$A$2:$B$43,2,FALSE))</f>
        <v>Juan Carlos Gómez Melgarejo</v>
      </c>
      <c r="O181" s="47" t="s">
        <v>621</v>
      </c>
      <c r="P181" s="47" t="str">
        <f>IF(H181="","",VLOOKUP(O181,dato!$A$2:$B$152,2,FALSE))</f>
        <v>William Javier Cabrejo García</v>
      </c>
      <c r="Q181" s="69" t="s">
        <v>1240</v>
      </c>
      <c r="R181" s="69" t="s">
        <v>1243</v>
      </c>
      <c r="S181" s="93">
        <v>1</v>
      </c>
      <c r="T181" s="69" t="s">
        <v>1244</v>
      </c>
      <c r="U181" s="78">
        <v>43282</v>
      </c>
      <c r="V181" s="78">
        <v>43465</v>
      </c>
      <c r="W181" s="148"/>
      <c r="X181" s="148"/>
      <c r="Y181" s="165"/>
      <c r="Z181" s="83" t="str">
        <f t="shared" si="57"/>
        <v/>
      </c>
      <c r="AA181" s="84" t="str">
        <f t="shared" si="58"/>
        <v/>
      </c>
      <c r="AB181" s="85" t="str">
        <f t="shared" si="59"/>
        <v/>
      </c>
      <c r="AC181" s="148"/>
      <c r="AD181" s="148"/>
      <c r="AE181" s="234">
        <v>43538</v>
      </c>
      <c r="AF181" s="228" t="s">
        <v>1856</v>
      </c>
      <c r="AG181" s="223">
        <v>2</v>
      </c>
      <c r="AH181" s="82">
        <f t="shared" si="52"/>
        <v>1</v>
      </c>
      <c r="AI181" s="82">
        <f t="shared" si="53"/>
        <v>1</v>
      </c>
      <c r="AJ181" s="156" t="str">
        <f t="shared" si="54"/>
        <v>OK</v>
      </c>
      <c r="AK181" s="228" t="s">
        <v>1869</v>
      </c>
      <c r="AL181" s="226" t="s">
        <v>626</v>
      </c>
      <c r="AM181" s="68"/>
      <c r="AN181" s="68"/>
      <c r="AO181" s="122"/>
      <c r="AP181" s="154" t="str">
        <f t="shared" si="60"/>
        <v/>
      </c>
      <c r="AQ181" s="155" t="str">
        <f t="shared" si="61"/>
        <v/>
      </c>
      <c r="AR181" s="152" t="str">
        <f t="shared" si="62"/>
        <v/>
      </c>
      <c r="AS181" s="68"/>
      <c r="AT181" s="68"/>
      <c r="AU181" s="57" t="str">
        <f t="shared" si="63"/>
        <v>Cumplida</v>
      </c>
      <c r="AV181" s="68"/>
      <c r="AW181" s="70" t="s">
        <v>1707</v>
      </c>
    </row>
    <row r="182" spans="1:49" s="36" customFormat="1" ht="50.1" customHeight="1" x14ac:dyDescent="0.2">
      <c r="A182" s="68">
        <v>342</v>
      </c>
      <c r="B182" s="66">
        <v>43321</v>
      </c>
      <c r="C182" s="67" t="s">
        <v>38</v>
      </c>
      <c r="D182" s="68"/>
      <c r="E182" s="67" t="s">
        <v>769</v>
      </c>
      <c r="F182" s="66">
        <v>43245</v>
      </c>
      <c r="G182" s="295" t="s">
        <v>1170</v>
      </c>
      <c r="H182" s="291" t="s">
        <v>58</v>
      </c>
      <c r="I182" s="291" t="s">
        <v>1174</v>
      </c>
      <c r="J182" s="69" t="s">
        <v>1175</v>
      </c>
      <c r="K182" s="69" t="s">
        <v>1176</v>
      </c>
      <c r="L182" s="92">
        <v>1</v>
      </c>
      <c r="M182" s="192" t="s">
        <v>50</v>
      </c>
      <c r="N182" s="47" t="str">
        <f>IF(H182="","",VLOOKUP(H182,dato!$A$2:$B$43,2,FALSE))</f>
        <v>Juan Carlos Gómez Melgarejo</v>
      </c>
      <c r="O182" s="47" t="s">
        <v>621</v>
      </c>
      <c r="P182" s="47" t="str">
        <f>IF(H182="","",VLOOKUP(O182,dato!$A$2:$B$152,2,FALSE))</f>
        <v>William Javier Cabrejo García</v>
      </c>
      <c r="Q182" s="69" t="s">
        <v>1240</v>
      </c>
      <c r="R182" s="69" t="s">
        <v>1262</v>
      </c>
      <c r="S182" s="93">
        <v>1</v>
      </c>
      <c r="T182" s="69" t="s">
        <v>1262</v>
      </c>
      <c r="U182" s="78">
        <v>43282</v>
      </c>
      <c r="V182" s="78">
        <v>43465</v>
      </c>
      <c r="W182" s="148"/>
      <c r="X182" s="148"/>
      <c r="Y182" s="165"/>
      <c r="Z182" s="83" t="str">
        <f t="shared" si="57"/>
        <v/>
      </c>
      <c r="AA182" s="84" t="str">
        <f t="shared" si="58"/>
        <v/>
      </c>
      <c r="AB182" s="85" t="str">
        <f t="shared" si="59"/>
        <v/>
      </c>
      <c r="AC182" s="148"/>
      <c r="AD182" s="148"/>
      <c r="AE182" s="234">
        <v>43538</v>
      </c>
      <c r="AF182" s="228" t="s">
        <v>1857</v>
      </c>
      <c r="AG182" s="223">
        <v>0.5</v>
      </c>
      <c r="AH182" s="82">
        <f t="shared" si="52"/>
        <v>0.5</v>
      </c>
      <c r="AI182" s="82">
        <f t="shared" si="53"/>
        <v>0.5</v>
      </c>
      <c r="AJ182" s="156" t="str">
        <f t="shared" si="54"/>
        <v>ROJO</v>
      </c>
      <c r="AK182" s="228" t="s">
        <v>1870</v>
      </c>
      <c r="AL182" s="226" t="s">
        <v>626</v>
      </c>
      <c r="AM182" s="68"/>
      <c r="AN182" s="68"/>
      <c r="AO182" s="122"/>
      <c r="AP182" s="154" t="str">
        <f t="shared" si="60"/>
        <v/>
      </c>
      <c r="AQ182" s="155" t="str">
        <f t="shared" si="61"/>
        <v/>
      </c>
      <c r="AR182" s="152" t="str">
        <f t="shared" si="62"/>
        <v/>
      </c>
      <c r="AS182" s="68"/>
      <c r="AT182" s="68"/>
      <c r="AU182" s="57" t="str">
        <f t="shared" si="63"/>
        <v>Pendiente</v>
      </c>
      <c r="AV182" s="68"/>
      <c r="AW182" s="70" t="s">
        <v>35</v>
      </c>
    </row>
    <row r="183" spans="1:49" s="36" customFormat="1" ht="50.1" customHeight="1" x14ac:dyDescent="0.2">
      <c r="A183" s="68">
        <v>342</v>
      </c>
      <c r="B183" s="66">
        <v>43321</v>
      </c>
      <c r="C183" s="67" t="s">
        <v>38</v>
      </c>
      <c r="D183" s="68"/>
      <c r="E183" s="67" t="s">
        <v>769</v>
      </c>
      <c r="F183" s="66">
        <v>43245</v>
      </c>
      <c r="G183" s="293" t="s">
        <v>1533</v>
      </c>
      <c r="H183" s="291" t="s">
        <v>58</v>
      </c>
      <c r="I183" s="291" t="s">
        <v>1177</v>
      </c>
      <c r="J183" s="69" t="s">
        <v>1178</v>
      </c>
      <c r="K183" s="69" t="s">
        <v>1179</v>
      </c>
      <c r="L183" s="92">
        <v>1</v>
      </c>
      <c r="M183" s="192" t="s">
        <v>50</v>
      </c>
      <c r="N183" s="47" t="str">
        <f>IF(H183="","",VLOOKUP(H183,dato!$A$2:$B$43,2,FALSE))</f>
        <v>Juan Carlos Gómez Melgarejo</v>
      </c>
      <c r="O183" s="47" t="s">
        <v>621</v>
      </c>
      <c r="P183" s="47" t="str">
        <f>IF(H183="","",VLOOKUP(O183,dato!$A$2:$B$152,2,FALSE))</f>
        <v>William Javier Cabrejo García</v>
      </c>
      <c r="Q183" s="69" t="s">
        <v>1240</v>
      </c>
      <c r="R183" s="69" t="s">
        <v>1262</v>
      </c>
      <c r="S183" s="93">
        <v>1</v>
      </c>
      <c r="T183" s="69" t="s">
        <v>1262</v>
      </c>
      <c r="U183" s="78">
        <v>43282</v>
      </c>
      <c r="V183" s="78">
        <v>43465</v>
      </c>
      <c r="W183" s="148"/>
      <c r="X183" s="148"/>
      <c r="Y183" s="165"/>
      <c r="Z183" s="83" t="str">
        <f t="shared" si="57"/>
        <v/>
      </c>
      <c r="AA183" s="84" t="str">
        <f t="shared" si="58"/>
        <v/>
      </c>
      <c r="AB183" s="85" t="str">
        <f t="shared" si="59"/>
        <v/>
      </c>
      <c r="AC183" s="148"/>
      <c r="AD183" s="148"/>
      <c r="AE183" s="234">
        <v>43538</v>
      </c>
      <c r="AF183" s="228" t="s">
        <v>1858</v>
      </c>
      <c r="AG183" s="223">
        <v>1</v>
      </c>
      <c r="AH183" s="82">
        <f t="shared" si="52"/>
        <v>1</v>
      </c>
      <c r="AI183" s="82">
        <f t="shared" si="53"/>
        <v>1</v>
      </c>
      <c r="AJ183" s="156" t="str">
        <f t="shared" si="54"/>
        <v>OK</v>
      </c>
      <c r="AK183" s="228" t="s">
        <v>1866</v>
      </c>
      <c r="AL183" s="226" t="s">
        <v>626</v>
      </c>
      <c r="AM183" s="68"/>
      <c r="AN183" s="68"/>
      <c r="AO183" s="122"/>
      <c r="AP183" s="154" t="str">
        <f t="shared" si="60"/>
        <v/>
      </c>
      <c r="AQ183" s="155" t="str">
        <f t="shared" si="61"/>
        <v/>
      </c>
      <c r="AR183" s="152" t="str">
        <f t="shared" si="62"/>
        <v/>
      </c>
      <c r="AS183" s="68"/>
      <c r="AT183" s="68"/>
      <c r="AU183" s="57" t="str">
        <f t="shared" si="63"/>
        <v>Cumplida</v>
      </c>
      <c r="AV183" s="68"/>
      <c r="AW183" s="70" t="s">
        <v>1707</v>
      </c>
    </row>
    <row r="184" spans="1:49" s="36" customFormat="1" ht="50.1" customHeight="1" x14ac:dyDescent="0.2">
      <c r="A184" s="68">
        <v>342</v>
      </c>
      <c r="B184" s="66">
        <v>43321</v>
      </c>
      <c r="C184" s="67" t="s">
        <v>38</v>
      </c>
      <c r="D184" s="68"/>
      <c r="E184" s="67" t="s">
        <v>769</v>
      </c>
      <c r="F184" s="66">
        <v>43245</v>
      </c>
      <c r="G184" s="295" t="s">
        <v>1180</v>
      </c>
      <c r="H184" s="291" t="s">
        <v>58</v>
      </c>
      <c r="I184" s="291" t="s">
        <v>1181</v>
      </c>
      <c r="J184" s="69" t="s">
        <v>1182</v>
      </c>
      <c r="K184" s="69" t="s">
        <v>1183</v>
      </c>
      <c r="L184" s="92">
        <v>2</v>
      </c>
      <c r="M184" s="192" t="s">
        <v>53</v>
      </c>
      <c r="N184" s="47" t="str">
        <f>IF(H184="","",VLOOKUP(H184,dato!$A$2:$B$43,2,FALSE))</f>
        <v>Juan Carlos Gómez Melgarejo</v>
      </c>
      <c r="O184" s="47" t="s">
        <v>621</v>
      </c>
      <c r="P184" s="47" t="str">
        <f>IF(H184="","",VLOOKUP(O184,dato!$A$2:$B$152,2,FALSE))</f>
        <v>William Javier Cabrejo García</v>
      </c>
      <c r="Q184" s="69" t="s">
        <v>1240</v>
      </c>
      <c r="R184" s="69" t="s">
        <v>1263</v>
      </c>
      <c r="S184" s="93">
        <v>1</v>
      </c>
      <c r="T184" s="69" t="s">
        <v>1263</v>
      </c>
      <c r="U184" s="78">
        <v>43313</v>
      </c>
      <c r="V184" s="78">
        <v>43524</v>
      </c>
      <c r="W184" s="148"/>
      <c r="X184" s="148"/>
      <c r="Y184" s="165"/>
      <c r="Z184" s="83" t="str">
        <f t="shared" si="57"/>
        <v/>
      </c>
      <c r="AA184" s="84" t="str">
        <f t="shared" si="58"/>
        <v/>
      </c>
      <c r="AB184" s="85" t="str">
        <f t="shared" si="59"/>
        <v/>
      </c>
      <c r="AC184" s="148"/>
      <c r="AD184" s="148"/>
      <c r="AE184" s="234">
        <v>43539</v>
      </c>
      <c r="AF184" s="147" t="s">
        <v>1859</v>
      </c>
      <c r="AG184" s="223">
        <v>1</v>
      </c>
      <c r="AH184" s="82">
        <f t="shared" si="52"/>
        <v>0.5</v>
      </c>
      <c r="AI184" s="82">
        <f t="shared" si="53"/>
        <v>0.5</v>
      </c>
      <c r="AJ184" s="156" t="str">
        <f t="shared" si="54"/>
        <v>ROJO</v>
      </c>
      <c r="AK184" s="228" t="s">
        <v>1871</v>
      </c>
      <c r="AL184" s="226" t="s">
        <v>626</v>
      </c>
      <c r="AM184" s="68"/>
      <c r="AN184" s="68"/>
      <c r="AO184" s="122"/>
      <c r="AP184" s="154" t="str">
        <f t="shared" si="60"/>
        <v/>
      </c>
      <c r="AQ184" s="155" t="str">
        <f t="shared" si="61"/>
        <v/>
      </c>
      <c r="AR184" s="152" t="str">
        <f t="shared" si="62"/>
        <v/>
      </c>
      <c r="AS184" s="68"/>
      <c r="AT184" s="68"/>
      <c r="AU184" s="57" t="str">
        <f t="shared" si="63"/>
        <v>Pendiente</v>
      </c>
      <c r="AV184" s="68"/>
      <c r="AW184" s="70" t="s">
        <v>35</v>
      </c>
    </row>
    <row r="185" spans="1:49" s="36" customFormat="1" ht="50.1" customHeight="1" x14ac:dyDescent="0.2">
      <c r="A185" s="68">
        <v>342</v>
      </c>
      <c r="B185" s="66">
        <v>43321</v>
      </c>
      <c r="C185" s="67" t="s">
        <v>38</v>
      </c>
      <c r="D185" s="68"/>
      <c r="E185" s="67" t="s">
        <v>769</v>
      </c>
      <c r="F185" s="66">
        <v>43245</v>
      </c>
      <c r="G185" s="295" t="s">
        <v>1184</v>
      </c>
      <c r="H185" s="291" t="s">
        <v>58</v>
      </c>
      <c r="I185" s="291" t="s">
        <v>1185</v>
      </c>
      <c r="J185" s="69" t="s">
        <v>1186</v>
      </c>
      <c r="K185" s="69" t="s">
        <v>1187</v>
      </c>
      <c r="L185" s="92">
        <v>2</v>
      </c>
      <c r="M185" s="192" t="s">
        <v>53</v>
      </c>
      <c r="N185" s="47" t="str">
        <f>IF(H185="","",VLOOKUP(H185,dato!$A$2:$B$43,2,FALSE))</f>
        <v>Juan Carlos Gómez Melgarejo</v>
      </c>
      <c r="O185" s="47" t="s">
        <v>621</v>
      </c>
      <c r="P185" s="47" t="str">
        <f>IF(H185="","",VLOOKUP(O185,dato!$A$2:$B$152,2,FALSE))</f>
        <v>William Javier Cabrejo García</v>
      </c>
      <c r="Q185" s="69" t="s">
        <v>1240</v>
      </c>
      <c r="R185" s="69" t="s">
        <v>1243</v>
      </c>
      <c r="S185" s="93">
        <v>1</v>
      </c>
      <c r="T185" s="69" t="s">
        <v>1244</v>
      </c>
      <c r="U185" s="78">
        <v>43282</v>
      </c>
      <c r="V185" s="78">
        <v>43465</v>
      </c>
      <c r="W185" s="148"/>
      <c r="X185" s="148"/>
      <c r="Y185" s="165"/>
      <c r="Z185" s="83" t="str">
        <f t="shared" si="57"/>
        <v/>
      </c>
      <c r="AA185" s="84" t="str">
        <f t="shared" si="58"/>
        <v/>
      </c>
      <c r="AB185" s="85" t="str">
        <f t="shared" si="59"/>
        <v/>
      </c>
      <c r="AC185" s="148"/>
      <c r="AD185" s="148"/>
      <c r="AE185" s="234">
        <v>43539</v>
      </c>
      <c r="AF185" s="228" t="s">
        <v>1860</v>
      </c>
      <c r="AG185" s="223">
        <v>2</v>
      </c>
      <c r="AH185" s="82">
        <f t="shared" si="52"/>
        <v>1</v>
      </c>
      <c r="AI185" s="82">
        <f t="shared" si="53"/>
        <v>1</v>
      </c>
      <c r="AJ185" s="156" t="str">
        <f t="shared" si="54"/>
        <v>OK</v>
      </c>
      <c r="AK185" s="228" t="s">
        <v>1872</v>
      </c>
      <c r="AL185" s="226" t="s">
        <v>626</v>
      </c>
      <c r="AM185" s="68"/>
      <c r="AN185" s="68"/>
      <c r="AO185" s="122"/>
      <c r="AP185" s="154" t="str">
        <f t="shared" si="60"/>
        <v/>
      </c>
      <c r="AQ185" s="155" t="str">
        <f t="shared" si="61"/>
        <v/>
      </c>
      <c r="AR185" s="152" t="str">
        <f t="shared" si="62"/>
        <v/>
      </c>
      <c r="AS185" s="68"/>
      <c r="AT185" s="68"/>
      <c r="AU185" s="57" t="str">
        <f t="shared" si="63"/>
        <v>Cumplida</v>
      </c>
      <c r="AV185" s="68"/>
      <c r="AW185" s="70" t="s">
        <v>1707</v>
      </c>
    </row>
    <row r="186" spans="1:49" s="36" customFormat="1" ht="50.1" customHeight="1" x14ac:dyDescent="0.2">
      <c r="A186" s="68">
        <v>342</v>
      </c>
      <c r="B186" s="66">
        <v>43321</v>
      </c>
      <c r="C186" s="67" t="s">
        <v>38</v>
      </c>
      <c r="D186" s="68"/>
      <c r="E186" s="67" t="s">
        <v>769</v>
      </c>
      <c r="F186" s="66">
        <v>43245</v>
      </c>
      <c r="G186" s="295" t="s">
        <v>1188</v>
      </c>
      <c r="H186" s="291" t="s">
        <v>58</v>
      </c>
      <c r="I186" s="291" t="s">
        <v>1189</v>
      </c>
      <c r="J186" s="69" t="s">
        <v>1190</v>
      </c>
      <c r="K186" s="69" t="s">
        <v>1191</v>
      </c>
      <c r="L186" s="92">
        <v>17</v>
      </c>
      <c r="M186" s="192" t="s">
        <v>53</v>
      </c>
      <c r="N186" s="47" t="str">
        <f>IF(H186="","",VLOOKUP(H186,dato!$A$2:$B$43,2,FALSE))</f>
        <v>Juan Carlos Gómez Melgarejo</v>
      </c>
      <c r="O186" s="47" t="s">
        <v>621</v>
      </c>
      <c r="P186" s="47" t="str">
        <f>IF(H186="","",VLOOKUP(O186,dato!$A$2:$B$152,2,FALSE))</f>
        <v>William Javier Cabrejo García</v>
      </c>
      <c r="Q186" s="69" t="s">
        <v>1240</v>
      </c>
      <c r="R186" s="69" t="s">
        <v>1264</v>
      </c>
      <c r="S186" s="93">
        <v>0.9</v>
      </c>
      <c r="T186" s="69" t="s">
        <v>1265</v>
      </c>
      <c r="U186" s="78">
        <v>43313</v>
      </c>
      <c r="V186" s="78">
        <v>43524</v>
      </c>
      <c r="W186" s="148"/>
      <c r="X186" s="148"/>
      <c r="Y186" s="165"/>
      <c r="Z186" s="83" t="str">
        <f t="shared" si="57"/>
        <v/>
      </c>
      <c r="AA186" s="84" t="str">
        <f t="shared" si="58"/>
        <v/>
      </c>
      <c r="AB186" s="85" t="str">
        <f t="shared" si="59"/>
        <v/>
      </c>
      <c r="AC186" s="148"/>
      <c r="AD186" s="148"/>
      <c r="AE186" s="234">
        <v>43539</v>
      </c>
      <c r="AF186" s="228" t="s">
        <v>1861</v>
      </c>
      <c r="AG186" s="223">
        <v>13</v>
      </c>
      <c r="AH186" s="154">
        <f t="shared" si="52"/>
        <v>0.76470588235294112</v>
      </c>
      <c r="AI186" s="154">
        <f t="shared" si="53"/>
        <v>0.84967320261437895</v>
      </c>
      <c r="AJ186" s="156" t="str">
        <f t="shared" si="54"/>
        <v>ROJO</v>
      </c>
      <c r="AK186" s="228" t="s">
        <v>1873</v>
      </c>
      <c r="AL186" s="226" t="s">
        <v>626</v>
      </c>
      <c r="AM186" s="68"/>
      <c r="AN186" s="68"/>
      <c r="AO186" s="122"/>
      <c r="AP186" s="154" t="str">
        <f t="shared" si="60"/>
        <v/>
      </c>
      <c r="AQ186" s="155" t="str">
        <f t="shared" si="61"/>
        <v/>
      </c>
      <c r="AR186" s="152" t="str">
        <f t="shared" si="62"/>
        <v/>
      </c>
      <c r="AS186" s="68"/>
      <c r="AT186" s="68"/>
      <c r="AU186" s="57" t="str">
        <f t="shared" si="63"/>
        <v>Pendiente</v>
      </c>
      <c r="AV186" s="68"/>
      <c r="AW186" s="70" t="s">
        <v>35</v>
      </c>
    </row>
    <row r="187" spans="1:49" s="36" customFormat="1" ht="50.1" customHeight="1" x14ac:dyDescent="0.2">
      <c r="A187" s="68">
        <v>342</v>
      </c>
      <c r="B187" s="66">
        <v>43321</v>
      </c>
      <c r="C187" s="67" t="s">
        <v>38</v>
      </c>
      <c r="D187" s="68"/>
      <c r="E187" s="67" t="s">
        <v>769</v>
      </c>
      <c r="F187" s="66">
        <v>43245</v>
      </c>
      <c r="G187" s="295" t="s">
        <v>1188</v>
      </c>
      <c r="H187" s="291" t="s">
        <v>58</v>
      </c>
      <c r="I187" s="291" t="s">
        <v>1192</v>
      </c>
      <c r="J187" s="69" t="s">
        <v>1193</v>
      </c>
      <c r="K187" s="69" t="s">
        <v>1194</v>
      </c>
      <c r="L187" s="92">
        <v>2</v>
      </c>
      <c r="M187" s="192" t="s">
        <v>53</v>
      </c>
      <c r="N187" s="47" t="str">
        <f>IF(H187="","",VLOOKUP(H187,dato!$A$2:$B$43,2,FALSE))</f>
        <v>Juan Carlos Gómez Melgarejo</v>
      </c>
      <c r="O187" s="47" t="s">
        <v>621</v>
      </c>
      <c r="P187" s="47" t="str">
        <f>IF(H187="","",VLOOKUP(O187,dato!$A$2:$B$152,2,FALSE))</f>
        <v>William Javier Cabrejo García</v>
      </c>
      <c r="Q187" s="69" t="s">
        <v>1240</v>
      </c>
      <c r="R187" s="69" t="s">
        <v>1243</v>
      </c>
      <c r="S187" s="93">
        <v>1</v>
      </c>
      <c r="T187" s="69" t="s">
        <v>1244</v>
      </c>
      <c r="U187" s="78">
        <v>43313</v>
      </c>
      <c r="V187" s="78">
        <v>43524</v>
      </c>
      <c r="W187" s="148"/>
      <c r="X187" s="148"/>
      <c r="Y187" s="165"/>
      <c r="Z187" s="83" t="str">
        <f t="shared" si="57"/>
        <v/>
      </c>
      <c r="AA187" s="84" t="str">
        <f t="shared" si="58"/>
        <v/>
      </c>
      <c r="AB187" s="85" t="str">
        <f t="shared" si="59"/>
        <v/>
      </c>
      <c r="AC187" s="148"/>
      <c r="AD187" s="148"/>
      <c r="AE187" s="234">
        <v>43539</v>
      </c>
      <c r="AF187" s="228" t="s">
        <v>1862</v>
      </c>
      <c r="AG187" s="223">
        <v>2</v>
      </c>
      <c r="AH187" s="82">
        <f t="shared" si="52"/>
        <v>1</v>
      </c>
      <c r="AI187" s="82">
        <f t="shared" si="53"/>
        <v>1</v>
      </c>
      <c r="AJ187" s="156" t="str">
        <f t="shared" si="54"/>
        <v>OK</v>
      </c>
      <c r="AK187" s="228" t="s">
        <v>1844</v>
      </c>
      <c r="AL187" s="226" t="s">
        <v>626</v>
      </c>
      <c r="AM187" s="68"/>
      <c r="AN187" s="68"/>
      <c r="AO187" s="122"/>
      <c r="AP187" s="154" t="str">
        <f t="shared" si="60"/>
        <v/>
      </c>
      <c r="AQ187" s="155" t="str">
        <f t="shared" si="61"/>
        <v/>
      </c>
      <c r="AR187" s="152" t="str">
        <f t="shared" si="62"/>
        <v/>
      </c>
      <c r="AS187" s="68"/>
      <c r="AT187" s="68"/>
      <c r="AU187" s="57" t="str">
        <f t="shared" si="63"/>
        <v>Cumplida</v>
      </c>
      <c r="AV187" s="68"/>
      <c r="AW187" s="70" t="s">
        <v>1894</v>
      </c>
    </row>
    <row r="188" spans="1:49" s="36" customFormat="1" ht="50.1" customHeight="1" x14ac:dyDescent="0.2">
      <c r="A188" s="68">
        <v>342</v>
      </c>
      <c r="B188" s="66">
        <v>43321</v>
      </c>
      <c r="C188" s="67" t="s">
        <v>38</v>
      </c>
      <c r="D188" s="68"/>
      <c r="E188" s="67" t="s">
        <v>769</v>
      </c>
      <c r="F188" s="66">
        <v>43245</v>
      </c>
      <c r="G188" s="295" t="s">
        <v>1188</v>
      </c>
      <c r="H188" s="291" t="s">
        <v>58</v>
      </c>
      <c r="I188" s="291" t="s">
        <v>1195</v>
      </c>
      <c r="J188" s="69" t="s">
        <v>1196</v>
      </c>
      <c r="K188" s="69" t="s">
        <v>1197</v>
      </c>
      <c r="L188" s="92">
        <v>1</v>
      </c>
      <c r="M188" s="192" t="s">
        <v>50</v>
      </c>
      <c r="N188" s="47" t="str">
        <f>IF(H188="","",VLOOKUP(H188,dato!$A$2:$B$43,2,FALSE))</f>
        <v>Juan Carlos Gómez Melgarejo</v>
      </c>
      <c r="O188" s="47" t="s">
        <v>621</v>
      </c>
      <c r="P188" s="47" t="str">
        <f>IF(H188="","",VLOOKUP(O188,dato!$A$2:$B$152,2,FALSE))</f>
        <v>William Javier Cabrejo García</v>
      </c>
      <c r="Q188" s="69" t="s">
        <v>1240</v>
      </c>
      <c r="R188" s="69" t="s">
        <v>1266</v>
      </c>
      <c r="S188" s="93">
        <v>1</v>
      </c>
      <c r="T188" s="69" t="s">
        <v>1266</v>
      </c>
      <c r="U188" s="78">
        <v>43282</v>
      </c>
      <c r="V188" s="196">
        <v>43554</v>
      </c>
      <c r="W188" s="148"/>
      <c r="X188" s="148"/>
      <c r="Y188" s="165"/>
      <c r="Z188" s="83" t="str">
        <f t="shared" si="57"/>
        <v/>
      </c>
      <c r="AA188" s="84" t="str">
        <f t="shared" si="58"/>
        <v/>
      </c>
      <c r="AB188" s="85" t="str">
        <f t="shared" si="59"/>
        <v/>
      </c>
      <c r="AC188" s="148"/>
      <c r="AD188" s="148"/>
      <c r="AE188" s="234">
        <v>43539</v>
      </c>
      <c r="AF188" s="228" t="s">
        <v>1874</v>
      </c>
      <c r="AG188" s="223">
        <v>1</v>
      </c>
      <c r="AH188" s="82">
        <f t="shared" si="52"/>
        <v>1</v>
      </c>
      <c r="AI188" s="82">
        <f t="shared" si="53"/>
        <v>1</v>
      </c>
      <c r="AJ188" s="156" t="str">
        <f t="shared" si="54"/>
        <v>OK</v>
      </c>
      <c r="AK188" s="228" t="s">
        <v>1885</v>
      </c>
      <c r="AL188" s="226" t="s">
        <v>626</v>
      </c>
      <c r="AM188" s="68"/>
      <c r="AN188" s="68"/>
      <c r="AO188" s="122"/>
      <c r="AP188" s="154" t="str">
        <f t="shared" si="60"/>
        <v/>
      </c>
      <c r="AQ188" s="155" t="str">
        <f t="shared" si="61"/>
        <v/>
      </c>
      <c r="AR188" s="152" t="str">
        <f t="shared" si="62"/>
        <v/>
      </c>
      <c r="AS188" s="68"/>
      <c r="AT188" s="68"/>
      <c r="AU188" s="57" t="str">
        <f t="shared" si="63"/>
        <v>Cumplida</v>
      </c>
      <c r="AV188" s="68"/>
      <c r="AW188" s="70" t="s">
        <v>1894</v>
      </c>
    </row>
    <row r="189" spans="1:49" s="36" customFormat="1" ht="50.1" customHeight="1" x14ac:dyDescent="0.2">
      <c r="A189" s="68">
        <v>342</v>
      </c>
      <c r="B189" s="66">
        <v>43321</v>
      </c>
      <c r="C189" s="67" t="s">
        <v>38</v>
      </c>
      <c r="D189" s="68"/>
      <c r="E189" s="67" t="s">
        <v>769</v>
      </c>
      <c r="F189" s="66">
        <v>43245</v>
      </c>
      <c r="G189" s="295" t="s">
        <v>1198</v>
      </c>
      <c r="H189" s="291" t="s">
        <v>58</v>
      </c>
      <c r="I189" s="291" t="s">
        <v>1199</v>
      </c>
      <c r="J189" s="69" t="s">
        <v>1200</v>
      </c>
      <c r="K189" s="69" t="s">
        <v>1201</v>
      </c>
      <c r="L189" s="92">
        <v>3</v>
      </c>
      <c r="M189" s="192" t="s">
        <v>53</v>
      </c>
      <c r="N189" s="47" t="str">
        <f>IF(H189="","",VLOOKUP(H189,dato!$A$2:$B$43,2,FALSE))</f>
        <v>Juan Carlos Gómez Melgarejo</v>
      </c>
      <c r="O189" s="47" t="s">
        <v>621</v>
      </c>
      <c r="P189" s="47" t="str">
        <f>IF(H189="","",VLOOKUP(O189,dato!$A$2:$B$152,2,FALSE))</f>
        <v>William Javier Cabrejo García</v>
      </c>
      <c r="Q189" s="69" t="s">
        <v>1240</v>
      </c>
      <c r="R189" s="69" t="s">
        <v>1243</v>
      </c>
      <c r="S189" s="93">
        <v>1</v>
      </c>
      <c r="T189" s="69" t="s">
        <v>1244</v>
      </c>
      <c r="U189" s="78">
        <v>43313</v>
      </c>
      <c r="V189" s="78">
        <v>43524</v>
      </c>
      <c r="W189" s="148"/>
      <c r="X189" s="148"/>
      <c r="Y189" s="165"/>
      <c r="Z189" s="83" t="str">
        <f t="shared" si="57"/>
        <v/>
      </c>
      <c r="AA189" s="84" t="str">
        <f t="shared" si="58"/>
        <v/>
      </c>
      <c r="AB189" s="85" t="str">
        <f t="shared" si="59"/>
        <v/>
      </c>
      <c r="AC189" s="148"/>
      <c r="AD189" s="148"/>
      <c r="AE189" s="234">
        <v>43539</v>
      </c>
      <c r="AF189" s="228" t="s">
        <v>1875</v>
      </c>
      <c r="AG189" s="223">
        <v>1</v>
      </c>
      <c r="AH189" s="154">
        <f t="shared" si="52"/>
        <v>0.33333333333333331</v>
      </c>
      <c r="AI189" s="154">
        <f t="shared" si="53"/>
        <v>0.33333333333333331</v>
      </c>
      <c r="AJ189" s="156" t="str">
        <f t="shared" si="54"/>
        <v>ROJO</v>
      </c>
      <c r="AK189" s="228" t="s">
        <v>1886</v>
      </c>
      <c r="AL189" s="226" t="s">
        <v>626</v>
      </c>
      <c r="AM189" s="68"/>
      <c r="AN189" s="68"/>
      <c r="AO189" s="122"/>
      <c r="AP189" s="154" t="str">
        <f t="shared" si="60"/>
        <v/>
      </c>
      <c r="AQ189" s="155" t="str">
        <f t="shared" si="61"/>
        <v/>
      </c>
      <c r="AR189" s="152" t="str">
        <f t="shared" si="62"/>
        <v/>
      </c>
      <c r="AS189" s="68"/>
      <c r="AT189" s="68"/>
      <c r="AU189" s="57" t="str">
        <f t="shared" si="63"/>
        <v>Pendiente</v>
      </c>
      <c r="AV189" s="68"/>
      <c r="AW189" s="70" t="s">
        <v>35</v>
      </c>
    </row>
    <row r="190" spans="1:49" s="36" customFormat="1" ht="50.1" customHeight="1" x14ac:dyDescent="0.2">
      <c r="A190" s="68">
        <v>342</v>
      </c>
      <c r="B190" s="66">
        <v>43321</v>
      </c>
      <c r="C190" s="67" t="s">
        <v>38</v>
      </c>
      <c r="D190" s="68"/>
      <c r="E190" s="67" t="s">
        <v>769</v>
      </c>
      <c r="F190" s="66">
        <v>43245</v>
      </c>
      <c r="G190" s="295" t="s">
        <v>1202</v>
      </c>
      <c r="H190" s="291" t="s">
        <v>58</v>
      </c>
      <c r="I190" s="291" t="s">
        <v>1203</v>
      </c>
      <c r="J190" s="69" t="s">
        <v>1204</v>
      </c>
      <c r="K190" s="69" t="s">
        <v>1205</v>
      </c>
      <c r="L190" s="92">
        <v>1</v>
      </c>
      <c r="M190" s="192" t="s">
        <v>50</v>
      </c>
      <c r="N190" s="47" t="str">
        <f>IF(H190="","",VLOOKUP(H190,dato!$A$2:$B$43,2,FALSE))</f>
        <v>Juan Carlos Gómez Melgarejo</v>
      </c>
      <c r="O190" s="47" t="s">
        <v>621</v>
      </c>
      <c r="P190" s="47" t="str">
        <f>IF(H190="","",VLOOKUP(O190,dato!$A$2:$B$152,2,FALSE))</f>
        <v>William Javier Cabrejo García</v>
      </c>
      <c r="Q190" s="69" t="s">
        <v>1240</v>
      </c>
      <c r="R190" s="69" t="s">
        <v>1267</v>
      </c>
      <c r="S190" s="93">
        <v>1</v>
      </c>
      <c r="T190" s="69" t="s">
        <v>1267</v>
      </c>
      <c r="U190" s="78">
        <v>43313</v>
      </c>
      <c r="V190" s="78">
        <v>43465</v>
      </c>
      <c r="W190" s="148"/>
      <c r="X190" s="148"/>
      <c r="Y190" s="165"/>
      <c r="Z190" s="83" t="str">
        <f t="shared" si="57"/>
        <v/>
      </c>
      <c r="AA190" s="84" t="str">
        <f t="shared" si="58"/>
        <v/>
      </c>
      <c r="AB190" s="85" t="str">
        <f t="shared" si="59"/>
        <v/>
      </c>
      <c r="AC190" s="148"/>
      <c r="AD190" s="148"/>
      <c r="AE190" s="234">
        <v>43539</v>
      </c>
      <c r="AF190" s="228" t="s">
        <v>1876</v>
      </c>
      <c r="AG190" s="223">
        <v>1</v>
      </c>
      <c r="AH190" s="82">
        <f t="shared" si="52"/>
        <v>1</v>
      </c>
      <c r="AI190" s="82">
        <f t="shared" si="53"/>
        <v>1</v>
      </c>
      <c r="AJ190" s="156" t="str">
        <f t="shared" si="54"/>
        <v>OK</v>
      </c>
      <c r="AK190" s="147" t="s">
        <v>1844</v>
      </c>
      <c r="AL190" s="226" t="s">
        <v>626</v>
      </c>
      <c r="AM190" s="68"/>
      <c r="AN190" s="68"/>
      <c r="AO190" s="122"/>
      <c r="AP190" s="154" t="str">
        <f t="shared" si="60"/>
        <v/>
      </c>
      <c r="AQ190" s="155" t="str">
        <f t="shared" si="61"/>
        <v/>
      </c>
      <c r="AR190" s="152" t="str">
        <f t="shared" si="62"/>
        <v/>
      </c>
      <c r="AS190" s="68"/>
      <c r="AT190" s="68"/>
      <c r="AU190" s="57" t="str">
        <f t="shared" si="63"/>
        <v>Cumplida</v>
      </c>
      <c r="AV190" s="68"/>
      <c r="AW190" s="70" t="s">
        <v>1894</v>
      </c>
    </row>
    <row r="191" spans="1:49" s="36" customFormat="1" ht="50.1" customHeight="1" x14ac:dyDescent="0.2">
      <c r="A191" s="68">
        <v>342</v>
      </c>
      <c r="B191" s="66">
        <v>43321</v>
      </c>
      <c r="C191" s="67" t="s">
        <v>38</v>
      </c>
      <c r="D191" s="68"/>
      <c r="E191" s="67" t="s">
        <v>769</v>
      </c>
      <c r="F191" s="66">
        <v>43245</v>
      </c>
      <c r="G191" s="295" t="s">
        <v>1202</v>
      </c>
      <c r="H191" s="291" t="s">
        <v>58</v>
      </c>
      <c r="I191" s="291" t="s">
        <v>1206</v>
      </c>
      <c r="J191" s="69" t="s">
        <v>1204</v>
      </c>
      <c r="K191" s="69" t="s">
        <v>1207</v>
      </c>
      <c r="L191" s="92">
        <v>1</v>
      </c>
      <c r="M191" s="192" t="s">
        <v>50</v>
      </c>
      <c r="N191" s="47" t="str">
        <f>IF(H191="","",VLOOKUP(H191,dato!$A$2:$B$43,2,FALSE))</f>
        <v>Juan Carlos Gómez Melgarejo</v>
      </c>
      <c r="O191" s="47" t="s">
        <v>621</v>
      </c>
      <c r="P191" s="47" t="str">
        <f>IF(H191="","",VLOOKUP(O191,dato!$A$2:$B$152,2,FALSE))</f>
        <v>William Javier Cabrejo García</v>
      </c>
      <c r="Q191" s="69" t="s">
        <v>1240</v>
      </c>
      <c r="R191" s="69" t="s">
        <v>1268</v>
      </c>
      <c r="S191" s="93">
        <v>1</v>
      </c>
      <c r="T191" s="69" t="s">
        <v>1268</v>
      </c>
      <c r="U191" s="78">
        <v>43344</v>
      </c>
      <c r="V191" s="196">
        <v>43554</v>
      </c>
      <c r="W191" s="148"/>
      <c r="X191" s="148"/>
      <c r="Y191" s="165"/>
      <c r="Z191" s="83" t="str">
        <f t="shared" si="57"/>
        <v/>
      </c>
      <c r="AA191" s="84" t="str">
        <f t="shared" si="58"/>
        <v/>
      </c>
      <c r="AB191" s="85" t="str">
        <f t="shared" si="59"/>
        <v/>
      </c>
      <c r="AC191" s="148"/>
      <c r="AD191" s="148"/>
      <c r="AE191" s="234">
        <v>43539</v>
      </c>
      <c r="AF191" s="228" t="s">
        <v>1877</v>
      </c>
      <c r="AG191" s="223">
        <v>1</v>
      </c>
      <c r="AH191" s="82">
        <f t="shared" si="52"/>
        <v>1</v>
      </c>
      <c r="AI191" s="82">
        <f t="shared" si="53"/>
        <v>1</v>
      </c>
      <c r="AJ191" s="156" t="str">
        <f t="shared" si="54"/>
        <v>OK</v>
      </c>
      <c r="AK191" s="228" t="s">
        <v>1887</v>
      </c>
      <c r="AL191" s="226" t="s">
        <v>626</v>
      </c>
      <c r="AM191" s="68"/>
      <c r="AN191" s="68"/>
      <c r="AO191" s="122"/>
      <c r="AP191" s="154" t="str">
        <f t="shared" si="60"/>
        <v/>
      </c>
      <c r="AQ191" s="155" t="str">
        <f t="shared" si="61"/>
        <v/>
      </c>
      <c r="AR191" s="152" t="str">
        <f t="shared" si="62"/>
        <v/>
      </c>
      <c r="AS191" s="68"/>
      <c r="AT191" s="68"/>
      <c r="AU191" s="57" t="str">
        <f t="shared" si="63"/>
        <v>Cumplida</v>
      </c>
      <c r="AV191" s="68"/>
      <c r="AW191" s="70" t="s">
        <v>1894</v>
      </c>
    </row>
    <row r="192" spans="1:49" s="36" customFormat="1" ht="50.1" customHeight="1" x14ac:dyDescent="0.2">
      <c r="A192" s="68">
        <v>342</v>
      </c>
      <c r="B192" s="66">
        <v>43321</v>
      </c>
      <c r="C192" s="67" t="s">
        <v>38</v>
      </c>
      <c r="D192" s="68"/>
      <c r="E192" s="67" t="s">
        <v>769</v>
      </c>
      <c r="F192" s="66">
        <v>43245</v>
      </c>
      <c r="G192" s="295" t="s">
        <v>1208</v>
      </c>
      <c r="H192" s="291" t="s">
        <v>58</v>
      </c>
      <c r="I192" s="291" t="s">
        <v>1209</v>
      </c>
      <c r="J192" s="69" t="s">
        <v>1210</v>
      </c>
      <c r="K192" s="69" t="s">
        <v>1211</v>
      </c>
      <c r="L192" s="92">
        <v>1</v>
      </c>
      <c r="M192" s="192" t="s">
        <v>50</v>
      </c>
      <c r="N192" s="47" t="str">
        <f>IF(H192="","",VLOOKUP(H192,dato!$A$2:$B$43,2,FALSE))</f>
        <v>Juan Carlos Gómez Melgarejo</v>
      </c>
      <c r="O192" s="47" t="s">
        <v>621</v>
      </c>
      <c r="P192" s="47" t="str">
        <f>IF(H192="","",VLOOKUP(O192,dato!$A$2:$B$152,2,FALSE))</f>
        <v>William Javier Cabrejo García</v>
      </c>
      <c r="Q192" s="69" t="s">
        <v>1240</v>
      </c>
      <c r="R192" s="69" t="s">
        <v>1267</v>
      </c>
      <c r="S192" s="93">
        <v>1</v>
      </c>
      <c r="T192" s="69" t="s">
        <v>1267</v>
      </c>
      <c r="U192" s="78">
        <v>43344</v>
      </c>
      <c r="V192" s="78">
        <v>43465</v>
      </c>
      <c r="W192" s="148"/>
      <c r="X192" s="148"/>
      <c r="Y192" s="165"/>
      <c r="Z192" s="83" t="str">
        <f t="shared" si="57"/>
        <v/>
      </c>
      <c r="AA192" s="84" t="str">
        <f t="shared" si="58"/>
        <v/>
      </c>
      <c r="AB192" s="85" t="str">
        <f t="shared" si="59"/>
        <v/>
      </c>
      <c r="AC192" s="148"/>
      <c r="AD192" s="148"/>
      <c r="AE192" s="234">
        <v>43539</v>
      </c>
      <c r="AF192" s="228" t="s">
        <v>1878</v>
      </c>
      <c r="AG192" s="223">
        <v>1</v>
      </c>
      <c r="AH192" s="82">
        <f t="shared" si="52"/>
        <v>1</v>
      </c>
      <c r="AI192" s="82">
        <f t="shared" si="53"/>
        <v>1</v>
      </c>
      <c r="AJ192" s="156" t="str">
        <f t="shared" si="54"/>
        <v>OK</v>
      </c>
      <c r="AK192" s="147" t="s">
        <v>1872</v>
      </c>
      <c r="AL192" s="226" t="s">
        <v>626</v>
      </c>
      <c r="AM192" s="68"/>
      <c r="AN192" s="68"/>
      <c r="AO192" s="122"/>
      <c r="AP192" s="154" t="str">
        <f t="shared" si="60"/>
        <v/>
      </c>
      <c r="AQ192" s="155" t="str">
        <f t="shared" si="61"/>
        <v/>
      </c>
      <c r="AR192" s="152" t="str">
        <f t="shared" si="62"/>
        <v/>
      </c>
      <c r="AS192" s="68"/>
      <c r="AT192" s="68"/>
      <c r="AU192" s="57" t="str">
        <f t="shared" si="63"/>
        <v>Cumplida</v>
      </c>
      <c r="AV192" s="68"/>
      <c r="AW192" s="70" t="s">
        <v>1894</v>
      </c>
    </row>
    <row r="193" spans="1:52" s="36" customFormat="1" ht="50.1" customHeight="1" x14ac:dyDescent="0.2">
      <c r="A193" s="68">
        <v>342</v>
      </c>
      <c r="B193" s="66">
        <v>43321</v>
      </c>
      <c r="C193" s="67" t="s">
        <v>38</v>
      </c>
      <c r="D193" s="68"/>
      <c r="E193" s="67" t="s">
        <v>769</v>
      </c>
      <c r="F193" s="66">
        <v>43245</v>
      </c>
      <c r="G193" s="295" t="s">
        <v>1212</v>
      </c>
      <c r="H193" s="291" t="s">
        <v>58</v>
      </c>
      <c r="I193" s="291" t="s">
        <v>1213</v>
      </c>
      <c r="J193" s="69" t="s">
        <v>1214</v>
      </c>
      <c r="K193" s="69" t="s">
        <v>1215</v>
      </c>
      <c r="L193" s="92">
        <v>2</v>
      </c>
      <c r="M193" s="192" t="s">
        <v>53</v>
      </c>
      <c r="N193" s="47" t="str">
        <f>IF(H193="","",VLOOKUP(H193,dato!$A$2:$B$43,2,FALSE))</f>
        <v>Juan Carlos Gómez Melgarejo</v>
      </c>
      <c r="O193" s="47" t="s">
        <v>621</v>
      </c>
      <c r="P193" s="47" t="str">
        <f>IF(H193="","",VLOOKUP(O193,dato!$A$2:$B$152,2,FALSE))</f>
        <v>William Javier Cabrejo García</v>
      </c>
      <c r="Q193" s="69" t="s">
        <v>1240</v>
      </c>
      <c r="R193" s="69" t="s">
        <v>1243</v>
      </c>
      <c r="S193" s="93">
        <v>1</v>
      </c>
      <c r="T193" s="69" t="s">
        <v>1244</v>
      </c>
      <c r="U193" s="78">
        <v>43313</v>
      </c>
      <c r="V193" s="196">
        <v>43554</v>
      </c>
      <c r="W193" s="148"/>
      <c r="X193" s="148"/>
      <c r="Y193" s="165"/>
      <c r="Z193" s="83" t="str">
        <f t="shared" si="57"/>
        <v/>
      </c>
      <c r="AA193" s="84" t="str">
        <f t="shared" si="58"/>
        <v/>
      </c>
      <c r="AB193" s="85" t="str">
        <f t="shared" si="59"/>
        <v/>
      </c>
      <c r="AC193" s="148"/>
      <c r="AD193" s="148"/>
      <c r="AE193" s="234">
        <v>43539</v>
      </c>
      <c r="AF193" s="228" t="s">
        <v>1879</v>
      </c>
      <c r="AG193" s="223">
        <v>1</v>
      </c>
      <c r="AH193" s="82">
        <f t="shared" si="52"/>
        <v>0.5</v>
      </c>
      <c r="AI193" s="82">
        <f t="shared" si="53"/>
        <v>0.5</v>
      </c>
      <c r="AJ193" s="156" t="str">
        <f t="shared" si="54"/>
        <v>ROJO</v>
      </c>
      <c r="AK193" s="228" t="s">
        <v>1888</v>
      </c>
      <c r="AL193" s="226" t="s">
        <v>626</v>
      </c>
      <c r="AM193" s="68"/>
      <c r="AN193" s="68"/>
      <c r="AO193" s="122"/>
      <c r="AP193" s="154" t="str">
        <f t="shared" si="60"/>
        <v/>
      </c>
      <c r="AQ193" s="155" t="str">
        <f t="shared" si="61"/>
        <v/>
      </c>
      <c r="AR193" s="152" t="str">
        <f t="shared" si="62"/>
        <v/>
      </c>
      <c r="AS193" s="68"/>
      <c r="AT193" s="68"/>
      <c r="AU193" s="57" t="str">
        <f t="shared" si="63"/>
        <v>Pendiente</v>
      </c>
      <c r="AV193" s="68"/>
      <c r="AW193" s="70" t="s">
        <v>35</v>
      </c>
    </row>
    <row r="194" spans="1:52" s="36" customFormat="1" ht="50.1" customHeight="1" x14ac:dyDescent="0.2">
      <c r="A194" s="68">
        <v>342</v>
      </c>
      <c r="B194" s="66">
        <v>43321</v>
      </c>
      <c r="C194" s="67" t="s">
        <v>38</v>
      </c>
      <c r="D194" s="68"/>
      <c r="E194" s="67" t="s">
        <v>769</v>
      </c>
      <c r="F194" s="66">
        <v>43245</v>
      </c>
      <c r="G194" s="295" t="s">
        <v>1216</v>
      </c>
      <c r="H194" s="291" t="s">
        <v>58</v>
      </c>
      <c r="I194" s="291" t="s">
        <v>1217</v>
      </c>
      <c r="J194" s="69" t="s">
        <v>1218</v>
      </c>
      <c r="K194" s="69" t="s">
        <v>1219</v>
      </c>
      <c r="L194" s="92">
        <v>1</v>
      </c>
      <c r="M194" s="192" t="s">
        <v>53</v>
      </c>
      <c r="N194" s="47" t="str">
        <f>IF(H194="","",VLOOKUP(H194,dato!$A$2:$B$43,2,FALSE))</f>
        <v>Juan Carlos Gómez Melgarejo</v>
      </c>
      <c r="O194" s="47" t="s">
        <v>621</v>
      </c>
      <c r="P194" s="47" t="str">
        <f>IF(H194="","",VLOOKUP(O194,dato!$A$2:$B$152,2,FALSE))</f>
        <v>William Javier Cabrejo García</v>
      </c>
      <c r="Q194" s="69" t="s">
        <v>1240</v>
      </c>
      <c r="R194" s="69" t="s">
        <v>1269</v>
      </c>
      <c r="S194" s="93">
        <v>1</v>
      </c>
      <c r="T194" s="69" t="s">
        <v>1269</v>
      </c>
      <c r="U194" s="78">
        <v>43313</v>
      </c>
      <c r="V194" s="78">
        <v>43465</v>
      </c>
      <c r="W194" s="148"/>
      <c r="X194" s="148"/>
      <c r="Y194" s="165"/>
      <c r="Z194" s="83" t="str">
        <f t="shared" si="57"/>
        <v/>
      </c>
      <c r="AA194" s="84" t="str">
        <f t="shared" si="58"/>
        <v/>
      </c>
      <c r="AB194" s="85" t="str">
        <f t="shared" si="59"/>
        <v/>
      </c>
      <c r="AC194" s="148"/>
      <c r="AD194" s="148"/>
      <c r="AE194" s="234">
        <v>43539</v>
      </c>
      <c r="AF194" s="228" t="s">
        <v>1880</v>
      </c>
      <c r="AG194" s="223">
        <v>1</v>
      </c>
      <c r="AH194" s="82">
        <f t="shared" si="52"/>
        <v>1</v>
      </c>
      <c r="AI194" s="82">
        <f t="shared" si="53"/>
        <v>1</v>
      </c>
      <c r="AJ194" s="156" t="str">
        <f t="shared" si="54"/>
        <v>OK</v>
      </c>
      <c r="AK194" s="236" t="s">
        <v>1843</v>
      </c>
      <c r="AL194" s="226" t="s">
        <v>626</v>
      </c>
      <c r="AM194" s="68"/>
      <c r="AN194" s="68"/>
      <c r="AO194" s="122"/>
      <c r="AP194" s="154" t="str">
        <f t="shared" si="60"/>
        <v/>
      </c>
      <c r="AQ194" s="155" t="str">
        <f t="shared" si="61"/>
        <v/>
      </c>
      <c r="AR194" s="152" t="str">
        <f t="shared" si="62"/>
        <v/>
      </c>
      <c r="AS194" s="68"/>
      <c r="AT194" s="68"/>
      <c r="AU194" s="57" t="str">
        <f t="shared" si="63"/>
        <v>Cumplida</v>
      </c>
      <c r="AV194" s="68"/>
      <c r="AW194" s="70" t="s">
        <v>1894</v>
      </c>
    </row>
    <row r="195" spans="1:52" s="36" customFormat="1" ht="50.1" customHeight="1" x14ac:dyDescent="0.2">
      <c r="A195" s="68">
        <v>342</v>
      </c>
      <c r="B195" s="66">
        <v>43321</v>
      </c>
      <c r="C195" s="67" t="s">
        <v>38</v>
      </c>
      <c r="D195" s="68"/>
      <c r="E195" s="67" t="s">
        <v>769</v>
      </c>
      <c r="F195" s="66">
        <v>43245</v>
      </c>
      <c r="G195" s="295" t="s">
        <v>1220</v>
      </c>
      <c r="H195" s="291" t="s">
        <v>58</v>
      </c>
      <c r="I195" s="291" t="s">
        <v>1221</v>
      </c>
      <c r="J195" s="69" t="s">
        <v>1218</v>
      </c>
      <c r="K195" s="69" t="s">
        <v>1219</v>
      </c>
      <c r="L195" s="92">
        <v>1</v>
      </c>
      <c r="M195" s="192" t="s">
        <v>53</v>
      </c>
      <c r="N195" s="47" t="str">
        <f>IF(H195="","",VLOOKUP(H195,dato!$A$2:$B$43,2,FALSE))</f>
        <v>Juan Carlos Gómez Melgarejo</v>
      </c>
      <c r="O195" s="47" t="s">
        <v>621</v>
      </c>
      <c r="P195" s="47" t="str">
        <f>IF(H195="","",VLOOKUP(O195,dato!$A$2:$B$152,2,FALSE))</f>
        <v>William Javier Cabrejo García</v>
      </c>
      <c r="Q195" s="69" t="s">
        <v>1240</v>
      </c>
      <c r="R195" s="69" t="s">
        <v>1269</v>
      </c>
      <c r="S195" s="93">
        <v>1</v>
      </c>
      <c r="T195" s="69" t="s">
        <v>1269</v>
      </c>
      <c r="U195" s="78">
        <v>43313</v>
      </c>
      <c r="V195" s="78">
        <v>43465</v>
      </c>
      <c r="W195" s="148"/>
      <c r="X195" s="148"/>
      <c r="Y195" s="165"/>
      <c r="Z195" s="83" t="str">
        <f t="shared" si="57"/>
        <v/>
      </c>
      <c r="AA195" s="84" t="str">
        <f t="shared" si="58"/>
        <v/>
      </c>
      <c r="AB195" s="85" t="str">
        <f t="shared" si="59"/>
        <v/>
      </c>
      <c r="AC195" s="148"/>
      <c r="AD195" s="148"/>
      <c r="AE195" s="234">
        <v>43539</v>
      </c>
      <c r="AF195" s="228" t="s">
        <v>1880</v>
      </c>
      <c r="AG195" s="223">
        <v>1</v>
      </c>
      <c r="AH195" s="82">
        <f t="shared" si="52"/>
        <v>1</v>
      </c>
      <c r="AI195" s="82">
        <f t="shared" si="53"/>
        <v>1</v>
      </c>
      <c r="AJ195" s="156" t="str">
        <f t="shared" si="54"/>
        <v>OK</v>
      </c>
      <c r="AK195" s="236" t="s">
        <v>1843</v>
      </c>
      <c r="AL195" s="226" t="s">
        <v>626</v>
      </c>
      <c r="AM195" s="68"/>
      <c r="AN195" s="68"/>
      <c r="AO195" s="122"/>
      <c r="AP195" s="154" t="str">
        <f t="shared" si="60"/>
        <v/>
      </c>
      <c r="AQ195" s="155" t="str">
        <f t="shared" si="61"/>
        <v/>
      </c>
      <c r="AR195" s="152" t="str">
        <f t="shared" si="62"/>
        <v/>
      </c>
      <c r="AS195" s="68"/>
      <c r="AT195" s="68"/>
      <c r="AU195" s="57" t="str">
        <f t="shared" si="63"/>
        <v>Cumplida</v>
      </c>
      <c r="AV195" s="68"/>
      <c r="AW195" s="70" t="s">
        <v>1894</v>
      </c>
    </row>
    <row r="196" spans="1:52" s="36" customFormat="1" ht="50.1" customHeight="1" x14ac:dyDescent="0.2">
      <c r="A196" s="68">
        <v>342</v>
      </c>
      <c r="B196" s="66">
        <v>43321</v>
      </c>
      <c r="C196" s="67" t="s">
        <v>38</v>
      </c>
      <c r="D196" s="68"/>
      <c r="E196" s="67" t="s">
        <v>769</v>
      </c>
      <c r="F196" s="66">
        <v>43245</v>
      </c>
      <c r="G196" s="295" t="s">
        <v>1222</v>
      </c>
      <c r="H196" s="291" t="s">
        <v>58</v>
      </c>
      <c r="I196" s="291" t="s">
        <v>1223</v>
      </c>
      <c r="J196" s="69" t="s">
        <v>1224</v>
      </c>
      <c r="K196" s="69" t="s">
        <v>1225</v>
      </c>
      <c r="L196" s="92">
        <v>2</v>
      </c>
      <c r="M196" s="192" t="s">
        <v>50</v>
      </c>
      <c r="N196" s="47" t="str">
        <f>IF(H196="","",VLOOKUP(H196,dato!$A$2:$B$43,2,FALSE))</f>
        <v>Juan Carlos Gómez Melgarejo</v>
      </c>
      <c r="O196" s="47" t="s">
        <v>621</v>
      </c>
      <c r="P196" s="47" t="str">
        <f>IF(H196="","",VLOOKUP(O196,dato!$A$2:$B$152,2,FALSE))</f>
        <v>William Javier Cabrejo García</v>
      </c>
      <c r="Q196" s="69" t="s">
        <v>1240</v>
      </c>
      <c r="R196" s="69" t="s">
        <v>1241</v>
      </c>
      <c r="S196" s="93">
        <v>1</v>
      </c>
      <c r="T196" s="69" t="s">
        <v>1244</v>
      </c>
      <c r="U196" s="78">
        <v>43313</v>
      </c>
      <c r="V196" s="196">
        <v>43605</v>
      </c>
      <c r="W196" s="148"/>
      <c r="X196" s="148"/>
      <c r="Y196" s="165"/>
      <c r="Z196" s="83" t="str">
        <f t="shared" si="57"/>
        <v/>
      </c>
      <c r="AA196" s="84" t="str">
        <f t="shared" si="58"/>
        <v/>
      </c>
      <c r="AB196" s="85" t="str">
        <f t="shared" si="59"/>
        <v/>
      </c>
      <c r="AC196" s="148"/>
      <c r="AD196" s="148"/>
      <c r="AE196" s="234">
        <v>43539</v>
      </c>
      <c r="AF196" s="147" t="s">
        <v>1881</v>
      </c>
      <c r="AG196" s="223">
        <v>0</v>
      </c>
      <c r="AH196" s="82">
        <f t="shared" si="52"/>
        <v>0</v>
      </c>
      <c r="AI196" s="82">
        <f t="shared" si="53"/>
        <v>0</v>
      </c>
      <c r="AJ196" s="156" t="str">
        <f t="shared" si="54"/>
        <v>ROJO</v>
      </c>
      <c r="AK196" s="228" t="s">
        <v>1889</v>
      </c>
      <c r="AL196" s="226" t="s">
        <v>626</v>
      </c>
      <c r="AM196" s="68"/>
      <c r="AN196" s="68"/>
      <c r="AO196" s="122"/>
      <c r="AP196" s="154" t="str">
        <f t="shared" si="60"/>
        <v/>
      </c>
      <c r="AQ196" s="155" t="str">
        <f t="shared" si="61"/>
        <v/>
      </c>
      <c r="AR196" s="152" t="str">
        <f t="shared" si="62"/>
        <v/>
      </c>
      <c r="AS196" s="68"/>
      <c r="AT196" s="68"/>
      <c r="AU196" s="57" t="str">
        <f t="shared" si="63"/>
        <v>Pendiente</v>
      </c>
      <c r="AV196" s="68"/>
      <c r="AW196" s="70" t="s">
        <v>35</v>
      </c>
    </row>
    <row r="197" spans="1:52" s="36" customFormat="1" ht="50.1" customHeight="1" x14ac:dyDescent="0.2">
      <c r="A197" s="68">
        <v>342</v>
      </c>
      <c r="B197" s="66">
        <v>43321</v>
      </c>
      <c r="C197" s="67" t="s">
        <v>38</v>
      </c>
      <c r="D197" s="68"/>
      <c r="E197" s="67" t="s">
        <v>769</v>
      </c>
      <c r="F197" s="66">
        <v>43245</v>
      </c>
      <c r="G197" s="295" t="s">
        <v>1226</v>
      </c>
      <c r="H197" s="291" t="s">
        <v>58</v>
      </c>
      <c r="I197" s="291" t="s">
        <v>1227</v>
      </c>
      <c r="J197" s="69" t="s">
        <v>1228</v>
      </c>
      <c r="K197" s="69" t="s">
        <v>1229</v>
      </c>
      <c r="L197" s="92">
        <v>1</v>
      </c>
      <c r="M197" s="192" t="s">
        <v>50</v>
      </c>
      <c r="N197" s="47" t="str">
        <f>IF(H197="","",VLOOKUP(H197,dato!$A$2:$B$43,2,FALSE))</f>
        <v>Juan Carlos Gómez Melgarejo</v>
      </c>
      <c r="O197" s="47" t="s">
        <v>621</v>
      </c>
      <c r="P197" s="47" t="str">
        <f>IF(H197="","",VLOOKUP(O197,dato!$A$2:$B$152,2,FALSE))</f>
        <v>William Javier Cabrejo García</v>
      </c>
      <c r="Q197" s="69" t="s">
        <v>1240</v>
      </c>
      <c r="R197" s="69" t="s">
        <v>1253</v>
      </c>
      <c r="S197" s="93">
        <v>1</v>
      </c>
      <c r="T197" s="69" t="s">
        <v>1253</v>
      </c>
      <c r="U197" s="78">
        <v>43327</v>
      </c>
      <c r="V197" s="196">
        <v>43554</v>
      </c>
      <c r="W197" s="148"/>
      <c r="X197" s="148"/>
      <c r="Y197" s="165"/>
      <c r="Z197" s="83" t="str">
        <f t="shared" si="57"/>
        <v/>
      </c>
      <c r="AA197" s="84" t="str">
        <f t="shared" si="58"/>
        <v/>
      </c>
      <c r="AB197" s="85" t="str">
        <f t="shared" si="59"/>
        <v/>
      </c>
      <c r="AC197" s="148"/>
      <c r="AD197" s="148"/>
      <c r="AE197" s="234">
        <v>43539</v>
      </c>
      <c r="AF197" s="228" t="s">
        <v>1882</v>
      </c>
      <c r="AG197" s="223">
        <v>1</v>
      </c>
      <c r="AH197" s="82">
        <f t="shared" ref="AH197:AH205" si="64">IF(AG197="","",IF(OR($L197=0,$L197="",AE197=""),"",AG197/$L197))</f>
        <v>1</v>
      </c>
      <c r="AI197" s="82">
        <f t="shared" ref="AI197:AI205" si="65">IF(OR($S197="",AH197=""),"",IF(OR($S197=0,AH197=0),0,IF((AH197*100%)/$S197&gt;100%,100%,(AH197*100%)/$S197)))</f>
        <v>1</v>
      </c>
      <c r="AJ197" s="156" t="str">
        <f t="shared" ref="AJ197:AJ205" si="66">IF(AG197="","",IF(AE197="","FALTA FECHA SEGUIMIENTO",IF(AE197&gt;$V197,IF(AI197=100%,"OK","ROJO"),IF(AI197&lt;ROUND(DAYS360($U197,AE197,FALSE),0)/ROUND(DAYS360($U197,$V197,FALSE),-1),"ROJO",IF(AI197=100%,"OK","AMARILLO")))))</f>
        <v>OK</v>
      </c>
      <c r="AK197" s="228" t="s">
        <v>1844</v>
      </c>
      <c r="AL197" s="226" t="s">
        <v>626</v>
      </c>
      <c r="AM197" s="68"/>
      <c r="AN197" s="68"/>
      <c r="AO197" s="122"/>
      <c r="AP197" s="154" t="str">
        <f t="shared" si="60"/>
        <v/>
      </c>
      <c r="AQ197" s="155" t="str">
        <f t="shared" si="61"/>
        <v/>
      </c>
      <c r="AR197" s="152" t="str">
        <f t="shared" si="62"/>
        <v/>
      </c>
      <c r="AS197" s="68"/>
      <c r="AT197" s="68"/>
      <c r="AU197" s="57" t="str">
        <f t="shared" si="63"/>
        <v>Cumplida</v>
      </c>
      <c r="AV197" s="68"/>
      <c r="AW197" s="70" t="s">
        <v>1894</v>
      </c>
    </row>
    <row r="198" spans="1:52" s="36" customFormat="1" ht="50.1" customHeight="1" x14ac:dyDescent="0.2">
      <c r="A198" s="68">
        <v>342</v>
      </c>
      <c r="B198" s="66">
        <v>43321</v>
      </c>
      <c r="C198" s="67" t="s">
        <v>38</v>
      </c>
      <c r="D198" s="68"/>
      <c r="E198" s="67" t="s">
        <v>769</v>
      </c>
      <c r="F198" s="66">
        <v>43245</v>
      </c>
      <c r="G198" s="295" t="s">
        <v>1230</v>
      </c>
      <c r="H198" s="291" t="s">
        <v>58</v>
      </c>
      <c r="I198" s="291" t="s">
        <v>1231</v>
      </c>
      <c r="J198" s="69" t="s">
        <v>1224</v>
      </c>
      <c r="K198" s="69" t="s">
        <v>1232</v>
      </c>
      <c r="L198" s="92">
        <v>1</v>
      </c>
      <c r="M198" s="192" t="s">
        <v>50</v>
      </c>
      <c r="N198" s="47" t="str">
        <f>IF(H198="","",VLOOKUP(H198,dato!$A$2:$B$43,2,FALSE))</f>
        <v>Juan Carlos Gómez Melgarejo</v>
      </c>
      <c r="O198" s="47" t="s">
        <v>621</v>
      </c>
      <c r="P198" s="47" t="str">
        <f>IF(H198="","",VLOOKUP(O198,dato!$A$2:$B$152,2,FALSE))</f>
        <v>William Javier Cabrejo García</v>
      </c>
      <c r="Q198" s="69" t="s">
        <v>1240</v>
      </c>
      <c r="R198" s="69" t="s">
        <v>1272</v>
      </c>
      <c r="S198" s="93">
        <v>1</v>
      </c>
      <c r="T198" s="69" t="s">
        <v>1273</v>
      </c>
      <c r="U198" s="78">
        <v>43467</v>
      </c>
      <c r="V198" s="78">
        <v>43585</v>
      </c>
      <c r="W198" s="148"/>
      <c r="X198" s="148"/>
      <c r="Y198" s="165"/>
      <c r="Z198" s="83" t="str">
        <f t="shared" si="57"/>
        <v/>
      </c>
      <c r="AA198" s="84" t="str">
        <f t="shared" si="58"/>
        <v/>
      </c>
      <c r="AB198" s="85" t="str">
        <f t="shared" si="59"/>
        <v/>
      </c>
      <c r="AC198" s="148"/>
      <c r="AD198" s="148"/>
      <c r="AE198" s="234">
        <v>43539</v>
      </c>
      <c r="AF198" s="147" t="s">
        <v>1881</v>
      </c>
      <c r="AG198" s="223">
        <v>0</v>
      </c>
      <c r="AH198" s="82">
        <f t="shared" si="64"/>
        <v>0</v>
      </c>
      <c r="AI198" s="82">
        <f t="shared" si="65"/>
        <v>0</v>
      </c>
      <c r="AJ198" s="156" t="str">
        <f t="shared" si="66"/>
        <v>ROJO</v>
      </c>
      <c r="AK198" s="228" t="s">
        <v>1890</v>
      </c>
      <c r="AL198" s="226" t="s">
        <v>626</v>
      </c>
      <c r="AM198" s="68"/>
      <c r="AN198" s="68"/>
      <c r="AO198" s="122"/>
      <c r="AP198" s="154" t="str">
        <f t="shared" si="60"/>
        <v/>
      </c>
      <c r="AQ198" s="155" t="str">
        <f t="shared" si="61"/>
        <v/>
      </c>
      <c r="AR198" s="152" t="str">
        <f t="shared" si="62"/>
        <v/>
      </c>
      <c r="AS198" s="68"/>
      <c r="AT198" s="68"/>
      <c r="AU198" s="57" t="str">
        <f t="shared" si="63"/>
        <v>Pendiente</v>
      </c>
      <c r="AV198" s="68"/>
      <c r="AW198" s="70" t="s">
        <v>35</v>
      </c>
    </row>
    <row r="199" spans="1:52" s="36" customFormat="1" ht="50.1" customHeight="1" x14ac:dyDescent="0.2">
      <c r="A199" s="68">
        <v>342</v>
      </c>
      <c r="B199" s="66">
        <v>43321</v>
      </c>
      <c r="C199" s="67" t="s">
        <v>38</v>
      </c>
      <c r="D199" s="68"/>
      <c r="E199" s="67" t="s">
        <v>769</v>
      </c>
      <c r="F199" s="66">
        <v>43245</v>
      </c>
      <c r="G199" s="295" t="s">
        <v>1233</v>
      </c>
      <c r="H199" s="291" t="s">
        <v>58</v>
      </c>
      <c r="I199" s="291" t="s">
        <v>1234</v>
      </c>
      <c r="J199" s="69" t="s">
        <v>1235</v>
      </c>
      <c r="K199" s="69" t="s">
        <v>1236</v>
      </c>
      <c r="L199" s="92">
        <v>1</v>
      </c>
      <c r="M199" s="192" t="s">
        <v>50</v>
      </c>
      <c r="N199" s="47" t="str">
        <f>IF(H199="","",VLOOKUP(H199,dato!$A$2:$B$43,2,FALSE))</f>
        <v>Juan Carlos Gómez Melgarejo</v>
      </c>
      <c r="O199" s="47" t="s">
        <v>621</v>
      </c>
      <c r="P199" s="47" t="str">
        <f>IF(H199="","",VLOOKUP(O199,dato!$A$2:$B$152,2,FALSE))</f>
        <v>William Javier Cabrejo García</v>
      </c>
      <c r="Q199" s="69" t="s">
        <v>1240</v>
      </c>
      <c r="R199" s="69" t="s">
        <v>1270</v>
      </c>
      <c r="S199" s="93">
        <v>1</v>
      </c>
      <c r="T199" s="69" t="s">
        <v>1270</v>
      </c>
      <c r="U199" s="78">
        <v>43313</v>
      </c>
      <c r="V199" s="78">
        <v>43465</v>
      </c>
      <c r="W199" s="148"/>
      <c r="X199" s="148"/>
      <c r="Y199" s="165"/>
      <c r="Z199" s="83" t="str">
        <f t="shared" si="57"/>
        <v/>
      </c>
      <c r="AA199" s="84" t="str">
        <f t="shared" si="58"/>
        <v/>
      </c>
      <c r="AB199" s="85" t="str">
        <f t="shared" si="59"/>
        <v/>
      </c>
      <c r="AC199" s="148"/>
      <c r="AD199" s="148"/>
      <c r="AE199" s="234">
        <v>43539</v>
      </c>
      <c r="AF199" s="228" t="s">
        <v>1883</v>
      </c>
      <c r="AG199" s="223">
        <v>1</v>
      </c>
      <c r="AH199" s="82">
        <f t="shared" si="64"/>
        <v>1</v>
      </c>
      <c r="AI199" s="82">
        <f t="shared" si="65"/>
        <v>1</v>
      </c>
      <c r="AJ199" s="156" t="str">
        <f t="shared" si="66"/>
        <v>OK</v>
      </c>
      <c r="AK199" s="228" t="s">
        <v>1872</v>
      </c>
      <c r="AL199" s="226" t="s">
        <v>626</v>
      </c>
      <c r="AM199" s="68"/>
      <c r="AN199" s="68"/>
      <c r="AO199" s="122"/>
      <c r="AP199" s="154" t="str">
        <f t="shared" si="60"/>
        <v/>
      </c>
      <c r="AQ199" s="155" t="str">
        <f t="shared" si="61"/>
        <v/>
      </c>
      <c r="AR199" s="152" t="str">
        <f t="shared" si="62"/>
        <v/>
      </c>
      <c r="AS199" s="68"/>
      <c r="AT199" s="68"/>
      <c r="AU199" s="57" t="str">
        <f t="shared" si="63"/>
        <v>Cumplida</v>
      </c>
      <c r="AV199" s="68"/>
      <c r="AW199" s="70" t="s">
        <v>1894</v>
      </c>
    </row>
    <row r="200" spans="1:52" s="36" customFormat="1" ht="50.1" customHeight="1" x14ac:dyDescent="0.2">
      <c r="A200" s="68">
        <v>342</v>
      </c>
      <c r="B200" s="66">
        <v>43321</v>
      </c>
      <c r="C200" s="67" t="s">
        <v>38</v>
      </c>
      <c r="D200" s="68"/>
      <c r="E200" s="67" t="s">
        <v>769</v>
      </c>
      <c r="F200" s="66">
        <v>43245</v>
      </c>
      <c r="G200" s="295" t="s">
        <v>1237</v>
      </c>
      <c r="H200" s="291" t="s">
        <v>58</v>
      </c>
      <c r="I200" s="291" t="s">
        <v>1238</v>
      </c>
      <c r="J200" s="69" t="s">
        <v>1235</v>
      </c>
      <c r="K200" s="69" t="s">
        <v>1239</v>
      </c>
      <c r="L200" s="92">
        <v>1</v>
      </c>
      <c r="M200" s="192" t="s">
        <v>50</v>
      </c>
      <c r="N200" s="47" t="str">
        <f>IF(H200="","",VLOOKUP(H200,dato!$A$2:$B$43,2,FALSE))</f>
        <v>Juan Carlos Gómez Melgarejo</v>
      </c>
      <c r="O200" s="47" t="s">
        <v>621</v>
      </c>
      <c r="P200" s="47" t="str">
        <f>IF(H200="","",VLOOKUP(O200,dato!$A$2:$B$152,2,FALSE))</f>
        <v>William Javier Cabrejo García</v>
      </c>
      <c r="Q200" s="69" t="s">
        <v>1240</v>
      </c>
      <c r="R200" s="69" t="s">
        <v>1270</v>
      </c>
      <c r="S200" s="93">
        <v>1</v>
      </c>
      <c r="T200" s="69" t="s">
        <v>1270</v>
      </c>
      <c r="U200" s="78">
        <v>43313</v>
      </c>
      <c r="V200" s="78">
        <v>43465</v>
      </c>
      <c r="W200" s="148"/>
      <c r="X200" s="148"/>
      <c r="Y200" s="165"/>
      <c r="Z200" s="83" t="str">
        <f t="shared" ref="Z200:Z250" si="67">(IF(Y200="","",IF(OR($L200=0,$L200="",W200=""),"",Y200/$L200)))</f>
        <v/>
      </c>
      <c r="AA200" s="84" t="str">
        <f t="shared" ref="AA200:AA250" si="68">(IF(OR($S200="",Z200=""),"",IF(OR($S200=0,Z200=0),0,IF((Z200*100%)/$S200&gt;100%,100%,(Z200*100%)/$S200))))</f>
        <v/>
      </c>
      <c r="AB200" s="85" t="str">
        <f t="shared" ref="AB200:AB250" si="69">IF(Y200="","",IF(W200="","FALTA FECHA SEGUIMIENTO",IF(W200&gt;$V200,IF(AA200=100%,"OK","ROJO"),IF(AA200&lt;ROUND(DAYS360($U200,W200,FALSE),0)/ROUND(DAYS360($U200,$V200,FALSE),-1),"ROJO",IF(AA200=100%,"OK","AMARILLO")))))</f>
        <v/>
      </c>
      <c r="AC200" s="148"/>
      <c r="AD200" s="148"/>
      <c r="AE200" s="234">
        <v>43539</v>
      </c>
      <c r="AF200" s="228" t="s">
        <v>1884</v>
      </c>
      <c r="AG200" s="223">
        <v>1</v>
      </c>
      <c r="AH200" s="82">
        <f t="shared" si="64"/>
        <v>1</v>
      </c>
      <c r="AI200" s="82">
        <f t="shared" si="65"/>
        <v>1</v>
      </c>
      <c r="AJ200" s="156" t="str">
        <f t="shared" si="66"/>
        <v>OK</v>
      </c>
      <c r="AK200" s="228" t="s">
        <v>1872</v>
      </c>
      <c r="AL200" s="226" t="s">
        <v>626</v>
      </c>
      <c r="AM200" s="68"/>
      <c r="AN200" s="68"/>
      <c r="AO200" s="122"/>
      <c r="AP200" s="154" t="str">
        <f t="shared" ref="AP200:AP250" si="70">(IF(AO200="","",IF(OR($L200=0,$L200="",AM200=""),"",AO200/$L200)))</f>
        <v/>
      </c>
      <c r="AQ200" s="155" t="str">
        <f t="shared" ref="AQ200:AQ250" si="71">IF(OR($S200="",AP200=""),"",IF(OR($S200=0,AP200=0),0,IF((AP200*100%)/$S200&gt;100%,100%,(AP200*100%)/$S200)))</f>
        <v/>
      </c>
      <c r="AR200" s="152" t="str">
        <f t="shared" ref="AR200:AR250" si="72">IF(AO200="","",IF(AM200="","FALTA FECHA SEGUIMIENTO",IF(AM200&gt;$V200,IF(AQ200=100%,"OK","ROJO"),IF(AQ200&lt;ROUND(DAYS360($U200,AM200,FALSE),0)/ROUND(DAYS360($U200,$V200,FALSE),-1),"ROJO",IF(AQ200=100%,"OK","AMARILLO")))))</f>
        <v/>
      </c>
      <c r="AS200" s="68"/>
      <c r="AT200" s="68"/>
      <c r="AU200" s="57" t="str">
        <f t="shared" ref="AU200" si="73">IF(A200="","",IF(OR(AA200=100%,AI200=100%,AY200=100%,BG200=100%),"Cumplida","Pendiente"))</f>
        <v>Cumplida</v>
      </c>
      <c r="AV200" s="68"/>
      <c r="AW200" s="70" t="s">
        <v>1894</v>
      </c>
    </row>
    <row r="201" spans="1:52" s="61" customFormat="1" ht="50.1" customHeight="1" x14ac:dyDescent="0.2">
      <c r="A201" s="125">
        <v>343</v>
      </c>
      <c r="B201" s="126">
        <v>43369</v>
      </c>
      <c r="C201" s="127" t="s">
        <v>38</v>
      </c>
      <c r="D201" s="123"/>
      <c r="E201" s="127" t="s">
        <v>841</v>
      </c>
      <c r="F201" s="126">
        <v>43341</v>
      </c>
      <c r="G201" s="295" t="s">
        <v>842</v>
      </c>
      <c r="H201" s="291" t="s">
        <v>33</v>
      </c>
      <c r="I201" s="291" t="s">
        <v>1899</v>
      </c>
      <c r="J201" s="128" t="s">
        <v>843</v>
      </c>
      <c r="K201" s="128" t="s">
        <v>844</v>
      </c>
      <c r="L201" s="129">
        <v>1</v>
      </c>
      <c r="M201" s="129" t="s">
        <v>693</v>
      </c>
      <c r="N201" s="51" t="str">
        <f>IF(H201="","",VLOOKUP(H201,dato!$A$2:$B$43,2,FALSE))</f>
        <v>Gloria Verónica Zambrano Ocampo</v>
      </c>
      <c r="O201" s="51" t="s">
        <v>33</v>
      </c>
      <c r="P201" s="51" t="str">
        <f>IF(H201="","",VLOOKUP(O201,dato!$A$2:$B$152,2,FALSE))</f>
        <v>Gloria Verónica Zambrano Ocampo</v>
      </c>
      <c r="Q201" s="61" t="s">
        <v>190</v>
      </c>
      <c r="R201" s="128" t="s">
        <v>845</v>
      </c>
      <c r="S201" s="130">
        <v>1</v>
      </c>
      <c r="T201" s="128" t="s">
        <v>846</v>
      </c>
      <c r="U201" s="131">
        <v>43374</v>
      </c>
      <c r="V201" s="131">
        <v>43497</v>
      </c>
      <c r="W201" s="146">
        <v>43431</v>
      </c>
      <c r="X201" s="143" t="s">
        <v>1468</v>
      </c>
      <c r="Y201" s="165">
        <v>0</v>
      </c>
      <c r="Z201" s="83">
        <f t="shared" si="67"/>
        <v>0</v>
      </c>
      <c r="AA201" s="84">
        <f t="shared" si="68"/>
        <v>0</v>
      </c>
      <c r="AB201" s="85" t="str">
        <f t="shared" si="69"/>
        <v>ROJO</v>
      </c>
      <c r="AC201" s="143" t="s">
        <v>1468</v>
      </c>
      <c r="AD201" s="142" t="s">
        <v>1571</v>
      </c>
      <c r="AE201" s="126">
        <v>43537</v>
      </c>
      <c r="AF201" s="143" t="s">
        <v>1738</v>
      </c>
      <c r="AG201" s="137">
        <v>1</v>
      </c>
      <c r="AH201" s="82">
        <f t="shared" si="64"/>
        <v>1</v>
      </c>
      <c r="AI201" s="82">
        <f t="shared" si="65"/>
        <v>1</v>
      </c>
      <c r="AJ201" s="156" t="str">
        <f t="shared" si="66"/>
        <v>OK</v>
      </c>
      <c r="AK201" s="142" t="s">
        <v>1739</v>
      </c>
      <c r="AL201" s="142" t="s">
        <v>1571</v>
      </c>
      <c r="AM201" s="123"/>
      <c r="AN201" s="123"/>
      <c r="AO201" s="137"/>
      <c r="AP201" s="154" t="str">
        <f t="shared" si="70"/>
        <v/>
      </c>
      <c r="AQ201" s="155" t="str">
        <f t="shared" si="71"/>
        <v/>
      </c>
      <c r="AR201" s="152" t="str">
        <f t="shared" si="72"/>
        <v/>
      </c>
      <c r="AS201" s="123"/>
      <c r="AT201" s="123"/>
      <c r="AU201" s="123" t="str">
        <f t="shared" ref="AU201:AU202" si="74">IF(A201="","",IF(OR(AA201=100%,AI201=100%,AY201=100%,BG201=100%),"Cumplida","Pendiente"))</f>
        <v>Cumplida</v>
      </c>
      <c r="AV201" s="123"/>
      <c r="AW201" s="123" t="s">
        <v>1707</v>
      </c>
      <c r="AX201" s="37"/>
      <c r="AY201" s="37"/>
      <c r="AZ201" s="37"/>
    </row>
    <row r="202" spans="1:52" s="58" customFormat="1" ht="50.1" customHeight="1" x14ac:dyDescent="0.2">
      <c r="A202" s="58">
        <v>343</v>
      </c>
      <c r="B202" s="66">
        <v>43369</v>
      </c>
      <c r="C202" s="67" t="s">
        <v>38</v>
      </c>
      <c r="D202" s="68"/>
      <c r="E202" s="67" t="s">
        <v>841</v>
      </c>
      <c r="F202" s="66">
        <v>43341</v>
      </c>
      <c r="G202" s="295" t="s">
        <v>847</v>
      </c>
      <c r="H202" s="291" t="s">
        <v>60</v>
      </c>
      <c r="I202" s="291" t="s">
        <v>848</v>
      </c>
      <c r="J202" s="69" t="s">
        <v>849</v>
      </c>
      <c r="K202" s="69" t="s">
        <v>850</v>
      </c>
      <c r="L202" s="92">
        <v>1</v>
      </c>
      <c r="M202" s="192" t="s">
        <v>693</v>
      </c>
      <c r="N202" s="47" t="str">
        <f>IF(H202="","",VLOOKUP(H202,dato!$A$2:$B$43,2,FALSE))</f>
        <v>Gloria Verónica Zambrano Ocampo</v>
      </c>
      <c r="O202" s="58" t="s">
        <v>129</v>
      </c>
      <c r="P202" s="47" t="str">
        <f>IF(H202="","",VLOOKUP(O202,dato!$A$2:$B$152,2,FALSE))</f>
        <v>Hernando Ibagué Rodríguez</v>
      </c>
      <c r="Q202" s="58" t="s">
        <v>190</v>
      </c>
      <c r="R202" s="69" t="s">
        <v>851</v>
      </c>
      <c r="S202" s="93">
        <v>1</v>
      </c>
      <c r="T202" s="69" t="s">
        <v>852</v>
      </c>
      <c r="U202" s="78">
        <v>43367</v>
      </c>
      <c r="V202" s="78">
        <v>43465</v>
      </c>
      <c r="W202" s="146">
        <v>43437</v>
      </c>
      <c r="X202" s="142" t="s">
        <v>1486</v>
      </c>
      <c r="Y202" s="153">
        <v>0</v>
      </c>
      <c r="Z202" s="83">
        <f t="shared" si="67"/>
        <v>0</v>
      </c>
      <c r="AA202" s="84">
        <f t="shared" si="68"/>
        <v>0</v>
      </c>
      <c r="AB202" s="85" t="str">
        <f t="shared" si="69"/>
        <v>ROJO</v>
      </c>
      <c r="AC202" s="142" t="s">
        <v>1503</v>
      </c>
      <c r="AD202" s="142" t="s">
        <v>1571</v>
      </c>
      <c r="AE202" s="222">
        <v>43173</v>
      </c>
      <c r="AF202" s="221" t="s">
        <v>1766</v>
      </c>
      <c r="AG202" s="223">
        <v>1</v>
      </c>
      <c r="AH202" s="82">
        <f t="shared" si="64"/>
        <v>1</v>
      </c>
      <c r="AI202" s="82">
        <f t="shared" si="65"/>
        <v>1</v>
      </c>
      <c r="AJ202" s="156" t="str">
        <f t="shared" si="66"/>
        <v>OK</v>
      </c>
      <c r="AK202" s="224" t="s">
        <v>1767</v>
      </c>
      <c r="AL202" s="224" t="s">
        <v>1571</v>
      </c>
      <c r="AM202" s="68"/>
      <c r="AN202" s="68"/>
      <c r="AO202" s="122"/>
      <c r="AP202" s="154" t="str">
        <f t="shared" si="70"/>
        <v/>
      </c>
      <c r="AQ202" s="155" t="str">
        <f t="shared" si="71"/>
        <v/>
      </c>
      <c r="AR202" s="152" t="str">
        <f t="shared" si="72"/>
        <v/>
      </c>
      <c r="AS202" s="68"/>
      <c r="AT202" s="68"/>
      <c r="AU202" s="57" t="str">
        <f t="shared" si="74"/>
        <v>Cumplida</v>
      </c>
      <c r="AV202" s="68"/>
      <c r="AW202" s="70" t="s">
        <v>1707</v>
      </c>
      <c r="AX202" s="36"/>
      <c r="AY202" s="36"/>
      <c r="AZ202" s="36"/>
    </row>
    <row r="203" spans="1:52" s="36" customFormat="1" ht="50.1" customHeight="1" x14ac:dyDescent="0.2">
      <c r="A203" s="58">
        <v>344</v>
      </c>
      <c r="B203" s="66">
        <v>43374</v>
      </c>
      <c r="C203" s="67" t="s">
        <v>38</v>
      </c>
      <c r="D203" s="68"/>
      <c r="E203" s="67" t="s">
        <v>841</v>
      </c>
      <c r="F203" s="66">
        <v>43341</v>
      </c>
      <c r="G203" s="295" t="s">
        <v>688</v>
      </c>
      <c r="H203" s="291" t="s">
        <v>45</v>
      </c>
      <c r="I203" s="291" t="s">
        <v>853</v>
      </c>
      <c r="J203" s="69" t="s">
        <v>854</v>
      </c>
      <c r="K203" s="69" t="s">
        <v>855</v>
      </c>
      <c r="L203" s="92">
        <v>12</v>
      </c>
      <c r="M203" s="192" t="s">
        <v>693</v>
      </c>
      <c r="N203" s="69" t="str">
        <f>IF(H203="","",VLOOKUP(H203,dato!$A$2:$B$43,2,FALSE))</f>
        <v>Giohana Catarine Gonzalez Turizo</v>
      </c>
      <c r="O203" s="93" t="s">
        <v>690</v>
      </c>
      <c r="P203" s="69" t="str">
        <f>IF(H203="","",VLOOKUP(O203,dato!$A$2:$B$152,2,FALSE))</f>
        <v>Giohana Catarine Gonzalez Turizo</v>
      </c>
      <c r="Q203" s="78" t="s">
        <v>190</v>
      </c>
      <c r="R203" s="69" t="s">
        <v>856</v>
      </c>
      <c r="S203" s="93">
        <v>1</v>
      </c>
      <c r="T203" s="69" t="s">
        <v>857</v>
      </c>
      <c r="U203" s="78">
        <v>43405</v>
      </c>
      <c r="V203" s="78">
        <v>43769</v>
      </c>
      <c r="W203" s="150">
        <v>43440</v>
      </c>
      <c r="X203" s="176" t="s">
        <v>1337</v>
      </c>
      <c r="Y203" s="153">
        <v>1.5</v>
      </c>
      <c r="Z203" s="83">
        <f t="shared" si="67"/>
        <v>0.125</v>
      </c>
      <c r="AA203" s="84">
        <f t="shared" si="68"/>
        <v>0.125</v>
      </c>
      <c r="AB203" s="85" t="str">
        <f t="shared" si="69"/>
        <v>AMARILLO</v>
      </c>
      <c r="AC203" s="175" t="s">
        <v>1338</v>
      </c>
      <c r="AD203" s="142" t="s">
        <v>172</v>
      </c>
      <c r="AE203" s="146">
        <v>43543</v>
      </c>
      <c r="AF203" s="147" t="s">
        <v>1757</v>
      </c>
      <c r="AG203" s="165">
        <v>5</v>
      </c>
      <c r="AH203" s="154">
        <f t="shared" si="64"/>
        <v>0.41666666666666669</v>
      </c>
      <c r="AI203" s="154">
        <f t="shared" si="65"/>
        <v>0.41666666666666669</v>
      </c>
      <c r="AJ203" s="156" t="str">
        <f t="shared" si="66"/>
        <v>AMARILLO</v>
      </c>
      <c r="AK203" s="147" t="s">
        <v>1758</v>
      </c>
      <c r="AL203" s="142" t="s">
        <v>172</v>
      </c>
      <c r="AM203" s="68"/>
      <c r="AN203" s="68"/>
      <c r="AO203" s="122"/>
      <c r="AP203" s="154" t="str">
        <f t="shared" si="70"/>
        <v/>
      </c>
      <c r="AQ203" s="155" t="str">
        <f t="shared" si="71"/>
        <v/>
      </c>
      <c r="AR203" s="152" t="str">
        <f t="shared" si="72"/>
        <v/>
      </c>
      <c r="AS203" s="68"/>
      <c r="AT203" s="68"/>
      <c r="AU203" s="57" t="str">
        <f t="shared" ref="AU203:AU206" si="75">IF(A203="","",IF(OR(AA203=100%,AI203=100%,AY203=100%,BG203=100%),"Cumplida","Pendiente"))</f>
        <v>Pendiente</v>
      </c>
      <c r="AV203" s="68"/>
      <c r="AW203" s="70" t="s">
        <v>35</v>
      </c>
    </row>
    <row r="204" spans="1:52" s="37" customFormat="1" ht="50.1" customHeight="1" x14ac:dyDescent="0.2">
      <c r="A204" s="58">
        <v>344</v>
      </c>
      <c r="B204" s="66">
        <v>43341</v>
      </c>
      <c r="C204" s="67" t="s">
        <v>38</v>
      </c>
      <c r="D204" s="68" t="s">
        <v>190</v>
      </c>
      <c r="E204" s="67" t="s">
        <v>841</v>
      </c>
      <c r="F204" s="66">
        <v>43341</v>
      </c>
      <c r="G204" s="295" t="s">
        <v>687</v>
      </c>
      <c r="H204" s="291" t="s">
        <v>43</v>
      </c>
      <c r="I204" s="108" t="s">
        <v>858</v>
      </c>
      <c r="J204" s="101" t="s">
        <v>859</v>
      </c>
      <c r="K204" s="102" t="s">
        <v>860</v>
      </c>
      <c r="L204" s="103">
        <v>1</v>
      </c>
      <c r="M204" s="190" t="s">
        <v>693</v>
      </c>
      <c r="N204" s="69" t="str">
        <f>IF(H204="","",VLOOKUP(H204,dato!$A$2:$B$43,2,FALSE))</f>
        <v>Jorge Alberto Pardo Torres</v>
      </c>
      <c r="O204" s="69" t="s">
        <v>149</v>
      </c>
      <c r="P204" s="69" t="str">
        <f>IF(H204="","",VLOOKUP(H204,dato!$A$2:$B$113,2,FALSE))</f>
        <v>Jorge Alberto Pardo Torres</v>
      </c>
      <c r="Q204" s="96" t="s">
        <v>863</v>
      </c>
      <c r="R204" s="96" t="s">
        <v>864</v>
      </c>
      <c r="S204" s="105">
        <v>1</v>
      </c>
      <c r="T204" s="96" t="s">
        <v>865</v>
      </c>
      <c r="U204" s="78">
        <v>43467</v>
      </c>
      <c r="V204" s="78">
        <v>43646</v>
      </c>
      <c r="W204" s="148"/>
      <c r="X204" s="148"/>
      <c r="Y204" s="165"/>
      <c r="Z204" s="83" t="str">
        <f t="shared" si="67"/>
        <v/>
      </c>
      <c r="AA204" s="84" t="str">
        <f t="shared" si="68"/>
        <v/>
      </c>
      <c r="AB204" s="85" t="str">
        <f t="shared" si="69"/>
        <v/>
      </c>
      <c r="AC204" s="148"/>
      <c r="AD204" s="148"/>
      <c r="AE204" s="222">
        <v>43539</v>
      </c>
      <c r="AF204" s="147" t="s">
        <v>1777</v>
      </c>
      <c r="AG204" s="223">
        <v>0.5</v>
      </c>
      <c r="AH204" s="82">
        <f t="shared" si="64"/>
        <v>0.5</v>
      </c>
      <c r="AI204" s="82">
        <f t="shared" si="65"/>
        <v>0.5</v>
      </c>
      <c r="AJ204" s="156" t="str">
        <f t="shared" si="66"/>
        <v>AMARILLO</v>
      </c>
      <c r="AK204" s="147" t="s">
        <v>1778</v>
      </c>
      <c r="AL204" s="147" t="s">
        <v>1282</v>
      </c>
      <c r="AM204" s="222"/>
      <c r="AN204" s="147"/>
      <c r="AO204" s="223"/>
      <c r="AP204" s="154" t="str">
        <f t="shared" si="70"/>
        <v/>
      </c>
      <c r="AQ204" s="155" t="str">
        <f t="shared" si="71"/>
        <v/>
      </c>
      <c r="AR204" s="152" t="str">
        <f t="shared" si="72"/>
        <v/>
      </c>
      <c r="AS204" s="147"/>
      <c r="AT204" s="147"/>
      <c r="AU204" s="57" t="str">
        <f t="shared" si="75"/>
        <v>Pendiente</v>
      </c>
      <c r="AV204" s="68"/>
      <c r="AW204" s="70" t="s">
        <v>35</v>
      </c>
      <c r="AX204" s="36"/>
      <c r="AY204" s="36"/>
    </row>
    <row r="205" spans="1:52" s="36" customFormat="1" ht="50.1" customHeight="1" x14ac:dyDescent="0.2">
      <c r="A205" s="58">
        <v>344</v>
      </c>
      <c r="B205" s="66">
        <v>43341</v>
      </c>
      <c r="C205" s="67" t="s">
        <v>38</v>
      </c>
      <c r="D205" s="68" t="s">
        <v>190</v>
      </c>
      <c r="E205" s="67" t="s">
        <v>841</v>
      </c>
      <c r="F205" s="66">
        <v>43341</v>
      </c>
      <c r="G205" s="295" t="s">
        <v>842</v>
      </c>
      <c r="H205" s="291" t="s">
        <v>43</v>
      </c>
      <c r="I205" s="292" t="s">
        <v>1900</v>
      </c>
      <c r="J205" s="101" t="s">
        <v>861</v>
      </c>
      <c r="K205" s="104" t="s">
        <v>862</v>
      </c>
      <c r="L205" s="103">
        <v>2</v>
      </c>
      <c r="M205" s="190" t="s">
        <v>693</v>
      </c>
      <c r="N205" s="69" t="str">
        <f>IF(H205="","",VLOOKUP(H205,dato!$A$2:$B$43,2,FALSE))</f>
        <v>Jorge Alberto Pardo Torres</v>
      </c>
      <c r="O205" s="69" t="s">
        <v>149</v>
      </c>
      <c r="P205" s="69" t="str">
        <f>IF(H205="","",VLOOKUP(H205,dato!$A$2:$B$113,2,FALSE))</f>
        <v>Jorge Alberto Pardo Torres</v>
      </c>
      <c r="Q205" s="96" t="s">
        <v>863</v>
      </c>
      <c r="R205" s="106" t="s">
        <v>866</v>
      </c>
      <c r="S205" s="105">
        <v>1</v>
      </c>
      <c r="T205" s="96" t="s">
        <v>867</v>
      </c>
      <c r="U205" s="78">
        <v>43467</v>
      </c>
      <c r="V205" s="78">
        <v>43554</v>
      </c>
      <c r="W205" s="148"/>
      <c r="X205" s="148"/>
      <c r="Y205" s="165"/>
      <c r="Z205" s="83" t="str">
        <f t="shared" si="67"/>
        <v/>
      </c>
      <c r="AA205" s="84" t="str">
        <f t="shared" si="68"/>
        <v/>
      </c>
      <c r="AB205" s="85" t="str">
        <f t="shared" si="69"/>
        <v/>
      </c>
      <c r="AC205" s="148"/>
      <c r="AD205" s="148"/>
      <c r="AE205" s="222">
        <v>43539</v>
      </c>
      <c r="AF205" s="147" t="s">
        <v>1779</v>
      </c>
      <c r="AG205" s="35">
        <v>0.88</v>
      </c>
      <c r="AH205" s="82">
        <f t="shared" si="64"/>
        <v>0.44</v>
      </c>
      <c r="AI205" s="82">
        <f t="shared" si="65"/>
        <v>0.44</v>
      </c>
      <c r="AJ205" s="156" t="str">
        <f t="shared" si="66"/>
        <v>ROJO</v>
      </c>
      <c r="AK205" s="147" t="s">
        <v>1780</v>
      </c>
      <c r="AL205" s="147" t="s">
        <v>1282</v>
      </c>
      <c r="AM205" s="222"/>
      <c r="AN205" s="147"/>
      <c r="AO205" s="35"/>
      <c r="AP205" s="154" t="str">
        <f t="shared" si="70"/>
        <v/>
      </c>
      <c r="AQ205" s="155" t="str">
        <f t="shared" si="71"/>
        <v/>
      </c>
      <c r="AR205" s="152" t="str">
        <f t="shared" si="72"/>
        <v/>
      </c>
      <c r="AS205" s="147"/>
      <c r="AT205" s="147"/>
      <c r="AU205" s="57" t="str">
        <f t="shared" si="75"/>
        <v>Pendiente</v>
      </c>
      <c r="AV205" s="68"/>
      <c r="AW205" s="70" t="s">
        <v>35</v>
      </c>
    </row>
    <row r="206" spans="1:52" s="36" customFormat="1" ht="50.1" customHeight="1" x14ac:dyDescent="0.2">
      <c r="A206" s="58">
        <v>344</v>
      </c>
      <c r="B206" s="97">
        <v>43382</v>
      </c>
      <c r="C206" s="98" t="s">
        <v>38</v>
      </c>
      <c r="D206" s="98" t="s">
        <v>190</v>
      </c>
      <c r="E206" s="99" t="s">
        <v>841</v>
      </c>
      <c r="F206" s="66">
        <v>43341</v>
      </c>
      <c r="G206" s="297" t="s">
        <v>687</v>
      </c>
      <c r="H206" s="108" t="s">
        <v>68</v>
      </c>
      <c r="I206" s="108" t="s">
        <v>1901</v>
      </c>
      <c r="J206" s="107" t="s">
        <v>868</v>
      </c>
      <c r="K206" s="104" t="s">
        <v>869</v>
      </c>
      <c r="L206" s="103">
        <v>1</v>
      </c>
      <c r="M206" s="190" t="s">
        <v>50</v>
      </c>
      <c r="N206" s="69" t="str">
        <f>IF(H206="","",VLOOKUP(H206,dato!$A$2:$B$43,2,FALSE))</f>
        <v>Cdte.Gerardo Alonso Martínez Riveros</v>
      </c>
      <c r="O206" s="59" t="s">
        <v>152</v>
      </c>
      <c r="P206" s="47" t="str">
        <f>IF(H206="","",VLOOKUP(O206,dato!$A$2:$B$152,2,FALSE))</f>
        <v>Cdte.Gerardo Alonso Martínez Riveros</v>
      </c>
      <c r="Q206" s="46" t="s">
        <v>190</v>
      </c>
      <c r="R206" s="108" t="s">
        <v>870</v>
      </c>
      <c r="S206" s="109">
        <v>0.9</v>
      </c>
      <c r="T206" s="110" t="s">
        <v>871</v>
      </c>
      <c r="U206" s="78">
        <v>43382</v>
      </c>
      <c r="V206" s="78">
        <v>43738</v>
      </c>
      <c r="W206" s="144">
        <v>43423</v>
      </c>
      <c r="X206" s="166" t="s">
        <v>1021</v>
      </c>
      <c r="Y206" s="165">
        <v>0.5</v>
      </c>
      <c r="Z206" s="83">
        <f t="shared" si="67"/>
        <v>0.5</v>
      </c>
      <c r="AA206" s="84">
        <f t="shared" si="68"/>
        <v>0.55555555555555558</v>
      </c>
      <c r="AB206" s="85" t="str">
        <f t="shared" si="69"/>
        <v>AMARILLO</v>
      </c>
      <c r="AC206" s="143" t="s">
        <v>1008</v>
      </c>
      <c r="AD206" s="142" t="s">
        <v>44</v>
      </c>
      <c r="AE206" s="55">
        <v>43538</v>
      </c>
      <c r="AF206" s="166" t="s">
        <v>1711</v>
      </c>
      <c r="AG206" s="122">
        <v>0.5</v>
      </c>
      <c r="AH206" s="82">
        <f t="shared" ref="AH206:AH218" si="76">IF(AG206="","",IF(OR($L206=0,$L206="",AE206=""),"",AG206/$L206))</f>
        <v>0.5</v>
      </c>
      <c r="AI206" s="115">
        <f t="shared" ref="AI206:AI218" si="77">IF(OR($S206="",AH206=""),"",IF(OR($S206=0,AH206=0),0,IF((AH206*100%)/$S206&gt;100%,100%,(AH206*100%)/$S206)))</f>
        <v>0.55555555555555558</v>
      </c>
      <c r="AJ206" s="156" t="str">
        <f t="shared" ref="AJ206:AJ218" si="78">IF(AG206="","",IF(AE206="","FALTA FECHA SEGUIMIENTO",IF(AE206&gt;$V206,IF(AI206=100%,"OK","ROJO"),IF(AI206&lt;ROUND(DAYS360($U206,AE206,FALSE),0)/ROUND(DAYS360($U206,$V206,FALSE),-1),"ROJO",IF(AI206=100%,"OK","AMARILLO")))))</f>
        <v>AMARILLO</v>
      </c>
      <c r="AK206" s="51" t="s">
        <v>1712</v>
      </c>
      <c r="AL206" s="142" t="s">
        <v>44</v>
      </c>
      <c r="AM206" s="68"/>
      <c r="AN206" s="68"/>
      <c r="AO206" s="122"/>
      <c r="AP206" s="154" t="str">
        <f t="shared" si="70"/>
        <v/>
      </c>
      <c r="AQ206" s="155" t="str">
        <f t="shared" si="71"/>
        <v/>
      </c>
      <c r="AR206" s="152" t="str">
        <f t="shared" si="72"/>
        <v/>
      </c>
      <c r="AS206" s="81"/>
      <c r="AT206" s="68"/>
      <c r="AU206" s="57" t="str">
        <f t="shared" si="75"/>
        <v>Pendiente</v>
      </c>
      <c r="AV206" s="68"/>
      <c r="AW206" s="70" t="s">
        <v>35</v>
      </c>
    </row>
    <row r="207" spans="1:52" s="36" customFormat="1" ht="50.1" customHeight="1" x14ac:dyDescent="0.2">
      <c r="A207" s="58">
        <v>344</v>
      </c>
      <c r="B207" s="66">
        <v>43396</v>
      </c>
      <c r="C207" s="98" t="s">
        <v>38</v>
      </c>
      <c r="D207" s="111"/>
      <c r="E207" s="99" t="s">
        <v>841</v>
      </c>
      <c r="F207" s="66">
        <v>43341</v>
      </c>
      <c r="G207" s="298" t="s">
        <v>687</v>
      </c>
      <c r="H207" s="294" t="s">
        <v>57</v>
      </c>
      <c r="I207" s="108" t="s">
        <v>1902</v>
      </c>
      <c r="J207" s="101" t="s">
        <v>974</v>
      </c>
      <c r="K207" s="102" t="s">
        <v>975</v>
      </c>
      <c r="L207" s="103">
        <v>1</v>
      </c>
      <c r="M207" s="190" t="s">
        <v>56</v>
      </c>
      <c r="N207" s="69" t="str">
        <f>IF(H207="","",VLOOKUP(H207,dato!$A$2:$B$43,2,FALSE))</f>
        <v>Gonzalo Carlos Sierra Vergara</v>
      </c>
      <c r="O207" s="112" t="s">
        <v>137</v>
      </c>
      <c r="P207" s="113" t="s">
        <v>979</v>
      </c>
      <c r="Q207" s="100" t="s">
        <v>980</v>
      </c>
      <c r="R207" s="100" t="s">
        <v>981</v>
      </c>
      <c r="S207" s="109">
        <v>0.9</v>
      </c>
      <c r="T207" s="100" t="s">
        <v>982</v>
      </c>
      <c r="U207" s="78">
        <v>43374</v>
      </c>
      <c r="V207" s="78">
        <v>43465</v>
      </c>
      <c r="W207" s="162">
        <v>43417</v>
      </c>
      <c r="X207" s="157" t="s">
        <v>1000</v>
      </c>
      <c r="Y207" s="164">
        <f>2/3</f>
        <v>0.66666666666666663</v>
      </c>
      <c r="Z207" s="154">
        <f t="shared" si="67"/>
        <v>0.66666666666666663</v>
      </c>
      <c r="AA207" s="155">
        <f t="shared" si="68"/>
        <v>0.7407407407407407</v>
      </c>
      <c r="AB207" s="85" t="str">
        <f t="shared" si="69"/>
        <v>AMARILLO</v>
      </c>
      <c r="AC207" s="157" t="s">
        <v>1003</v>
      </c>
      <c r="AD207" s="147" t="s">
        <v>44</v>
      </c>
      <c r="AE207" s="144">
        <v>43536</v>
      </c>
      <c r="AF207" s="88" t="s">
        <v>1725</v>
      </c>
      <c r="AG207" s="116">
        <v>1</v>
      </c>
      <c r="AH207" s="83">
        <f t="shared" si="76"/>
        <v>1</v>
      </c>
      <c r="AI207" s="83">
        <f t="shared" si="77"/>
        <v>1</v>
      </c>
      <c r="AJ207" s="156" t="str">
        <f t="shared" si="78"/>
        <v>OK</v>
      </c>
      <c r="AK207" s="88" t="s">
        <v>1726</v>
      </c>
      <c r="AL207" s="142" t="s">
        <v>44</v>
      </c>
      <c r="AM207" s="68"/>
      <c r="AN207" s="68"/>
      <c r="AO207" s="122"/>
      <c r="AP207" s="154" t="str">
        <f t="shared" si="70"/>
        <v/>
      </c>
      <c r="AQ207" s="155" t="str">
        <f t="shared" si="71"/>
        <v/>
      </c>
      <c r="AR207" s="152" t="str">
        <f t="shared" si="72"/>
        <v/>
      </c>
      <c r="AS207" s="81"/>
      <c r="AT207" s="68"/>
      <c r="AU207" s="57" t="str">
        <f t="shared" ref="AU207:AU234" si="79">IF(A207="","",IF(OR(AA207=100%,AI207=100%,AY207=100%,BG207=100%),"Cumplida","Pendiente"))</f>
        <v>Cumplida</v>
      </c>
      <c r="AV207" s="68"/>
      <c r="AW207" s="72" t="s">
        <v>1707</v>
      </c>
    </row>
    <row r="208" spans="1:52" s="36" customFormat="1" ht="50.1" customHeight="1" x14ac:dyDescent="0.2">
      <c r="A208" s="58">
        <v>344</v>
      </c>
      <c r="B208" s="66">
        <v>43396</v>
      </c>
      <c r="C208" s="98" t="s">
        <v>38</v>
      </c>
      <c r="D208" s="111"/>
      <c r="E208" s="99" t="s">
        <v>841</v>
      </c>
      <c r="F208" s="66">
        <v>43341</v>
      </c>
      <c r="G208" s="298" t="s">
        <v>842</v>
      </c>
      <c r="H208" s="294" t="s">
        <v>57</v>
      </c>
      <c r="I208" s="108" t="s">
        <v>976</v>
      </c>
      <c r="J208" s="101" t="s">
        <v>977</v>
      </c>
      <c r="K208" s="102" t="s">
        <v>978</v>
      </c>
      <c r="L208" s="103">
        <v>1</v>
      </c>
      <c r="M208" s="190" t="s">
        <v>56</v>
      </c>
      <c r="N208" s="69" t="str">
        <f>IF(H208="","",VLOOKUP(H208,dato!$A$2:$B$43,2,FALSE))</f>
        <v>Gonzalo Carlos Sierra Vergara</v>
      </c>
      <c r="O208" s="112" t="s">
        <v>137</v>
      </c>
      <c r="P208" s="114" t="s">
        <v>979</v>
      </c>
      <c r="Q208" s="100" t="s">
        <v>980</v>
      </c>
      <c r="R208" s="100" t="s">
        <v>983</v>
      </c>
      <c r="S208" s="109">
        <v>0.9</v>
      </c>
      <c r="T208" s="100" t="s">
        <v>984</v>
      </c>
      <c r="U208" s="78">
        <v>43374</v>
      </c>
      <c r="V208" s="78">
        <v>43465</v>
      </c>
      <c r="W208" s="162">
        <v>43417</v>
      </c>
      <c r="X208" s="157" t="s">
        <v>1001</v>
      </c>
      <c r="Y208" s="164">
        <f>1/2</f>
        <v>0.5</v>
      </c>
      <c r="Z208" s="83">
        <f t="shared" si="67"/>
        <v>0.5</v>
      </c>
      <c r="AA208" s="84">
        <f t="shared" si="68"/>
        <v>0.55555555555555558</v>
      </c>
      <c r="AB208" s="85" t="str">
        <f t="shared" si="69"/>
        <v>AMARILLO</v>
      </c>
      <c r="AC208" s="147" t="s">
        <v>1002</v>
      </c>
      <c r="AD208" s="147" t="s">
        <v>44</v>
      </c>
      <c r="AE208" s="144">
        <v>43536</v>
      </c>
      <c r="AF208" s="88" t="s">
        <v>1727</v>
      </c>
      <c r="AG208" s="116">
        <v>1</v>
      </c>
      <c r="AH208" s="83">
        <f t="shared" si="76"/>
        <v>1</v>
      </c>
      <c r="AI208" s="83">
        <f t="shared" si="77"/>
        <v>1</v>
      </c>
      <c r="AJ208" s="156" t="str">
        <f t="shared" si="78"/>
        <v>OK</v>
      </c>
      <c r="AK208" s="147" t="s">
        <v>1728</v>
      </c>
      <c r="AL208" s="142" t="s">
        <v>44</v>
      </c>
      <c r="AM208" s="68"/>
      <c r="AN208" s="68"/>
      <c r="AO208" s="122"/>
      <c r="AP208" s="154" t="str">
        <f t="shared" si="70"/>
        <v/>
      </c>
      <c r="AQ208" s="155" t="str">
        <f t="shared" si="71"/>
        <v/>
      </c>
      <c r="AR208" s="152" t="str">
        <f t="shared" si="72"/>
        <v/>
      </c>
      <c r="AS208" s="81"/>
      <c r="AT208" s="68"/>
      <c r="AU208" s="57" t="str">
        <f t="shared" si="79"/>
        <v>Cumplida</v>
      </c>
      <c r="AV208" s="68"/>
      <c r="AW208" s="72" t="s">
        <v>1707</v>
      </c>
    </row>
    <row r="209" spans="1:52" s="58" customFormat="1" ht="50.1" customHeight="1" x14ac:dyDescent="0.2">
      <c r="A209" s="58">
        <v>345</v>
      </c>
      <c r="B209" s="66">
        <v>43378</v>
      </c>
      <c r="C209" s="67" t="s">
        <v>34</v>
      </c>
      <c r="D209" s="68"/>
      <c r="E209" s="67" t="s">
        <v>1556</v>
      </c>
      <c r="F209" s="66">
        <v>43378</v>
      </c>
      <c r="G209" s="298" t="s">
        <v>577</v>
      </c>
      <c r="H209" s="108" t="s">
        <v>33</v>
      </c>
      <c r="I209" s="108" t="s">
        <v>962</v>
      </c>
      <c r="J209" s="101" t="s">
        <v>877</v>
      </c>
      <c r="K209" s="102" t="s">
        <v>887</v>
      </c>
      <c r="L209" s="103">
        <v>18</v>
      </c>
      <c r="M209" s="190" t="s">
        <v>693</v>
      </c>
      <c r="N209" s="69" t="str">
        <f>IF(H209="","",VLOOKUP(H209,dato!$A$2:$B$43,2,FALSE))</f>
        <v>Gloria Verónica Zambrano Ocampo</v>
      </c>
      <c r="O209" s="112" t="s">
        <v>960</v>
      </c>
      <c r="P209" s="69" t="s">
        <v>782</v>
      </c>
      <c r="Q209" s="78" t="s">
        <v>190</v>
      </c>
      <c r="R209" s="69" t="s">
        <v>912</v>
      </c>
      <c r="S209" s="93">
        <v>0.8</v>
      </c>
      <c r="T209" s="69" t="s">
        <v>935</v>
      </c>
      <c r="U209" s="78">
        <v>43395</v>
      </c>
      <c r="V209" s="78">
        <v>43742</v>
      </c>
      <c r="W209" s="151">
        <v>43475</v>
      </c>
      <c r="X209" s="142" t="s">
        <v>1465</v>
      </c>
      <c r="Y209" s="177">
        <v>0</v>
      </c>
      <c r="Z209" s="83">
        <f t="shared" si="67"/>
        <v>0</v>
      </c>
      <c r="AA209" s="84">
        <f t="shared" si="68"/>
        <v>0</v>
      </c>
      <c r="AB209" s="85" t="str">
        <f t="shared" si="69"/>
        <v>ROJO</v>
      </c>
      <c r="AC209" s="142" t="s">
        <v>1467</v>
      </c>
      <c r="AD209" s="142" t="s">
        <v>1571</v>
      </c>
      <c r="AE209" s="151">
        <v>43475</v>
      </c>
      <c r="AF209" s="142" t="s">
        <v>1465</v>
      </c>
      <c r="AG209" s="177">
        <v>0</v>
      </c>
      <c r="AH209" s="82">
        <f t="shared" si="76"/>
        <v>0</v>
      </c>
      <c r="AI209" s="84">
        <f t="shared" si="77"/>
        <v>0</v>
      </c>
      <c r="AJ209" s="156" t="str">
        <f t="shared" si="78"/>
        <v>ROJO</v>
      </c>
      <c r="AK209" s="142" t="s">
        <v>1467</v>
      </c>
      <c r="AL209" s="142" t="s">
        <v>1571</v>
      </c>
      <c r="AM209" s="68"/>
      <c r="AN209" s="68"/>
      <c r="AO209" s="122"/>
      <c r="AP209" s="154" t="str">
        <f t="shared" si="70"/>
        <v/>
      </c>
      <c r="AQ209" s="155" t="str">
        <f t="shared" si="71"/>
        <v/>
      </c>
      <c r="AR209" s="152" t="str">
        <f t="shared" si="72"/>
        <v/>
      </c>
      <c r="AS209" s="81"/>
      <c r="AT209" s="68"/>
      <c r="AU209" s="57" t="str">
        <f t="shared" si="79"/>
        <v>Pendiente</v>
      </c>
      <c r="AV209" s="68"/>
      <c r="AW209" s="70" t="s">
        <v>35</v>
      </c>
      <c r="AX209" s="36"/>
      <c r="AY209" s="36"/>
      <c r="AZ209" s="36"/>
    </row>
    <row r="210" spans="1:52" s="58" customFormat="1" ht="50.1" customHeight="1" x14ac:dyDescent="0.2">
      <c r="A210" s="58">
        <v>345</v>
      </c>
      <c r="B210" s="66">
        <v>43378</v>
      </c>
      <c r="C210" s="67" t="s">
        <v>34</v>
      </c>
      <c r="D210" s="68"/>
      <c r="E210" s="67" t="s">
        <v>1556</v>
      </c>
      <c r="F210" s="66">
        <v>43378</v>
      </c>
      <c r="G210" s="295" t="s">
        <v>577</v>
      </c>
      <c r="H210" s="291" t="s">
        <v>33</v>
      </c>
      <c r="I210" s="291" t="s">
        <v>962</v>
      </c>
      <c r="J210" s="69" t="s">
        <v>877</v>
      </c>
      <c r="K210" s="69" t="s">
        <v>888</v>
      </c>
      <c r="L210" s="92">
        <v>2</v>
      </c>
      <c r="M210" s="192" t="s">
        <v>693</v>
      </c>
      <c r="N210" s="69" t="str">
        <f>IF(H210="","",VLOOKUP(H210,dato!$A$2:$B$43,2,FALSE))</f>
        <v>Gloria Verónica Zambrano Ocampo</v>
      </c>
      <c r="O210" s="93" t="s">
        <v>960</v>
      </c>
      <c r="P210" s="69" t="s">
        <v>782</v>
      </c>
      <c r="Q210" s="78" t="s">
        <v>190</v>
      </c>
      <c r="R210" s="69" t="s">
        <v>913</v>
      </c>
      <c r="S210" s="93">
        <v>1</v>
      </c>
      <c r="T210" s="69" t="s">
        <v>936</v>
      </c>
      <c r="U210" s="78">
        <v>43395</v>
      </c>
      <c r="V210" s="78">
        <v>43742</v>
      </c>
      <c r="W210" s="151">
        <v>43475</v>
      </c>
      <c r="X210" s="147" t="s">
        <v>1466</v>
      </c>
      <c r="Y210" s="177">
        <v>0</v>
      </c>
      <c r="Z210" s="83">
        <f t="shared" si="67"/>
        <v>0</v>
      </c>
      <c r="AA210" s="84">
        <f t="shared" si="68"/>
        <v>0</v>
      </c>
      <c r="AB210" s="85" t="str">
        <f t="shared" si="69"/>
        <v>ROJO</v>
      </c>
      <c r="AC210" s="143" t="s">
        <v>1468</v>
      </c>
      <c r="AD210" s="142" t="s">
        <v>1571</v>
      </c>
      <c r="AE210" s="151">
        <v>43475</v>
      </c>
      <c r="AF210" s="147" t="s">
        <v>1466</v>
      </c>
      <c r="AG210" s="177">
        <v>0</v>
      </c>
      <c r="AH210" s="82">
        <f t="shared" si="76"/>
        <v>0</v>
      </c>
      <c r="AI210" s="84">
        <f t="shared" si="77"/>
        <v>0</v>
      </c>
      <c r="AJ210" s="156" t="str">
        <f t="shared" si="78"/>
        <v>ROJO</v>
      </c>
      <c r="AK210" s="143" t="s">
        <v>1468</v>
      </c>
      <c r="AL210" s="142" t="s">
        <v>1571</v>
      </c>
      <c r="AM210" s="68"/>
      <c r="AN210" s="68"/>
      <c r="AO210" s="122"/>
      <c r="AP210" s="154" t="str">
        <f t="shared" si="70"/>
        <v/>
      </c>
      <c r="AQ210" s="155" t="str">
        <f t="shared" si="71"/>
        <v/>
      </c>
      <c r="AR210" s="152" t="str">
        <f t="shared" si="72"/>
        <v/>
      </c>
      <c r="AS210" s="81"/>
      <c r="AT210" s="68"/>
      <c r="AU210" s="57" t="str">
        <f t="shared" si="79"/>
        <v>Pendiente</v>
      </c>
      <c r="AV210" s="68"/>
      <c r="AW210" s="70" t="s">
        <v>35</v>
      </c>
      <c r="AX210" s="36"/>
      <c r="AY210" s="36"/>
      <c r="AZ210" s="36"/>
    </row>
    <row r="211" spans="1:52" s="58" customFormat="1" ht="50.1" customHeight="1" x14ac:dyDescent="0.2">
      <c r="A211" s="58">
        <v>345</v>
      </c>
      <c r="B211" s="66">
        <v>43378</v>
      </c>
      <c r="C211" s="67" t="s">
        <v>34</v>
      </c>
      <c r="D211" s="68"/>
      <c r="E211" s="67" t="s">
        <v>1556</v>
      </c>
      <c r="F211" s="66">
        <v>43378</v>
      </c>
      <c r="G211" s="295" t="s">
        <v>577</v>
      </c>
      <c r="H211" s="291" t="s">
        <v>33</v>
      </c>
      <c r="I211" s="291" t="s">
        <v>963</v>
      </c>
      <c r="J211" s="69" t="s">
        <v>877</v>
      </c>
      <c r="K211" s="69" t="s">
        <v>889</v>
      </c>
      <c r="L211" s="92">
        <v>2</v>
      </c>
      <c r="M211" s="192" t="s">
        <v>693</v>
      </c>
      <c r="N211" s="69" t="str">
        <f>IF(H211="","",VLOOKUP(H211,dato!$A$2:$B$43,2,FALSE))</f>
        <v>Gloria Verónica Zambrano Ocampo</v>
      </c>
      <c r="O211" s="93" t="s">
        <v>960</v>
      </c>
      <c r="P211" s="69" t="s">
        <v>782</v>
      </c>
      <c r="Q211" s="78" t="s">
        <v>190</v>
      </c>
      <c r="R211" s="69" t="s">
        <v>914</v>
      </c>
      <c r="S211" s="93">
        <v>0.8</v>
      </c>
      <c r="T211" s="69" t="s">
        <v>937</v>
      </c>
      <c r="U211" s="78">
        <v>43395</v>
      </c>
      <c r="V211" s="78">
        <v>43742</v>
      </c>
      <c r="W211" s="151">
        <v>43475</v>
      </c>
      <c r="X211" s="147" t="s">
        <v>1466</v>
      </c>
      <c r="Y211" s="177">
        <v>0</v>
      </c>
      <c r="Z211" s="83">
        <f t="shared" si="67"/>
        <v>0</v>
      </c>
      <c r="AA211" s="84">
        <f t="shared" si="68"/>
        <v>0</v>
      </c>
      <c r="AB211" s="85" t="str">
        <f t="shared" si="69"/>
        <v>ROJO</v>
      </c>
      <c r="AC211" s="143" t="s">
        <v>1468</v>
      </c>
      <c r="AD211" s="142" t="s">
        <v>1571</v>
      </c>
      <c r="AE211" s="151">
        <v>43475</v>
      </c>
      <c r="AF211" s="147" t="s">
        <v>1466</v>
      </c>
      <c r="AG211" s="177">
        <v>0</v>
      </c>
      <c r="AH211" s="82">
        <f t="shared" si="76"/>
        <v>0</v>
      </c>
      <c r="AI211" s="84">
        <f t="shared" si="77"/>
        <v>0</v>
      </c>
      <c r="AJ211" s="156" t="str">
        <f t="shared" si="78"/>
        <v>ROJO</v>
      </c>
      <c r="AK211" s="143" t="s">
        <v>1468</v>
      </c>
      <c r="AL211" s="142" t="s">
        <v>1571</v>
      </c>
      <c r="AM211" s="68"/>
      <c r="AN211" s="68"/>
      <c r="AO211" s="122"/>
      <c r="AP211" s="154" t="str">
        <f t="shared" si="70"/>
        <v/>
      </c>
      <c r="AQ211" s="155" t="str">
        <f t="shared" si="71"/>
        <v/>
      </c>
      <c r="AR211" s="152" t="str">
        <f t="shared" si="72"/>
        <v/>
      </c>
      <c r="AS211" s="81"/>
      <c r="AT211" s="68"/>
      <c r="AU211" s="57" t="str">
        <f t="shared" si="79"/>
        <v>Pendiente</v>
      </c>
      <c r="AV211" s="68"/>
      <c r="AW211" s="70" t="s">
        <v>35</v>
      </c>
      <c r="AX211" s="36"/>
      <c r="AY211" s="36"/>
      <c r="AZ211" s="36"/>
    </row>
    <row r="212" spans="1:52" s="58" customFormat="1" ht="50.1" customHeight="1" x14ac:dyDescent="0.2">
      <c r="A212" s="58">
        <v>345</v>
      </c>
      <c r="B212" s="66">
        <v>43378</v>
      </c>
      <c r="C212" s="67" t="s">
        <v>34</v>
      </c>
      <c r="D212" s="68"/>
      <c r="E212" s="67" t="s">
        <v>1556</v>
      </c>
      <c r="F212" s="66">
        <v>43378</v>
      </c>
      <c r="G212" s="295" t="s">
        <v>582</v>
      </c>
      <c r="H212" s="291" t="s">
        <v>33</v>
      </c>
      <c r="I212" s="291" t="s">
        <v>964</v>
      </c>
      <c r="J212" s="69" t="s">
        <v>878</v>
      </c>
      <c r="K212" s="69" t="s">
        <v>890</v>
      </c>
      <c r="L212" s="92">
        <v>18</v>
      </c>
      <c r="M212" s="192" t="s">
        <v>693</v>
      </c>
      <c r="N212" s="69" t="str">
        <f>IF(H212="","",VLOOKUP(H212,dato!$A$2:$B$43,2,FALSE))</f>
        <v>Gloria Verónica Zambrano Ocampo</v>
      </c>
      <c r="O212" s="93" t="s">
        <v>960</v>
      </c>
      <c r="P212" s="69" t="s">
        <v>782</v>
      </c>
      <c r="Q212" s="78" t="s">
        <v>190</v>
      </c>
      <c r="R212" s="69" t="s">
        <v>915</v>
      </c>
      <c r="S212" s="93">
        <v>0.8</v>
      </c>
      <c r="T212" s="69" t="s">
        <v>938</v>
      </c>
      <c r="U212" s="78">
        <v>43395</v>
      </c>
      <c r="V212" s="78">
        <v>43742</v>
      </c>
      <c r="W212" s="151">
        <v>43475</v>
      </c>
      <c r="X212" s="147" t="s">
        <v>1466</v>
      </c>
      <c r="Y212" s="177">
        <v>0</v>
      </c>
      <c r="Z212" s="83">
        <f t="shared" si="67"/>
        <v>0</v>
      </c>
      <c r="AA212" s="84">
        <f t="shared" si="68"/>
        <v>0</v>
      </c>
      <c r="AB212" s="85" t="str">
        <f t="shared" si="69"/>
        <v>ROJO</v>
      </c>
      <c r="AC212" s="143" t="s">
        <v>1468</v>
      </c>
      <c r="AD212" s="142" t="s">
        <v>1571</v>
      </c>
      <c r="AE212" s="151">
        <v>43475</v>
      </c>
      <c r="AF212" s="147" t="s">
        <v>1466</v>
      </c>
      <c r="AG212" s="177">
        <v>0</v>
      </c>
      <c r="AH212" s="82">
        <f t="shared" si="76"/>
        <v>0</v>
      </c>
      <c r="AI212" s="84">
        <f t="shared" si="77"/>
        <v>0</v>
      </c>
      <c r="AJ212" s="156" t="str">
        <f t="shared" si="78"/>
        <v>ROJO</v>
      </c>
      <c r="AK212" s="143" t="s">
        <v>1468</v>
      </c>
      <c r="AL212" s="142" t="s">
        <v>1571</v>
      </c>
      <c r="AM212" s="68"/>
      <c r="AN212" s="68"/>
      <c r="AO212" s="122"/>
      <c r="AP212" s="154" t="str">
        <f t="shared" si="70"/>
        <v/>
      </c>
      <c r="AQ212" s="155" t="str">
        <f t="shared" si="71"/>
        <v/>
      </c>
      <c r="AR212" s="152" t="str">
        <f t="shared" si="72"/>
        <v/>
      </c>
      <c r="AS212" s="81"/>
      <c r="AT212" s="68"/>
      <c r="AU212" s="57" t="str">
        <f t="shared" si="79"/>
        <v>Pendiente</v>
      </c>
      <c r="AV212" s="68"/>
      <c r="AW212" s="70" t="s">
        <v>35</v>
      </c>
      <c r="AX212" s="36"/>
      <c r="AY212" s="36"/>
      <c r="AZ212" s="36"/>
    </row>
    <row r="213" spans="1:52" s="58" customFormat="1" ht="50.1" customHeight="1" x14ac:dyDescent="0.2">
      <c r="A213" s="58">
        <v>345</v>
      </c>
      <c r="B213" s="66">
        <v>43378</v>
      </c>
      <c r="C213" s="67" t="s">
        <v>34</v>
      </c>
      <c r="D213" s="68"/>
      <c r="E213" s="67" t="s">
        <v>1556</v>
      </c>
      <c r="F213" s="66">
        <v>43378</v>
      </c>
      <c r="G213" s="295" t="s">
        <v>582</v>
      </c>
      <c r="H213" s="291" t="s">
        <v>33</v>
      </c>
      <c r="I213" s="291" t="s">
        <v>964</v>
      </c>
      <c r="J213" s="69" t="s">
        <v>878</v>
      </c>
      <c r="K213" s="69" t="s">
        <v>891</v>
      </c>
      <c r="L213" s="92">
        <v>2</v>
      </c>
      <c r="M213" s="192" t="s">
        <v>693</v>
      </c>
      <c r="N213" s="69" t="str">
        <f>IF(H213="","",VLOOKUP(H213,dato!$A$2:$B$43,2,FALSE))</f>
        <v>Gloria Verónica Zambrano Ocampo</v>
      </c>
      <c r="O213" s="93" t="s">
        <v>960</v>
      </c>
      <c r="P213" s="69" t="s">
        <v>782</v>
      </c>
      <c r="Q213" s="78" t="s">
        <v>190</v>
      </c>
      <c r="R213" s="69" t="s">
        <v>916</v>
      </c>
      <c r="S213" s="93">
        <v>1</v>
      </c>
      <c r="T213" s="69" t="s">
        <v>936</v>
      </c>
      <c r="U213" s="78">
        <v>43395</v>
      </c>
      <c r="V213" s="78">
        <v>43742</v>
      </c>
      <c r="W213" s="151">
        <v>43475</v>
      </c>
      <c r="X213" s="147" t="s">
        <v>1466</v>
      </c>
      <c r="Y213" s="177">
        <v>0</v>
      </c>
      <c r="Z213" s="83">
        <f t="shared" si="67"/>
        <v>0</v>
      </c>
      <c r="AA213" s="84">
        <f t="shared" si="68"/>
        <v>0</v>
      </c>
      <c r="AB213" s="85" t="str">
        <f t="shared" si="69"/>
        <v>ROJO</v>
      </c>
      <c r="AC213" s="143" t="s">
        <v>1468</v>
      </c>
      <c r="AD213" s="142" t="s">
        <v>1571</v>
      </c>
      <c r="AE213" s="151">
        <v>43475</v>
      </c>
      <c r="AF213" s="147" t="s">
        <v>1466</v>
      </c>
      <c r="AG213" s="177">
        <v>0</v>
      </c>
      <c r="AH213" s="82">
        <f t="shared" si="76"/>
        <v>0</v>
      </c>
      <c r="AI213" s="84">
        <f t="shared" si="77"/>
        <v>0</v>
      </c>
      <c r="AJ213" s="156" t="str">
        <f t="shared" si="78"/>
        <v>ROJO</v>
      </c>
      <c r="AK213" s="143" t="s">
        <v>1468</v>
      </c>
      <c r="AL213" s="142" t="s">
        <v>1571</v>
      </c>
      <c r="AM213" s="68"/>
      <c r="AN213" s="68"/>
      <c r="AO213" s="122"/>
      <c r="AP213" s="154" t="str">
        <f t="shared" si="70"/>
        <v/>
      </c>
      <c r="AQ213" s="155" t="str">
        <f t="shared" si="71"/>
        <v/>
      </c>
      <c r="AR213" s="152" t="str">
        <f t="shared" si="72"/>
        <v/>
      </c>
      <c r="AS213" s="81"/>
      <c r="AT213" s="68"/>
      <c r="AU213" s="57" t="str">
        <f t="shared" si="79"/>
        <v>Pendiente</v>
      </c>
      <c r="AV213" s="68"/>
      <c r="AW213" s="70" t="s">
        <v>35</v>
      </c>
      <c r="AX213" s="36"/>
      <c r="AY213" s="36"/>
      <c r="AZ213" s="36"/>
    </row>
    <row r="214" spans="1:52" s="58" customFormat="1" ht="50.1" customHeight="1" x14ac:dyDescent="0.2">
      <c r="A214" s="58">
        <v>345</v>
      </c>
      <c r="B214" s="66">
        <v>43378</v>
      </c>
      <c r="C214" s="67" t="s">
        <v>34</v>
      </c>
      <c r="D214" s="68"/>
      <c r="E214" s="67" t="s">
        <v>1556</v>
      </c>
      <c r="F214" s="66">
        <v>43378</v>
      </c>
      <c r="G214" s="295" t="s">
        <v>872</v>
      </c>
      <c r="H214" s="291" t="s">
        <v>33</v>
      </c>
      <c r="I214" s="291" t="s">
        <v>965</v>
      </c>
      <c r="J214" s="69" t="s">
        <v>879</v>
      </c>
      <c r="K214" s="69" t="s">
        <v>892</v>
      </c>
      <c r="L214" s="92">
        <v>2</v>
      </c>
      <c r="M214" s="192" t="s">
        <v>693</v>
      </c>
      <c r="N214" s="69" t="str">
        <f>IF(H214="","",VLOOKUP(H214,dato!$A$2:$B$43,2,FALSE))</f>
        <v>Gloria Verónica Zambrano Ocampo</v>
      </c>
      <c r="O214" s="93" t="s">
        <v>960</v>
      </c>
      <c r="P214" s="69" t="s">
        <v>782</v>
      </c>
      <c r="Q214" s="78" t="s">
        <v>190</v>
      </c>
      <c r="R214" s="69" t="s">
        <v>917</v>
      </c>
      <c r="S214" s="93">
        <v>1</v>
      </c>
      <c r="T214" s="69" t="s">
        <v>939</v>
      </c>
      <c r="U214" s="78">
        <v>43395</v>
      </c>
      <c r="V214" s="78">
        <v>43742</v>
      </c>
      <c r="W214" s="151">
        <v>43475</v>
      </c>
      <c r="X214" s="143" t="s">
        <v>1469</v>
      </c>
      <c r="Y214" s="177">
        <v>0</v>
      </c>
      <c r="Z214" s="83">
        <f t="shared" si="67"/>
        <v>0</v>
      </c>
      <c r="AA214" s="84">
        <f t="shared" si="68"/>
        <v>0</v>
      </c>
      <c r="AB214" s="85" t="str">
        <f t="shared" si="69"/>
        <v>ROJO</v>
      </c>
      <c r="AC214" s="143" t="s">
        <v>1469</v>
      </c>
      <c r="AD214" s="142" t="s">
        <v>1571</v>
      </c>
      <c r="AE214" s="151">
        <v>43475</v>
      </c>
      <c r="AF214" s="143" t="s">
        <v>1469</v>
      </c>
      <c r="AG214" s="177">
        <v>0</v>
      </c>
      <c r="AH214" s="82">
        <f t="shared" si="76"/>
        <v>0</v>
      </c>
      <c r="AI214" s="84">
        <f t="shared" si="77"/>
        <v>0</v>
      </c>
      <c r="AJ214" s="156" t="str">
        <f t="shared" si="78"/>
        <v>ROJO</v>
      </c>
      <c r="AK214" s="143" t="s">
        <v>1469</v>
      </c>
      <c r="AL214" s="142" t="s">
        <v>1571</v>
      </c>
      <c r="AM214" s="68"/>
      <c r="AN214" s="68"/>
      <c r="AO214" s="122"/>
      <c r="AP214" s="154" t="str">
        <f t="shared" si="70"/>
        <v/>
      </c>
      <c r="AQ214" s="155" t="str">
        <f t="shared" si="71"/>
        <v/>
      </c>
      <c r="AR214" s="152" t="str">
        <f t="shared" si="72"/>
        <v/>
      </c>
      <c r="AS214" s="81"/>
      <c r="AT214" s="68"/>
      <c r="AU214" s="57" t="str">
        <f t="shared" si="79"/>
        <v>Pendiente</v>
      </c>
      <c r="AV214" s="68"/>
      <c r="AW214" s="70" t="s">
        <v>35</v>
      </c>
      <c r="AX214" s="36"/>
      <c r="AY214" s="36"/>
      <c r="AZ214" s="36"/>
    </row>
    <row r="215" spans="1:52" s="58" customFormat="1" ht="50.1" customHeight="1" x14ac:dyDescent="0.2">
      <c r="A215" s="58">
        <v>345</v>
      </c>
      <c r="B215" s="66">
        <v>43378</v>
      </c>
      <c r="C215" s="67" t="s">
        <v>34</v>
      </c>
      <c r="D215" s="68"/>
      <c r="E215" s="67" t="s">
        <v>1556</v>
      </c>
      <c r="F215" s="66">
        <v>43378</v>
      </c>
      <c r="G215" s="295" t="s">
        <v>872</v>
      </c>
      <c r="H215" s="291" t="s">
        <v>33</v>
      </c>
      <c r="I215" s="291" t="s">
        <v>965</v>
      </c>
      <c r="J215" s="69" t="s">
        <v>879</v>
      </c>
      <c r="K215" s="69" t="s">
        <v>893</v>
      </c>
      <c r="L215" s="92">
        <v>2</v>
      </c>
      <c r="M215" s="192" t="s">
        <v>693</v>
      </c>
      <c r="N215" s="69" t="str">
        <f>IF(H215="","",VLOOKUP(H215,dato!$A$2:$B$43,2,FALSE))</f>
        <v>Gloria Verónica Zambrano Ocampo</v>
      </c>
      <c r="O215" s="93" t="s">
        <v>960</v>
      </c>
      <c r="P215" s="69" t="s">
        <v>782</v>
      </c>
      <c r="Q215" s="78" t="s">
        <v>190</v>
      </c>
      <c r="R215" s="69" t="s">
        <v>918</v>
      </c>
      <c r="S215" s="93">
        <v>0.8</v>
      </c>
      <c r="T215" s="69" t="s">
        <v>940</v>
      </c>
      <c r="U215" s="78">
        <v>43395</v>
      </c>
      <c r="V215" s="78">
        <v>43742</v>
      </c>
      <c r="W215" s="151">
        <v>43475</v>
      </c>
      <c r="X215" s="147" t="s">
        <v>1466</v>
      </c>
      <c r="Y215" s="177">
        <v>0</v>
      </c>
      <c r="Z215" s="83">
        <f t="shared" si="67"/>
        <v>0</v>
      </c>
      <c r="AA215" s="84">
        <f t="shared" si="68"/>
        <v>0</v>
      </c>
      <c r="AB215" s="85" t="str">
        <f t="shared" si="69"/>
        <v>ROJO</v>
      </c>
      <c r="AC215" s="143" t="s">
        <v>1468</v>
      </c>
      <c r="AD215" s="142" t="s">
        <v>1571</v>
      </c>
      <c r="AE215" s="151">
        <v>43475</v>
      </c>
      <c r="AF215" s="147" t="s">
        <v>1466</v>
      </c>
      <c r="AG215" s="177">
        <v>0</v>
      </c>
      <c r="AH215" s="82">
        <f t="shared" si="76"/>
        <v>0</v>
      </c>
      <c r="AI215" s="84">
        <f t="shared" si="77"/>
        <v>0</v>
      </c>
      <c r="AJ215" s="156" t="str">
        <f t="shared" si="78"/>
        <v>ROJO</v>
      </c>
      <c r="AK215" s="143" t="s">
        <v>1468</v>
      </c>
      <c r="AL215" s="142" t="s">
        <v>1571</v>
      </c>
      <c r="AM215" s="68"/>
      <c r="AN215" s="68"/>
      <c r="AO215" s="122"/>
      <c r="AP215" s="154" t="str">
        <f t="shared" si="70"/>
        <v/>
      </c>
      <c r="AQ215" s="155" t="str">
        <f t="shared" si="71"/>
        <v/>
      </c>
      <c r="AR215" s="152" t="str">
        <f t="shared" si="72"/>
        <v/>
      </c>
      <c r="AS215" s="81"/>
      <c r="AT215" s="68"/>
      <c r="AU215" s="57" t="str">
        <f t="shared" si="79"/>
        <v>Pendiente</v>
      </c>
      <c r="AV215" s="68"/>
      <c r="AW215" s="70" t="s">
        <v>35</v>
      </c>
      <c r="AX215" s="36"/>
      <c r="AY215" s="36"/>
      <c r="AZ215" s="36"/>
    </row>
    <row r="216" spans="1:52" s="58" customFormat="1" ht="50.1" customHeight="1" x14ac:dyDescent="0.2">
      <c r="A216" s="58">
        <v>345</v>
      </c>
      <c r="B216" s="66">
        <v>43378</v>
      </c>
      <c r="C216" s="67" t="s">
        <v>34</v>
      </c>
      <c r="D216" s="68"/>
      <c r="E216" s="67" t="s">
        <v>1556</v>
      </c>
      <c r="F216" s="66">
        <v>43378</v>
      </c>
      <c r="G216" s="295" t="s">
        <v>586</v>
      </c>
      <c r="H216" s="291" t="s">
        <v>70</v>
      </c>
      <c r="I216" s="291" t="s">
        <v>966</v>
      </c>
      <c r="J216" s="69" t="s">
        <v>880</v>
      </c>
      <c r="K216" s="69" t="s">
        <v>894</v>
      </c>
      <c r="L216" s="92">
        <v>1</v>
      </c>
      <c r="M216" s="192" t="s">
        <v>693</v>
      </c>
      <c r="N216" s="69" t="str">
        <f>IF(H216="","",VLOOKUP(H216,dato!$A$2:$B$43,2,FALSE))</f>
        <v>Gonzalo Carlos Sierra Vergara (E)</v>
      </c>
      <c r="O216" s="93" t="s">
        <v>755</v>
      </c>
      <c r="P216" s="69" t="s">
        <v>174</v>
      </c>
      <c r="Q216" s="78" t="s">
        <v>190</v>
      </c>
      <c r="R216" s="69" t="s">
        <v>919</v>
      </c>
      <c r="S216" s="93">
        <v>1</v>
      </c>
      <c r="T216" s="69" t="s">
        <v>941</v>
      </c>
      <c r="U216" s="78">
        <v>43392</v>
      </c>
      <c r="V216" s="78">
        <v>43742</v>
      </c>
      <c r="W216" s="151">
        <v>43474</v>
      </c>
      <c r="X216" s="179" t="s">
        <v>1375</v>
      </c>
      <c r="Y216" s="165">
        <v>1</v>
      </c>
      <c r="Z216" s="83">
        <f t="shared" si="67"/>
        <v>1</v>
      </c>
      <c r="AA216" s="84">
        <f t="shared" si="68"/>
        <v>1</v>
      </c>
      <c r="AB216" s="85" t="str">
        <f t="shared" si="69"/>
        <v>OK</v>
      </c>
      <c r="AC216" s="179" t="s">
        <v>1288</v>
      </c>
      <c r="AD216" s="186" t="s">
        <v>626</v>
      </c>
      <c r="AE216" s="151">
        <v>43474</v>
      </c>
      <c r="AF216" s="179" t="s">
        <v>1375</v>
      </c>
      <c r="AG216" s="223">
        <v>1</v>
      </c>
      <c r="AH216" s="82">
        <f t="shared" si="76"/>
        <v>1</v>
      </c>
      <c r="AI216" s="84">
        <f t="shared" si="77"/>
        <v>1</v>
      </c>
      <c r="AJ216" s="156" t="str">
        <f t="shared" si="78"/>
        <v>OK</v>
      </c>
      <c r="AK216" s="179" t="s">
        <v>1288</v>
      </c>
      <c r="AL216" s="186" t="s">
        <v>626</v>
      </c>
      <c r="AM216" s="89"/>
      <c r="AN216" s="138"/>
      <c r="AO216" s="122"/>
      <c r="AP216" s="154" t="str">
        <f t="shared" si="70"/>
        <v/>
      </c>
      <c r="AQ216" s="155" t="str">
        <f t="shared" si="71"/>
        <v/>
      </c>
      <c r="AR216" s="152" t="str">
        <f t="shared" si="72"/>
        <v/>
      </c>
      <c r="AS216" s="138"/>
      <c r="AT216" s="91"/>
      <c r="AU216" s="57" t="str">
        <f t="shared" si="79"/>
        <v>Cumplida</v>
      </c>
      <c r="AV216" s="68"/>
      <c r="AW216" s="70" t="s">
        <v>35</v>
      </c>
      <c r="AX216" s="36"/>
      <c r="AY216" s="36"/>
      <c r="AZ216" s="36"/>
    </row>
    <row r="217" spans="1:52" s="58" customFormat="1" ht="50.1" customHeight="1" x14ac:dyDescent="0.2">
      <c r="A217" s="58">
        <v>345</v>
      </c>
      <c r="B217" s="66">
        <v>43378</v>
      </c>
      <c r="C217" s="67" t="s">
        <v>34</v>
      </c>
      <c r="D217" s="68"/>
      <c r="E217" s="67" t="s">
        <v>1556</v>
      </c>
      <c r="F217" s="66">
        <v>43378</v>
      </c>
      <c r="G217" s="295" t="s">
        <v>586</v>
      </c>
      <c r="H217" s="291" t="s">
        <v>70</v>
      </c>
      <c r="I217" s="291" t="s">
        <v>966</v>
      </c>
      <c r="J217" s="69" t="s">
        <v>880</v>
      </c>
      <c r="K217" s="69" t="s">
        <v>895</v>
      </c>
      <c r="L217" s="92">
        <v>2</v>
      </c>
      <c r="M217" s="192" t="s">
        <v>693</v>
      </c>
      <c r="N217" s="69" t="str">
        <f>IF(H217="","",VLOOKUP(H217,dato!$A$2:$B$43,2,FALSE))</f>
        <v>Gonzalo Carlos Sierra Vergara (E)</v>
      </c>
      <c r="O217" s="93" t="s">
        <v>755</v>
      </c>
      <c r="P217" s="69" t="s">
        <v>174</v>
      </c>
      <c r="Q217" s="78" t="s">
        <v>190</v>
      </c>
      <c r="R217" s="69" t="s">
        <v>919</v>
      </c>
      <c r="S217" s="93">
        <v>1</v>
      </c>
      <c r="T217" s="69" t="s">
        <v>942</v>
      </c>
      <c r="U217" s="78">
        <v>43392</v>
      </c>
      <c r="V217" s="78">
        <v>43742</v>
      </c>
      <c r="W217" s="151">
        <v>43474</v>
      </c>
      <c r="X217" s="179" t="s">
        <v>1391</v>
      </c>
      <c r="Y217" s="165">
        <v>1.5</v>
      </c>
      <c r="Z217" s="83">
        <f t="shared" si="67"/>
        <v>0.75</v>
      </c>
      <c r="AA217" s="84">
        <f t="shared" si="68"/>
        <v>0.75</v>
      </c>
      <c r="AB217" s="85" t="str">
        <f t="shared" si="69"/>
        <v>AMARILLO</v>
      </c>
      <c r="AC217" s="179" t="s">
        <v>1393</v>
      </c>
      <c r="AD217" s="186" t="s">
        <v>626</v>
      </c>
      <c r="AE217" s="151">
        <v>43474</v>
      </c>
      <c r="AF217" s="179" t="s">
        <v>1391</v>
      </c>
      <c r="AG217" s="223">
        <v>1.5</v>
      </c>
      <c r="AH217" s="82">
        <f t="shared" si="76"/>
        <v>0.75</v>
      </c>
      <c r="AI217" s="84">
        <f t="shared" si="77"/>
        <v>0.75</v>
      </c>
      <c r="AJ217" s="156" t="str">
        <f t="shared" si="78"/>
        <v>AMARILLO</v>
      </c>
      <c r="AK217" s="179" t="s">
        <v>1393</v>
      </c>
      <c r="AL217" s="186" t="s">
        <v>626</v>
      </c>
      <c r="AM217" s="89"/>
      <c r="AN217" s="138"/>
      <c r="AO217" s="122"/>
      <c r="AP217" s="154" t="str">
        <f t="shared" si="70"/>
        <v/>
      </c>
      <c r="AQ217" s="155" t="str">
        <f t="shared" si="71"/>
        <v/>
      </c>
      <c r="AR217" s="152" t="str">
        <f t="shared" si="72"/>
        <v/>
      </c>
      <c r="AS217" s="138"/>
      <c r="AT217" s="91"/>
      <c r="AU217" s="57" t="str">
        <f t="shared" si="79"/>
        <v>Pendiente</v>
      </c>
      <c r="AV217" s="68"/>
      <c r="AW217" s="70" t="s">
        <v>35</v>
      </c>
      <c r="AX217" s="36"/>
      <c r="AY217" s="36"/>
      <c r="AZ217" s="36"/>
    </row>
    <row r="218" spans="1:52" s="58" customFormat="1" ht="50.1" customHeight="1" x14ac:dyDescent="0.2">
      <c r="A218" s="58">
        <v>345</v>
      </c>
      <c r="B218" s="66">
        <v>43378</v>
      </c>
      <c r="C218" s="67" t="s">
        <v>34</v>
      </c>
      <c r="D218" s="68"/>
      <c r="E218" s="67" t="s">
        <v>1556</v>
      </c>
      <c r="F218" s="66">
        <v>43378</v>
      </c>
      <c r="G218" s="295" t="s">
        <v>586</v>
      </c>
      <c r="H218" s="291" t="s">
        <v>70</v>
      </c>
      <c r="I218" s="291" t="s">
        <v>966</v>
      </c>
      <c r="J218" s="69" t="s">
        <v>880</v>
      </c>
      <c r="K218" s="69" t="s">
        <v>896</v>
      </c>
      <c r="L218" s="92">
        <v>1</v>
      </c>
      <c r="M218" s="192" t="s">
        <v>693</v>
      </c>
      <c r="N218" s="69" t="str">
        <f>IF(H218="","",VLOOKUP(H218,dato!$A$2:$B$43,2,FALSE))</f>
        <v>Gonzalo Carlos Sierra Vergara (E)</v>
      </c>
      <c r="O218" s="93" t="s">
        <v>755</v>
      </c>
      <c r="P218" s="69" t="s">
        <v>174</v>
      </c>
      <c r="Q218" s="78" t="s">
        <v>190</v>
      </c>
      <c r="R218" s="69" t="s">
        <v>920</v>
      </c>
      <c r="S218" s="93">
        <v>1</v>
      </c>
      <c r="T218" s="69" t="s">
        <v>943</v>
      </c>
      <c r="U218" s="78">
        <v>43405</v>
      </c>
      <c r="V218" s="78">
        <v>43742</v>
      </c>
      <c r="W218" s="151">
        <v>43474</v>
      </c>
      <c r="X218" s="179" t="s">
        <v>1392</v>
      </c>
      <c r="Y218" s="165">
        <v>1</v>
      </c>
      <c r="Z218" s="83">
        <f t="shared" si="67"/>
        <v>1</v>
      </c>
      <c r="AA218" s="84">
        <f t="shared" si="68"/>
        <v>1</v>
      </c>
      <c r="AB218" s="85" t="str">
        <f t="shared" si="69"/>
        <v>OK</v>
      </c>
      <c r="AC218" s="179" t="s">
        <v>1288</v>
      </c>
      <c r="AD218" s="186" t="s">
        <v>626</v>
      </c>
      <c r="AE218" s="151">
        <v>43474</v>
      </c>
      <c r="AF218" s="179" t="s">
        <v>1392</v>
      </c>
      <c r="AG218" s="223">
        <v>1</v>
      </c>
      <c r="AH218" s="82">
        <f t="shared" si="76"/>
        <v>1</v>
      </c>
      <c r="AI218" s="84">
        <f t="shared" si="77"/>
        <v>1</v>
      </c>
      <c r="AJ218" s="156" t="str">
        <f t="shared" si="78"/>
        <v>OK</v>
      </c>
      <c r="AK218" s="179" t="s">
        <v>1288</v>
      </c>
      <c r="AL218" s="186" t="s">
        <v>626</v>
      </c>
      <c r="AM218" s="89"/>
      <c r="AN218" s="138"/>
      <c r="AO218" s="122"/>
      <c r="AP218" s="154" t="str">
        <f t="shared" si="70"/>
        <v/>
      </c>
      <c r="AQ218" s="155" t="str">
        <f t="shared" si="71"/>
        <v/>
      </c>
      <c r="AR218" s="152" t="str">
        <f t="shared" si="72"/>
        <v/>
      </c>
      <c r="AS218" s="138"/>
      <c r="AT218" s="91"/>
      <c r="AU218" s="57" t="str">
        <f t="shared" si="79"/>
        <v>Cumplida</v>
      </c>
      <c r="AV218" s="68"/>
      <c r="AW218" s="70" t="s">
        <v>35</v>
      </c>
      <c r="AX218" s="36"/>
      <c r="AY218" s="36"/>
      <c r="AZ218" s="36"/>
    </row>
    <row r="219" spans="1:52" s="58" customFormat="1" ht="50.1" customHeight="1" x14ac:dyDescent="0.2">
      <c r="A219" s="58">
        <v>345</v>
      </c>
      <c r="B219" s="66">
        <v>43378</v>
      </c>
      <c r="C219" s="67" t="s">
        <v>34</v>
      </c>
      <c r="D219" s="68"/>
      <c r="E219" s="67" t="s">
        <v>1556</v>
      </c>
      <c r="F219" s="66">
        <v>43378</v>
      </c>
      <c r="G219" s="295" t="s">
        <v>873</v>
      </c>
      <c r="H219" s="291" t="s">
        <v>33</v>
      </c>
      <c r="I219" s="291" t="s">
        <v>967</v>
      </c>
      <c r="J219" s="69" t="s">
        <v>881</v>
      </c>
      <c r="K219" s="69" t="s">
        <v>897</v>
      </c>
      <c r="L219" s="92">
        <v>2</v>
      </c>
      <c r="M219" s="192" t="s">
        <v>693</v>
      </c>
      <c r="N219" s="69" t="str">
        <f>IF(H219="","",VLOOKUP(H219,dato!$A$2:$B$43,2,FALSE))</f>
        <v>Gloria Verónica Zambrano Ocampo</v>
      </c>
      <c r="O219" s="93" t="s">
        <v>960</v>
      </c>
      <c r="P219" s="69" t="s">
        <v>782</v>
      </c>
      <c r="Q219" s="78" t="s">
        <v>190</v>
      </c>
      <c r="R219" s="69" t="s">
        <v>921</v>
      </c>
      <c r="S219" s="93">
        <v>1</v>
      </c>
      <c r="T219" s="69" t="s">
        <v>944</v>
      </c>
      <c r="U219" s="78">
        <v>43395</v>
      </c>
      <c r="V219" s="78">
        <v>43653</v>
      </c>
      <c r="W219" s="146">
        <v>43431</v>
      </c>
      <c r="X219" s="147" t="s">
        <v>1488</v>
      </c>
      <c r="Y219" s="165">
        <v>2</v>
      </c>
      <c r="Z219" s="83">
        <f t="shared" si="67"/>
        <v>1</v>
      </c>
      <c r="AA219" s="84">
        <f t="shared" si="68"/>
        <v>1</v>
      </c>
      <c r="AB219" s="85" t="str">
        <f t="shared" si="69"/>
        <v>OK</v>
      </c>
      <c r="AC219" s="147" t="s">
        <v>1504</v>
      </c>
      <c r="AD219" s="142" t="s">
        <v>1571</v>
      </c>
      <c r="AE219" s="146">
        <v>43431</v>
      </c>
      <c r="AF219" s="147" t="s">
        <v>1488</v>
      </c>
      <c r="AG219" s="165">
        <v>2</v>
      </c>
      <c r="AH219" s="153">
        <f t="shared" ref="AH219:AH234" si="80">IF(AG219="","",IF(OR($L219=0,$L219="",AE219=""),"",AG219/$L219))</f>
        <v>1</v>
      </c>
      <c r="AI219" s="155">
        <f t="shared" ref="AI219:AI234" si="81">IF(OR($S219="",AH219=""),"",IF(OR($S219=0,AH219=0),0,IF((AH219*100%)/$S219&gt;100%,100%,(AH219*100%)/$S219)))</f>
        <v>1</v>
      </c>
      <c r="AJ219" s="156" t="str">
        <f t="shared" ref="AJ219:AJ234" si="82">IF(AG219="","",IF(AE219="","FALTA FECHA SEGUIMIENTO",IF(AE219&gt;$V219,IF(AI219=100%,"OK","ROJO"),IF(AI219&lt;ROUND(DAYS360($U219,AE219,FALSE),0)/ROUND(DAYS360($U219,$V219,FALSE),-1),"ROJO",IF(AI219=100%,"OK","AMARILLO")))))</f>
        <v>OK</v>
      </c>
      <c r="AK219" s="147" t="s">
        <v>1504</v>
      </c>
      <c r="AL219" s="142" t="s">
        <v>1571</v>
      </c>
      <c r="AM219" s="68"/>
      <c r="AN219" s="68"/>
      <c r="AO219" s="122"/>
      <c r="AP219" s="154" t="str">
        <f t="shared" si="70"/>
        <v/>
      </c>
      <c r="AQ219" s="155" t="str">
        <f t="shared" si="71"/>
        <v/>
      </c>
      <c r="AR219" s="152" t="str">
        <f t="shared" si="72"/>
        <v/>
      </c>
      <c r="AS219" s="81"/>
      <c r="AT219" s="68"/>
      <c r="AU219" s="57" t="str">
        <f t="shared" si="79"/>
        <v>Cumplida</v>
      </c>
      <c r="AV219" s="68"/>
      <c r="AW219" s="70" t="s">
        <v>35</v>
      </c>
      <c r="AX219" s="36"/>
      <c r="AY219" s="36"/>
      <c r="AZ219" s="36"/>
    </row>
    <row r="220" spans="1:52" s="58" customFormat="1" ht="50.1" customHeight="1" x14ac:dyDescent="0.2">
      <c r="A220" s="58">
        <v>345</v>
      </c>
      <c r="B220" s="66">
        <v>43378</v>
      </c>
      <c r="C220" s="67" t="s">
        <v>34</v>
      </c>
      <c r="D220" s="68"/>
      <c r="E220" s="67" t="s">
        <v>1556</v>
      </c>
      <c r="F220" s="66">
        <v>43378</v>
      </c>
      <c r="G220" s="295" t="s">
        <v>873</v>
      </c>
      <c r="H220" s="291" t="s">
        <v>33</v>
      </c>
      <c r="I220" s="291" t="s">
        <v>967</v>
      </c>
      <c r="J220" s="69" t="s">
        <v>881</v>
      </c>
      <c r="K220" s="69" t="s">
        <v>898</v>
      </c>
      <c r="L220" s="92">
        <v>1</v>
      </c>
      <c r="M220" s="192" t="s">
        <v>693</v>
      </c>
      <c r="N220" s="69" t="str">
        <f>IF(H220="","",VLOOKUP(H220,dato!$A$2:$B$43,2,FALSE))</f>
        <v>Gloria Verónica Zambrano Ocampo</v>
      </c>
      <c r="O220" s="93" t="s">
        <v>960</v>
      </c>
      <c r="P220" s="69" t="s">
        <v>782</v>
      </c>
      <c r="Q220" s="78" t="s">
        <v>190</v>
      </c>
      <c r="R220" s="69" t="s">
        <v>922</v>
      </c>
      <c r="S220" s="93">
        <v>0.8</v>
      </c>
      <c r="T220" s="69" t="s">
        <v>945</v>
      </c>
      <c r="U220" s="78">
        <v>43395</v>
      </c>
      <c r="V220" s="78">
        <v>43653</v>
      </c>
      <c r="W220" s="151">
        <v>43475</v>
      </c>
      <c r="X220" s="147" t="s">
        <v>1466</v>
      </c>
      <c r="Y220" s="177">
        <v>0</v>
      </c>
      <c r="Z220" s="83">
        <f t="shared" si="67"/>
        <v>0</v>
      </c>
      <c r="AA220" s="84">
        <f t="shared" si="68"/>
        <v>0</v>
      </c>
      <c r="AB220" s="85" t="str">
        <f t="shared" si="69"/>
        <v>ROJO</v>
      </c>
      <c r="AC220" s="143" t="s">
        <v>1468</v>
      </c>
      <c r="AD220" s="142" t="s">
        <v>1571</v>
      </c>
      <c r="AE220" s="151">
        <v>43475</v>
      </c>
      <c r="AF220" s="147" t="s">
        <v>1466</v>
      </c>
      <c r="AG220" s="177">
        <v>0</v>
      </c>
      <c r="AH220" s="153">
        <f t="shared" si="80"/>
        <v>0</v>
      </c>
      <c r="AI220" s="155">
        <f t="shared" si="81"/>
        <v>0</v>
      </c>
      <c r="AJ220" s="156" t="str">
        <f t="shared" si="82"/>
        <v>ROJO</v>
      </c>
      <c r="AK220" s="143" t="s">
        <v>1468</v>
      </c>
      <c r="AL220" s="142" t="s">
        <v>1571</v>
      </c>
      <c r="AM220" s="68"/>
      <c r="AN220" s="68"/>
      <c r="AO220" s="122"/>
      <c r="AP220" s="154" t="str">
        <f t="shared" si="70"/>
        <v/>
      </c>
      <c r="AQ220" s="155" t="str">
        <f t="shared" si="71"/>
        <v/>
      </c>
      <c r="AR220" s="152" t="str">
        <f t="shared" si="72"/>
        <v/>
      </c>
      <c r="AS220" s="81"/>
      <c r="AT220" s="68"/>
      <c r="AU220" s="57" t="str">
        <f t="shared" si="79"/>
        <v>Pendiente</v>
      </c>
      <c r="AV220" s="68"/>
      <c r="AW220" s="70" t="s">
        <v>35</v>
      </c>
      <c r="AX220" s="36"/>
      <c r="AY220" s="36"/>
      <c r="AZ220" s="36"/>
    </row>
    <row r="221" spans="1:52" s="58" customFormat="1" ht="50.1" customHeight="1" x14ac:dyDescent="0.2">
      <c r="A221" s="58">
        <v>345</v>
      </c>
      <c r="B221" s="66">
        <v>43378</v>
      </c>
      <c r="C221" s="67" t="s">
        <v>34</v>
      </c>
      <c r="D221" s="68"/>
      <c r="E221" s="67" t="s">
        <v>1556</v>
      </c>
      <c r="F221" s="66">
        <v>43378</v>
      </c>
      <c r="G221" s="295" t="s">
        <v>873</v>
      </c>
      <c r="H221" s="291" t="s">
        <v>33</v>
      </c>
      <c r="I221" s="291" t="s">
        <v>967</v>
      </c>
      <c r="J221" s="69" t="s">
        <v>881</v>
      </c>
      <c r="K221" s="69" t="s">
        <v>899</v>
      </c>
      <c r="L221" s="92">
        <v>1</v>
      </c>
      <c r="M221" s="192" t="s">
        <v>693</v>
      </c>
      <c r="N221" s="69" t="str">
        <f>IF(H221="","",VLOOKUP(H221,dato!$A$2:$B$43,2,FALSE))</f>
        <v>Gloria Verónica Zambrano Ocampo</v>
      </c>
      <c r="O221" s="93" t="s">
        <v>960</v>
      </c>
      <c r="P221" s="69" t="s">
        <v>782</v>
      </c>
      <c r="Q221" s="78" t="s">
        <v>190</v>
      </c>
      <c r="R221" s="69" t="s">
        <v>923</v>
      </c>
      <c r="S221" s="93">
        <v>1</v>
      </c>
      <c r="T221" s="69" t="s">
        <v>946</v>
      </c>
      <c r="U221" s="78">
        <v>43395</v>
      </c>
      <c r="V221" s="78">
        <v>43653</v>
      </c>
      <c r="W221" s="151">
        <v>43475</v>
      </c>
      <c r="X221" s="147" t="s">
        <v>1470</v>
      </c>
      <c r="Y221" s="177">
        <v>0.5</v>
      </c>
      <c r="Z221" s="83">
        <f t="shared" si="67"/>
        <v>0.5</v>
      </c>
      <c r="AA221" s="84">
        <f t="shared" si="68"/>
        <v>0.5</v>
      </c>
      <c r="AB221" s="85" t="str">
        <f t="shared" si="69"/>
        <v>AMARILLO</v>
      </c>
      <c r="AC221" s="143" t="s">
        <v>1471</v>
      </c>
      <c r="AD221" s="142" t="s">
        <v>1571</v>
      </c>
      <c r="AE221" s="151">
        <v>43475</v>
      </c>
      <c r="AF221" s="147" t="s">
        <v>1470</v>
      </c>
      <c r="AG221" s="177">
        <v>0.5</v>
      </c>
      <c r="AH221" s="153">
        <f t="shared" si="80"/>
        <v>0.5</v>
      </c>
      <c r="AI221" s="155">
        <f t="shared" si="81"/>
        <v>0.5</v>
      </c>
      <c r="AJ221" s="156" t="str">
        <f t="shared" si="82"/>
        <v>AMARILLO</v>
      </c>
      <c r="AK221" s="143" t="s">
        <v>1471</v>
      </c>
      <c r="AL221" s="142" t="s">
        <v>1571</v>
      </c>
      <c r="AM221" s="68"/>
      <c r="AN221" s="68"/>
      <c r="AO221" s="122"/>
      <c r="AP221" s="154" t="str">
        <f t="shared" si="70"/>
        <v/>
      </c>
      <c r="AQ221" s="155" t="str">
        <f t="shared" si="71"/>
        <v/>
      </c>
      <c r="AR221" s="152" t="str">
        <f t="shared" si="72"/>
        <v/>
      </c>
      <c r="AS221" s="81"/>
      <c r="AT221" s="68"/>
      <c r="AU221" s="57" t="str">
        <f t="shared" si="79"/>
        <v>Pendiente</v>
      </c>
      <c r="AV221" s="68"/>
      <c r="AW221" s="70" t="s">
        <v>35</v>
      </c>
      <c r="AX221" s="36"/>
      <c r="AY221" s="36"/>
      <c r="AZ221" s="36"/>
    </row>
    <row r="222" spans="1:52" s="58" customFormat="1" ht="50.1" customHeight="1" x14ac:dyDescent="0.2">
      <c r="A222" s="58">
        <v>345</v>
      </c>
      <c r="B222" s="66">
        <v>43378</v>
      </c>
      <c r="C222" s="67" t="s">
        <v>34</v>
      </c>
      <c r="D222" s="68"/>
      <c r="E222" s="67" t="s">
        <v>1556</v>
      </c>
      <c r="F222" s="66">
        <v>43378</v>
      </c>
      <c r="G222" s="295" t="s">
        <v>874</v>
      </c>
      <c r="H222" s="291" t="s">
        <v>33</v>
      </c>
      <c r="I222" s="291" t="s">
        <v>968</v>
      </c>
      <c r="J222" s="69" t="s">
        <v>878</v>
      </c>
      <c r="K222" s="69" t="s">
        <v>900</v>
      </c>
      <c r="L222" s="92">
        <v>18</v>
      </c>
      <c r="M222" s="192" t="s">
        <v>693</v>
      </c>
      <c r="N222" s="69" t="str">
        <f>IF(H222="","",VLOOKUP(H222,dato!$A$2:$B$43,2,FALSE))</f>
        <v>Gloria Verónica Zambrano Ocampo</v>
      </c>
      <c r="O222" s="93" t="s">
        <v>960</v>
      </c>
      <c r="P222" s="69" t="s">
        <v>782</v>
      </c>
      <c r="Q222" s="78" t="s">
        <v>190</v>
      </c>
      <c r="R222" s="69" t="s">
        <v>924</v>
      </c>
      <c r="S222" s="93">
        <v>0.8</v>
      </c>
      <c r="T222" s="69" t="s">
        <v>947</v>
      </c>
      <c r="U222" s="78">
        <v>43395</v>
      </c>
      <c r="V222" s="78">
        <v>43742</v>
      </c>
      <c r="W222" s="151">
        <v>43475</v>
      </c>
      <c r="X222" s="147" t="s">
        <v>1466</v>
      </c>
      <c r="Y222" s="177">
        <v>0</v>
      </c>
      <c r="Z222" s="83">
        <f t="shared" si="67"/>
        <v>0</v>
      </c>
      <c r="AA222" s="84">
        <f t="shared" si="68"/>
        <v>0</v>
      </c>
      <c r="AB222" s="85" t="str">
        <f t="shared" si="69"/>
        <v>ROJO</v>
      </c>
      <c r="AC222" s="143" t="s">
        <v>1468</v>
      </c>
      <c r="AD222" s="142" t="s">
        <v>1571</v>
      </c>
      <c r="AE222" s="151">
        <v>43475</v>
      </c>
      <c r="AF222" s="147" t="s">
        <v>1466</v>
      </c>
      <c r="AG222" s="177">
        <v>0</v>
      </c>
      <c r="AH222" s="153">
        <f t="shared" si="80"/>
        <v>0</v>
      </c>
      <c r="AI222" s="155">
        <f t="shared" si="81"/>
        <v>0</v>
      </c>
      <c r="AJ222" s="156" t="str">
        <f t="shared" si="82"/>
        <v>ROJO</v>
      </c>
      <c r="AK222" s="143" t="s">
        <v>1468</v>
      </c>
      <c r="AL222" s="142" t="s">
        <v>1571</v>
      </c>
      <c r="AM222" s="68"/>
      <c r="AN222" s="68"/>
      <c r="AO222" s="122"/>
      <c r="AP222" s="154" t="str">
        <f t="shared" si="70"/>
        <v/>
      </c>
      <c r="AQ222" s="155" t="str">
        <f t="shared" si="71"/>
        <v/>
      </c>
      <c r="AR222" s="152" t="str">
        <f t="shared" si="72"/>
        <v/>
      </c>
      <c r="AS222" s="81"/>
      <c r="AT222" s="68"/>
      <c r="AU222" s="57" t="str">
        <f t="shared" si="79"/>
        <v>Pendiente</v>
      </c>
      <c r="AV222" s="68"/>
      <c r="AW222" s="70" t="s">
        <v>35</v>
      </c>
      <c r="AX222" s="36"/>
      <c r="AY222" s="36"/>
      <c r="AZ222" s="36"/>
    </row>
    <row r="223" spans="1:52" s="58" customFormat="1" ht="50.1" customHeight="1" x14ac:dyDescent="0.2">
      <c r="A223" s="58">
        <v>345</v>
      </c>
      <c r="B223" s="66">
        <v>43378</v>
      </c>
      <c r="C223" s="67" t="s">
        <v>34</v>
      </c>
      <c r="D223" s="68"/>
      <c r="E223" s="67" t="s">
        <v>1556</v>
      </c>
      <c r="F223" s="66">
        <v>43378</v>
      </c>
      <c r="G223" s="295" t="s">
        <v>874</v>
      </c>
      <c r="H223" s="291" t="s">
        <v>33</v>
      </c>
      <c r="I223" s="291" t="s">
        <v>968</v>
      </c>
      <c r="J223" s="69" t="s">
        <v>878</v>
      </c>
      <c r="K223" s="69" t="s">
        <v>891</v>
      </c>
      <c r="L223" s="92">
        <v>2</v>
      </c>
      <c r="M223" s="192" t="s">
        <v>693</v>
      </c>
      <c r="N223" s="69" t="str">
        <f>IF(H223="","",VLOOKUP(H223,dato!$A$2:$B$43,2,FALSE))</f>
        <v>Gloria Verónica Zambrano Ocampo</v>
      </c>
      <c r="O223" s="93" t="s">
        <v>960</v>
      </c>
      <c r="P223" s="69" t="s">
        <v>782</v>
      </c>
      <c r="Q223" s="78" t="s">
        <v>190</v>
      </c>
      <c r="R223" s="69" t="s">
        <v>916</v>
      </c>
      <c r="S223" s="93">
        <v>1</v>
      </c>
      <c r="T223" s="69" t="s">
        <v>948</v>
      </c>
      <c r="U223" s="78">
        <v>43395</v>
      </c>
      <c r="V223" s="78">
        <v>43742</v>
      </c>
      <c r="W223" s="151">
        <v>43475</v>
      </c>
      <c r="X223" s="147" t="s">
        <v>1466</v>
      </c>
      <c r="Y223" s="177">
        <v>0</v>
      </c>
      <c r="Z223" s="83">
        <f t="shared" si="67"/>
        <v>0</v>
      </c>
      <c r="AA223" s="84">
        <f t="shared" si="68"/>
        <v>0</v>
      </c>
      <c r="AB223" s="85" t="str">
        <f t="shared" si="69"/>
        <v>ROJO</v>
      </c>
      <c r="AC223" s="143" t="s">
        <v>1468</v>
      </c>
      <c r="AD223" s="142" t="s">
        <v>1571</v>
      </c>
      <c r="AE223" s="151">
        <v>43475</v>
      </c>
      <c r="AF223" s="147" t="s">
        <v>1466</v>
      </c>
      <c r="AG223" s="177">
        <v>0</v>
      </c>
      <c r="AH223" s="153">
        <f t="shared" si="80"/>
        <v>0</v>
      </c>
      <c r="AI223" s="155">
        <f t="shared" si="81"/>
        <v>0</v>
      </c>
      <c r="AJ223" s="156" t="str">
        <f t="shared" si="82"/>
        <v>ROJO</v>
      </c>
      <c r="AK223" s="143" t="s">
        <v>1468</v>
      </c>
      <c r="AL223" s="142" t="s">
        <v>1571</v>
      </c>
      <c r="AM223" s="68"/>
      <c r="AN223" s="68"/>
      <c r="AO223" s="122"/>
      <c r="AP223" s="154" t="str">
        <f t="shared" si="70"/>
        <v/>
      </c>
      <c r="AQ223" s="155" t="str">
        <f t="shared" si="71"/>
        <v/>
      </c>
      <c r="AR223" s="152" t="str">
        <f t="shared" si="72"/>
        <v/>
      </c>
      <c r="AS223" s="81"/>
      <c r="AT223" s="68"/>
      <c r="AU223" s="57" t="str">
        <f t="shared" si="79"/>
        <v>Pendiente</v>
      </c>
      <c r="AV223" s="68"/>
      <c r="AW223" s="70" t="s">
        <v>35</v>
      </c>
      <c r="AX223" s="36"/>
      <c r="AY223" s="36"/>
      <c r="AZ223" s="36"/>
    </row>
    <row r="224" spans="1:52" s="58" customFormat="1" ht="50.1" customHeight="1" x14ac:dyDescent="0.2">
      <c r="A224" s="58">
        <v>345</v>
      </c>
      <c r="B224" s="66">
        <v>43378</v>
      </c>
      <c r="C224" s="67" t="s">
        <v>34</v>
      </c>
      <c r="D224" s="68"/>
      <c r="E224" s="67" t="s">
        <v>1556</v>
      </c>
      <c r="F224" s="66">
        <v>43378</v>
      </c>
      <c r="G224" s="295" t="s">
        <v>875</v>
      </c>
      <c r="H224" s="291" t="s">
        <v>33</v>
      </c>
      <c r="I224" s="291" t="s">
        <v>969</v>
      </c>
      <c r="J224" s="69" t="s">
        <v>882</v>
      </c>
      <c r="K224" s="69" t="s">
        <v>901</v>
      </c>
      <c r="L224" s="92">
        <v>2</v>
      </c>
      <c r="M224" s="192" t="s">
        <v>693</v>
      </c>
      <c r="N224" s="69" t="str">
        <f>IF(H224="","",VLOOKUP(H224,dato!$A$2:$B$43,2,FALSE))</f>
        <v>Gloria Verónica Zambrano Ocampo</v>
      </c>
      <c r="O224" s="93" t="s">
        <v>961</v>
      </c>
      <c r="P224" s="69" t="s">
        <v>782</v>
      </c>
      <c r="Q224" s="78" t="s">
        <v>190</v>
      </c>
      <c r="R224" s="69" t="s">
        <v>925</v>
      </c>
      <c r="S224" s="93">
        <v>1</v>
      </c>
      <c r="T224" s="69" t="s">
        <v>949</v>
      </c>
      <c r="U224" s="78">
        <v>43395</v>
      </c>
      <c r="V224" s="78">
        <v>43742</v>
      </c>
      <c r="W224" s="151">
        <v>43475</v>
      </c>
      <c r="X224" s="147" t="s">
        <v>1466</v>
      </c>
      <c r="Y224" s="177">
        <v>0</v>
      </c>
      <c r="Z224" s="83">
        <f t="shared" si="67"/>
        <v>0</v>
      </c>
      <c r="AA224" s="84">
        <f t="shared" si="68"/>
        <v>0</v>
      </c>
      <c r="AB224" s="85" t="str">
        <f t="shared" si="69"/>
        <v>ROJO</v>
      </c>
      <c r="AC224" s="143" t="s">
        <v>1468</v>
      </c>
      <c r="AD224" s="142" t="s">
        <v>1571</v>
      </c>
      <c r="AE224" s="151">
        <v>43475</v>
      </c>
      <c r="AF224" s="147" t="s">
        <v>1466</v>
      </c>
      <c r="AG224" s="177">
        <v>0</v>
      </c>
      <c r="AH224" s="153">
        <f t="shared" si="80"/>
        <v>0</v>
      </c>
      <c r="AI224" s="155">
        <f t="shared" si="81"/>
        <v>0</v>
      </c>
      <c r="AJ224" s="156" t="str">
        <f t="shared" si="82"/>
        <v>ROJO</v>
      </c>
      <c r="AK224" s="143" t="s">
        <v>1468</v>
      </c>
      <c r="AL224" s="142" t="s">
        <v>1571</v>
      </c>
      <c r="AM224" s="68"/>
      <c r="AN224" s="68"/>
      <c r="AO224" s="122"/>
      <c r="AP224" s="154" t="str">
        <f t="shared" si="70"/>
        <v/>
      </c>
      <c r="AQ224" s="155" t="str">
        <f t="shared" si="71"/>
        <v/>
      </c>
      <c r="AR224" s="152" t="str">
        <f t="shared" si="72"/>
        <v/>
      </c>
      <c r="AS224" s="81"/>
      <c r="AT224" s="68"/>
      <c r="AU224" s="57" t="str">
        <f t="shared" si="79"/>
        <v>Pendiente</v>
      </c>
      <c r="AV224" s="68"/>
      <c r="AW224" s="70" t="s">
        <v>35</v>
      </c>
      <c r="AX224" s="36"/>
      <c r="AY224" s="36"/>
      <c r="AZ224" s="36"/>
    </row>
    <row r="225" spans="1:52" s="58" customFormat="1" ht="50.1" customHeight="1" x14ac:dyDescent="0.2">
      <c r="A225" s="58">
        <v>345</v>
      </c>
      <c r="B225" s="66">
        <v>43378</v>
      </c>
      <c r="C225" s="67" t="s">
        <v>34</v>
      </c>
      <c r="D225" s="68"/>
      <c r="E225" s="67" t="s">
        <v>1556</v>
      </c>
      <c r="F225" s="66">
        <v>43378</v>
      </c>
      <c r="G225" s="295" t="s">
        <v>875</v>
      </c>
      <c r="H225" s="291" t="s">
        <v>33</v>
      </c>
      <c r="I225" s="291" t="s">
        <v>969</v>
      </c>
      <c r="J225" s="69" t="s">
        <v>882</v>
      </c>
      <c r="K225" s="69" t="s">
        <v>902</v>
      </c>
      <c r="L225" s="92">
        <v>1</v>
      </c>
      <c r="M225" s="192" t="s">
        <v>693</v>
      </c>
      <c r="N225" s="69" t="str">
        <f>IF(H225="","",VLOOKUP(H225,dato!$A$2:$B$43,2,FALSE))</f>
        <v>Gloria Verónica Zambrano Ocampo</v>
      </c>
      <c r="O225" s="93" t="s">
        <v>961</v>
      </c>
      <c r="P225" s="69" t="s">
        <v>782</v>
      </c>
      <c r="Q225" s="78" t="s">
        <v>190</v>
      </c>
      <c r="R225" s="69" t="s">
        <v>926</v>
      </c>
      <c r="S225" s="93">
        <v>1</v>
      </c>
      <c r="T225" s="69" t="s">
        <v>950</v>
      </c>
      <c r="U225" s="78">
        <v>43395</v>
      </c>
      <c r="V225" s="78">
        <v>43742</v>
      </c>
      <c r="W225" s="151">
        <v>43475</v>
      </c>
      <c r="X225" s="147" t="s">
        <v>1472</v>
      </c>
      <c r="Y225" s="177">
        <v>0.5</v>
      </c>
      <c r="Z225" s="83">
        <f t="shared" si="67"/>
        <v>0.5</v>
      </c>
      <c r="AA225" s="84">
        <f t="shared" si="68"/>
        <v>0.5</v>
      </c>
      <c r="AB225" s="85" t="str">
        <f t="shared" si="69"/>
        <v>AMARILLO</v>
      </c>
      <c r="AC225" s="143" t="s">
        <v>1473</v>
      </c>
      <c r="AD225" s="142" t="s">
        <v>1571</v>
      </c>
      <c r="AE225" s="151">
        <v>43475</v>
      </c>
      <c r="AF225" s="147" t="s">
        <v>1472</v>
      </c>
      <c r="AG225" s="177">
        <v>0.5</v>
      </c>
      <c r="AH225" s="153">
        <f t="shared" si="80"/>
        <v>0.5</v>
      </c>
      <c r="AI225" s="155">
        <f t="shared" si="81"/>
        <v>0.5</v>
      </c>
      <c r="AJ225" s="156" t="str">
        <f t="shared" si="82"/>
        <v>AMARILLO</v>
      </c>
      <c r="AK225" s="143" t="s">
        <v>1473</v>
      </c>
      <c r="AL225" s="142" t="s">
        <v>1571</v>
      </c>
      <c r="AM225" s="68"/>
      <c r="AN225" s="68"/>
      <c r="AO225" s="122"/>
      <c r="AP225" s="154" t="str">
        <f t="shared" si="70"/>
        <v/>
      </c>
      <c r="AQ225" s="155" t="str">
        <f t="shared" si="71"/>
        <v/>
      </c>
      <c r="AR225" s="152" t="str">
        <f t="shared" si="72"/>
        <v/>
      </c>
      <c r="AS225" s="81"/>
      <c r="AT225" s="68"/>
      <c r="AU225" s="57" t="str">
        <f t="shared" si="79"/>
        <v>Pendiente</v>
      </c>
      <c r="AV225" s="68"/>
      <c r="AW225" s="70" t="s">
        <v>35</v>
      </c>
      <c r="AX225" s="36"/>
      <c r="AY225" s="36"/>
      <c r="AZ225" s="36"/>
    </row>
    <row r="226" spans="1:52" s="58" customFormat="1" ht="50.1" customHeight="1" x14ac:dyDescent="0.2">
      <c r="A226" s="58">
        <v>345</v>
      </c>
      <c r="B226" s="66">
        <v>43378</v>
      </c>
      <c r="C226" s="67" t="s">
        <v>34</v>
      </c>
      <c r="D226" s="68"/>
      <c r="E226" s="67" t="s">
        <v>1556</v>
      </c>
      <c r="F226" s="66">
        <v>43378</v>
      </c>
      <c r="G226" s="295" t="s">
        <v>875</v>
      </c>
      <c r="H226" s="291" t="s">
        <v>33</v>
      </c>
      <c r="I226" s="291" t="s">
        <v>969</v>
      </c>
      <c r="J226" s="69" t="s">
        <v>882</v>
      </c>
      <c r="K226" s="69" t="s">
        <v>903</v>
      </c>
      <c r="L226" s="92">
        <v>1</v>
      </c>
      <c r="M226" s="192" t="s">
        <v>693</v>
      </c>
      <c r="N226" s="69" t="str">
        <f>IF(H226="","",VLOOKUP(H226,dato!$A$2:$B$43,2,FALSE))</f>
        <v>Gloria Verónica Zambrano Ocampo</v>
      </c>
      <c r="O226" s="93" t="s">
        <v>961</v>
      </c>
      <c r="P226" s="69" t="s">
        <v>782</v>
      </c>
      <c r="Q226" s="78" t="s">
        <v>190</v>
      </c>
      <c r="R226" s="69" t="s">
        <v>927</v>
      </c>
      <c r="S226" s="93">
        <v>0.9</v>
      </c>
      <c r="T226" s="69" t="s">
        <v>951</v>
      </c>
      <c r="U226" s="78">
        <v>43395</v>
      </c>
      <c r="V226" s="78">
        <v>43742</v>
      </c>
      <c r="W226" s="151">
        <v>43475</v>
      </c>
      <c r="X226" s="147" t="s">
        <v>1466</v>
      </c>
      <c r="Y226" s="177">
        <v>0</v>
      </c>
      <c r="Z226" s="83">
        <f t="shared" si="67"/>
        <v>0</v>
      </c>
      <c r="AA226" s="84">
        <f t="shared" si="68"/>
        <v>0</v>
      </c>
      <c r="AB226" s="85" t="str">
        <f t="shared" si="69"/>
        <v>ROJO</v>
      </c>
      <c r="AC226" s="143" t="s">
        <v>1468</v>
      </c>
      <c r="AD226" s="142" t="s">
        <v>1571</v>
      </c>
      <c r="AE226" s="151">
        <v>43475</v>
      </c>
      <c r="AF226" s="147" t="s">
        <v>1466</v>
      </c>
      <c r="AG226" s="177">
        <v>0</v>
      </c>
      <c r="AH226" s="153">
        <f t="shared" si="80"/>
        <v>0</v>
      </c>
      <c r="AI226" s="155">
        <f t="shared" si="81"/>
        <v>0</v>
      </c>
      <c r="AJ226" s="156" t="str">
        <f t="shared" si="82"/>
        <v>ROJO</v>
      </c>
      <c r="AK226" s="143" t="s">
        <v>1468</v>
      </c>
      <c r="AL226" s="142" t="s">
        <v>1571</v>
      </c>
      <c r="AM226" s="68"/>
      <c r="AN226" s="68"/>
      <c r="AO226" s="122"/>
      <c r="AP226" s="154" t="str">
        <f t="shared" si="70"/>
        <v/>
      </c>
      <c r="AQ226" s="155" t="str">
        <f t="shared" si="71"/>
        <v/>
      </c>
      <c r="AR226" s="152" t="str">
        <f t="shared" si="72"/>
        <v/>
      </c>
      <c r="AS226" s="81"/>
      <c r="AT226" s="68"/>
      <c r="AU226" s="57" t="str">
        <f t="shared" si="79"/>
        <v>Pendiente</v>
      </c>
      <c r="AV226" s="68"/>
      <c r="AW226" s="70" t="s">
        <v>35</v>
      </c>
      <c r="AX226" s="36"/>
      <c r="AY226" s="36"/>
      <c r="AZ226" s="36"/>
    </row>
    <row r="227" spans="1:52" s="58" customFormat="1" ht="50.1" customHeight="1" x14ac:dyDescent="0.2">
      <c r="A227" s="58">
        <v>345</v>
      </c>
      <c r="B227" s="66">
        <v>43378</v>
      </c>
      <c r="C227" s="67" t="s">
        <v>34</v>
      </c>
      <c r="D227" s="68"/>
      <c r="E227" s="67" t="s">
        <v>1556</v>
      </c>
      <c r="F227" s="66">
        <v>43378</v>
      </c>
      <c r="G227" s="295" t="s">
        <v>876</v>
      </c>
      <c r="H227" s="291" t="s">
        <v>33</v>
      </c>
      <c r="I227" s="291" t="s">
        <v>970</v>
      </c>
      <c r="J227" s="69" t="s">
        <v>883</v>
      </c>
      <c r="K227" s="69" t="s">
        <v>904</v>
      </c>
      <c r="L227" s="92">
        <v>2</v>
      </c>
      <c r="M227" s="192" t="s">
        <v>693</v>
      </c>
      <c r="N227" s="69" t="str">
        <f>IF(H227="","",VLOOKUP(H227,dato!$A$2:$B$43,2,FALSE))</f>
        <v>Gloria Verónica Zambrano Ocampo</v>
      </c>
      <c r="O227" s="93" t="s">
        <v>960</v>
      </c>
      <c r="P227" s="69" t="s">
        <v>782</v>
      </c>
      <c r="Q227" s="78" t="s">
        <v>190</v>
      </c>
      <c r="R227" s="69" t="s">
        <v>928</v>
      </c>
      <c r="S227" s="93">
        <v>0.8</v>
      </c>
      <c r="T227" s="69" t="s">
        <v>952</v>
      </c>
      <c r="U227" s="78">
        <v>43395</v>
      </c>
      <c r="V227" s="78">
        <v>43644</v>
      </c>
      <c r="W227" s="151">
        <v>43475</v>
      </c>
      <c r="X227" s="147" t="s">
        <v>1466</v>
      </c>
      <c r="Y227" s="177">
        <v>0</v>
      </c>
      <c r="Z227" s="83">
        <f t="shared" si="67"/>
        <v>0</v>
      </c>
      <c r="AA227" s="84">
        <f t="shared" si="68"/>
        <v>0</v>
      </c>
      <c r="AB227" s="85" t="str">
        <f t="shared" si="69"/>
        <v>ROJO</v>
      </c>
      <c r="AC227" s="143" t="s">
        <v>1468</v>
      </c>
      <c r="AD227" s="142" t="s">
        <v>1571</v>
      </c>
      <c r="AE227" s="151">
        <v>43475</v>
      </c>
      <c r="AF227" s="147" t="s">
        <v>1466</v>
      </c>
      <c r="AG227" s="177">
        <v>0</v>
      </c>
      <c r="AH227" s="153">
        <f t="shared" si="80"/>
        <v>0</v>
      </c>
      <c r="AI227" s="155">
        <f t="shared" si="81"/>
        <v>0</v>
      </c>
      <c r="AJ227" s="156" t="str">
        <f t="shared" si="82"/>
        <v>ROJO</v>
      </c>
      <c r="AK227" s="143" t="s">
        <v>1468</v>
      </c>
      <c r="AL227" s="142" t="s">
        <v>1571</v>
      </c>
      <c r="AM227" s="68"/>
      <c r="AN227" s="68"/>
      <c r="AO227" s="122"/>
      <c r="AP227" s="154" t="str">
        <f t="shared" si="70"/>
        <v/>
      </c>
      <c r="AQ227" s="155" t="str">
        <f t="shared" si="71"/>
        <v/>
      </c>
      <c r="AR227" s="152" t="str">
        <f t="shared" si="72"/>
        <v/>
      </c>
      <c r="AS227" s="81"/>
      <c r="AT227" s="68"/>
      <c r="AU227" s="57" t="str">
        <f t="shared" si="79"/>
        <v>Pendiente</v>
      </c>
      <c r="AV227" s="68"/>
      <c r="AW227" s="70" t="s">
        <v>35</v>
      </c>
      <c r="AX227" s="36"/>
      <c r="AY227" s="36"/>
      <c r="AZ227" s="36"/>
    </row>
    <row r="228" spans="1:52" s="58" customFormat="1" ht="50.1" customHeight="1" x14ac:dyDescent="0.2">
      <c r="A228" s="58">
        <v>345</v>
      </c>
      <c r="B228" s="66">
        <v>43378</v>
      </c>
      <c r="C228" s="67" t="s">
        <v>34</v>
      </c>
      <c r="D228" s="68"/>
      <c r="E228" s="67" t="s">
        <v>1556</v>
      </c>
      <c r="F228" s="66">
        <v>43378</v>
      </c>
      <c r="G228" s="295" t="s">
        <v>876</v>
      </c>
      <c r="H228" s="291" t="s">
        <v>33</v>
      </c>
      <c r="I228" s="291" t="s">
        <v>970</v>
      </c>
      <c r="J228" s="69" t="s">
        <v>883</v>
      </c>
      <c r="K228" s="69" t="s">
        <v>905</v>
      </c>
      <c r="L228" s="92">
        <v>2</v>
      </c>
      <c r="M228" s="192" t="s">
        <v>693</v>
      </c>
      <c r="N228" s="69" t="str">
        <f>IF(H228="","",VLOOKUP(H228,dato!$A$2:$B$43,2,FALSE))</f>
        <v>Gloria Verónica Zambrano Ocampo</v>
      </c>
      <c r="O228" s="93" t="s">
        <v>960</v>
      </c>
      <c r="P228" s="69" t="s">
        <v>782</v>
      </c>
      <c r="Q228" s="78" t="s">
        <v>190</v>
      </c>
      <c r="R228" s="69" t="s">
        <v>929</v>
      </c>
      <c r="S228" s="93">
        <v>1</v>
      </c>
      <c r="T228" s="69" t="s">
        <v>953</v>
      </c>
      <c r="U228" s="78">
        <v>43395</v>
      </c>
      <c r="V228" s="78">
        <v>43644</v>
      </c>
      <c r="W228" s="151">
        <v>43475</v>
      </c>
      <c r="X228" s="147" t="s">
        <v>1466</v>
      </c>
      <c r="Y228" s="177">
        <v>0</v>
      </c>
      <c r="Z228" s="83">
        <f t="shared" si="67"/>
        <v>0</v>
      </c>
      <c r="AA228" s="84">
        <f t="shared" si="68"/>
        <v>0</v>
      </c>
      <c r="AB228" s="85" t="str">
        <f t="shared" si="69"/>
        <v>ROJO</v>
      </c>
      <c r="AC228" s="143" t="s">
        <v>1468</v>
      </c>
      <c r="AD228" s="142" t="s">
        <v>1571</v>
      </c>
      <c r="AE228" s="151">
        <v>43475</v>
      </c>
      <c r="AF228" s="147" t="s">
        <v>1466</v>
      </c>
      <c r="AG228" s="177">
        <v>0</v>
      </c>
      <c r="AH228" s="153">
        <f t="shared" si="80"/>
        <v>0</v>
      </c>
      <c r="AI228" s="155">
        <f t="shared" si="81"/>
        <v>0</v>
      </c>
      <c r="AJ228" s="156" t="str">
        <f t="shared" si="82"/>
        <v>ROJO</v>
      </c>
      <c r="AK228" s="143" t="s">
        <v>1468</v>
      </c>
      <c r="AL228" s="142" t="s">
        <v>1571</v>
      </c>
      <c r="AM228" s="68"/>
      <c r="AN228" s="68"/>
      <c r="AO228" s="122"/>
      <c r="AP228" s="154" t="str">
        <f t="shared" si="70"/>
        <v/>
      </c>
      <c r="AQ228" s="155" t="str">
        <f t="shared" si="71"/>
        <v/>
      </c>
      <c r="AR228" s="152" t="str">
        <f t="shared" si="72"/>
        <v/>
      </c>
      <c r="AS228" s="81"/>
      <c r="AT228" s="68"/>
      <c r="AU228" s="57" t="str">
        <f t="shared" si="79"/>
        <v>Pendiente</v>
      </c>
      <c r="AV228" s="68"/>
      <c r="AW228" s="70" t="s">
        <v>35</v>
      </c>
      <c r="AX228" s="36"/>
      <c r="AY228" s="36"/>
      <c r="AZ228" s="36"/>
    </row>
    <row r="229" spans="1:52" s="58" customFormat="1" ht="50.1" customHeight="1" x14ac:dyDescent="0.2">
      <c r="A229" s="58">
        <v>345</v>
      </c>
      <c r="B229" s="66">
        <v>43378</v>
      </c>
      <c r="C229" s="67" t="s">
        <v>34</v>
      </c>
      <c r="D229" s="68"/>
      <c r="E229" s="67" t="s">
        <v>1556</v>
      </c>
      <c r="F229" s="66">
        <v>43378</v>
      </c>
      <c r="G229" s="295" t="s">
        <v>638</v>
      </c>
      <c r="H229" s="291" t="s">
        <v>33</v>
      </c>
      <c r="I229" s="291" t="s">
        <v>971</v>
      </c>
      <c r="J229" s="69" t="s">
        <v>884</v>
      </c>
      <c r="K229" s="69" t="s">
        <v>906</v>
      </c>
      <c r="L229" s="92">
        <v>2</v>
      </c>
      <c r="M229" s="192" t="s">
        <v>693</v>
      </c>
      <c r="N229" s="69" t="str">
        <f>IF(H229="","",VLOOKUP(H229,dato!$A$2:$B$43,2,FALSE))</f>
        <v>Gloria Verónica Zambrano Ocampo</v>
      </c>
      <c r="O229" s="93" t="s">
        <v>960</v>
      </c>
      <c r="P229" s="69" t="s">
        <v>782</v>
      </c>
      <c r="Q229" s="78" t="s">
        <v>190</v>
      </c>
      <c r="R229" s="69" t="s">
        <v>917</v>
      </c>
      <c r="S229" s="93">
        <v>1</v>
      </c>
      <c r="T229" s="69" t="s">
        <v>954</v>
      </c>
      <c r="U229" s="78">
        <v>43395</v>
      </c>
      <c r="V229" s="78">
        <v>43644</v>
      </c>
      <c r="W229" s="146">
        <v>43796</v>
      </c>
      <c r="X229" s="147" t="s">
        <v>1487</v>
      </c>
      <c r="Y229" s="165">
        <v>2</v>
      </c>
      <c r="Z229" s="83">
        <f t="shared" si="67"/>
        <v>1</v>
      </c>
      <c r="AA229" s="84">
        <f t="shared" si="68"/>
        <v>1</v>
      </c>
      <c r="AB229" s="85" t="str">
        <f t="shared" si="69"/>
        <v>OK</v>
      </c>
      <c r="AC229" s="147" t="s">
        <v>1505</v>
      </c>
      <c r="AD229" s="142" t="s">
        <v>1571</v>
      </c>
      <c r="AE229" s="146">
        <v>43796</v>
      </c>
      <c r="AF229" s="147" t="s">
        <v>1487</v>
      </c>
      <c r="AG229" s="165">
        <v>2</v>
      </c>
      <c r="AH229" s="153">
        <f t="shared" si="80"/>
        <v>1</v>
      </c>
      <c r="AI229" s="155">
        <f t="shared" si="81"/>
        <v>1</v>
      </c>
      <c r="AJ229" s="156" t="str">
        <f t="shared" si="82"/>
        <v>OK</v>
      </c>
      <c r="AK229" s="147" t="s">
        <v>1505</v>
      </c>
      <c r="AL229" s="142" t="s">
        <v>1571</v>
      </c>
      <c r="AM229" s="68"/>
      <c r="AN229" s="68"/>
      <c r="AO229" s="122"/>
      <c r="AP229" s="154" t="str">
        <f t="shared" si="70"/>
        <v/>
      </c>
      <c r="AQ229" s="155" t="str">
        <f t="shared" si="71"/>
        <v/>
      </c>
      <c r="AR229" s="152" t="str">
        <f t="shared" si="72"/>
        <v/>
      </c>
      <c r="AS229" s="81"/>
      <c r="AT229" s="68"/>
      <c r="AU229" s="57" t="str">
        <f t="shared" si="79"/>
        <v>Cumplida</v>
      </c>
      <c r="AV229" s="68"/>
      <c r="AW229" s="70" t="s">
        <v>35</v>
      </c>
      <c r="AX229" s="36"/>
      <c r="AY229" s="36"/>
      <c r="AZ229" s="36"/>
    </row>
    <row r="230" spans="1:52" s="58" customFormat="1" ht="50.1" customHeight="1" x14ac:dyDescent="0.2">
      <c r="A230" s="58">
        <v>345</v>
      </c>
      <c r="B230" s="66">
        <v>43378</v>
      </c>
      <c r="C230" s="67" t="s">
        <v>34</v>
      </c>
      <c r="D230" s="68"/>
      <c r="E230" s="67" t="s">
        <v>1556</v>
      </c>
      <c r="F230" s="66">
        <v>43378</v>
      </c>
      <c r="G230" s="295" t="s">
        <v>638</v>
      </c>
      <c r="H230" s="291" t="s">
        <v>33</v>
      </c>
      <c r="I230" s="291" t="s">
        <v>971</v>
      </c>
      <c r="J230" s="69" t="s">
        <v>884</v>
      </c>
      <c r="K230" s="69" t="s">
        <v>907</v>
      </c>
      <c r="L230" s="92">
        <v>1</v>
      </c>
      <c r="M230" s="192" t="s">
        <v>693</v>
      </c>
      <c r="N230" s="69" t="str">
        <f>IF(H230="","",VLOOKUP(H230,dato!$A$2:$B$43,2,FALSE))</f>
        <v>Gloria Verónica Zambrano Ocampo</v>
      </c>
      <c r="O230" s="93" t="s">
        <v>960</v>
      </c>
      <c r="P230" s="69" t="s">
        <v>782</v>
      </c>
      <c r="Q230" s="78" t="s">
        <v>190</v>
      </c>
      <c r="R230" s="69" t="s">
        <v>930</v>
      </c>
      <c r="S230" s="93">
        <v>0.8</v>
      </c>
      <c r="T230" s="69" t="s">
        <v>955</v>
      </c>
      <c r="U230" s="78">
        <v>43395</v>
      </c>
      <c r="V230" s="78">
        <v>43644</v>
      </c>
      <c r="W230" s="151">
        <v>43475</v>
      </c>
      <c r="X230" s="147" t="s">
        <v>1466</v>
      </c>
      <c r="Y230" s="177">
        <v>0</v>
      </c>
      <c r="Z230" s="83">
        <f t="shared" si="67"/>
        <v>0</v>
      </c>
      <c r="AA230" s="84">
        <f t="shared" si="68"/>
        <v>0</v>
      </c>
      <c r="AB230" s="85" t="str">
        <f t="shared" si="69"/>
        <v>ROJO</v>
      </c>
      <c r="AC230" s="143" t="s">
        <v>1468</v>
      </c>
      <c r="AD230" s="142" t="s">
        <v>1571</v>
      </c>
      <c r="AE230" s="151">
        <v>43475</v>
      </c>
      <c r="AF230" s="147" t="s">
        <v>1466</v>
      </c>
      <c r="AG230" s="177">
        <v>0</v>
      </c>
      <c r="AH230" s="153">
        <f t="shared" si="80"/>
        <v>0</v>
      </c>
      <c r="AI230" s="155">
        <f t="shared" si="81"/>
        <v>0</v>
      </c>
      <c r="AJ230" s="156" t="str">
        <f t="shared" si="82"/>
        <v>ROJO</v>
      </c>
      <c r="AK230" s="143" t="s">
        <v>1468</v>
      </c>
      <c r="AL230" s="142" t="s">
        <v>1571</v>
      </c>
      <c r="AM230" s="68"/>
      <c r="AN230" s="68"/>
      <c r="AO230" s="122"/>
      <c r="AP230" s="154" t="str">
        <f t="shared" si="70"/>
        <v/>
      </c>
      <c r="AQ230" s="155" t="str">
        <f t="shared" si="71"/>
        <v/>
      </c>
      <c r="AR230" s="152" t="str">
        <f t="shared" si="72"/>
        <v/>
      </c>
      <c r="AS230" s="81"/>
      <c r="AT230" s="68"/>
      <c r="AU230" s="57" t="str">
        <f t="shared" si="79"/>
        <v>Pendiente</v>
      </c>
      <c r="AV230" s="68"/>
      <c r="AW230" s="70" t="s">
        <v>35</v>
      </c>
      <c r="AX230" s="36"/>
      <c r="AY230" s="36"/>
      <c r="AZ230" s="36"/>
    </row>
    <row r="231" spans="1:52" s="58" customFormat="1" ht="50.1" customHeight="1" x14ac:dyDescent="0.2">
      <c r="A231" s="58">
        <v>345</v>
      </c>
      <c r="B231" s="66">
        <v>43378</v>
      </c>
      <c r="C231" s="67" t="s">
        <v>34</v>
      </c>
      <c r="D231" s="68"/>
      <c r="E231" s="67" t="s">
        <v>1556</v>
      </c>
      <c r="F231" s="66">
        <v>43378</v>
      </c>
      <c r="G231" s="295" t="s">
        <v>642</v>
      </c>
      <c r="H231" s="291" t="s">
        <v>33</v>
      </c>
      <c r="I231" s="291" t="s">
        <v>972</v>
      </c>
      <c r="J231" s="69" t="s">
        <v>885</v>
      </c>
      <c r="K231" s="69" t="s">
        <v>908</v>
      </c>
      <c r="L231" s="92">
        <v>1</v>
      </c>
      <c r="M231" s="192" t="s">
        <v>693</v>
      </c>
      <c r="N231" s="69" t="str">
        <f>IF(H231="","",VLOOKUP(H231,dato!$A$2:$B$43,2,FALSE))</f>
        <v>Gloria Verónica Zambrano Ocampo</v>
      </c>
      <c r="O231" s="93" t="s">
        <v>960</v>
      </c>
      <c r="P231" s="69" t="s">
        <v>782</v>
      </c>
      <c r="Q231" s="78" t="s">
        <v>190</v>
      </c>
      <c r="R231" s="69" t="s">
        <v>931</v>
      </c>
      <c r="S231" s="93">
        <v>1</v>
      </c>
      <c r="T231" s="69" t="s">
        <v>956</v>
      </c>
      <c r="U231" s="78">
        <v>43395</v>
      </c>
      <c r="V231" s="78">
        <v>43465</v>
      </c>
      <c r="W231" s="146">
        <v>43431</v>
      </c>
      <c r="X231" s="147" t="s">
        <v>1489</v>
      </c>
      <c r="Y231" s="165">
        <v>1</v>
      </c>
      <c r="Z231" s="83">
        <f t="shared" si="67"/>
        <v>1</v>
      </c>
      <c r="AA231" s="84">
        <f t="shared" si="68"/>
        <v>1</v>
      </c>
      <c r="AB231" s="85" t="str">
        <f t="shared" si="69"/>
        <v>OK</v>
      </c>
      <c r="AC231" s="147" t="s">
        <v>1506</v>
      </c>
      <c r="AD231" s="142" t="s">
        <v>1571</v>
      </c>
      <c r="AE231" s="146">
        <v>43431</v>
      </c>
      <c r="AF231" s="147" t="s">
        <v>1489</v>
      </c>
      <c r="AG231" s="165">
        <v>1</v>
      </c>
      <c r="AH231" s="153">
        <f t="shared" si="80"/>
        <v>1</v>
      </c>
      <c r="AI231" s="155">
        <f t="shared" si="81"/>
        <v>1</v>
      </c>
      <c r="AJ231" s="156" t="str">
        <f t="shared" si="82"/>
        <v>OK</v>
      </c>
      <c r="AK231" s="147" t="s">
        <v>1506</v>
      </c>
      <c r="AL231" s="142" t="s">
        <v>1571</v>
      </c>
      <c r="AM231" s="68"/>
      <c r="AN231" s="68"/>
      <c r="AO231" s="122"/>
      <c r="AP231" s="154" t="str">
        <f t="shared" si="70"/>
        <v/>
      </c>
      <c r="AQ231" s="155" t="str">
        <f t="shared" si="71"/>
        <v/>
      </c>
      <c r="AR231" s="152" t="str">
        <f t="shared" si="72"/>
        <v/>
      </c>
      <c r="AS231" s="81"/>
      <c r="AT231" s="68"/>
      <c r="AU231" s="57" t="str">
        <f t="shared" si="79"/>
        <v>Cumplida</v>
      </c>
      <c r="AV231" s="68"/>
      <c r="AW231" s="70" t="s">
        <v>35</v>
      </c>
      <c r="AX231" s="36"/>
      <c r="AY231" s="36"/>
      <c r="AZ231" s="36"/>
    </row>
    <row r="232" spans="1:52" s="58" customFormat="1" ht="50.1" customHeight="1" x14ac:dyDescent="0.2">
      <c r="A232" s="58">
        <v>345</v>
      </c>
      <c r="B232" s="66">
        <v>43378</v>
      </c>
      <c r="C232" s="67" t="s">
        <v>34</v>
      </c>
      <c r="D232" s="68"/>
      <c r="E232" s="67" t="s">
        <v>1556</v>
      </c>
      <c r="F232" s="66">
        <v>43378</v>
      </c>
      <c r="G232" s="295" t="s">
        <v>642</v>
      </c>
      <c r="H232" s="291" t="s">
        <v>33</v>
      </c>
      <c r="I232" s="291" t="s">
        <v>972</v>
      </c>
      <c r="J232" s="69" t="s">
        <v>885</v>
      </c>
      <c r="K232" s="69" t="s">
        <v>909</v>
      </c>
      <c r="L232" s="92">
        <v>2</v>
      </c>
      <c r="M232" s="192" t="s">
        <v>693</v>
      </c>
      <c r="N232" s="69" t="str">
        <f>IF(H232="","",VLOOKUP(H232,dato!$A$2:$B$43,2,FALSE))</f>
        <v>Gloria Verónica Zambrano Ocampo</v>
      </c>
      <c r="O232" s="93" t="s">
        <v>960</v>
      </c>
      <c r="P232" s="69" t="s">
        <v>782</v>
      </c>
      <c r="Q232" s="78" t="s">
        <v>190</v>
      </c>
      <c r="R232" s="69" t="s">
        <v>932</v>
      </c>
      <c r="S232" s="93">
        <v>1</v>
      </c>
      <c r="T232" s="69" t="s">
        <v>957</v>
      </c>
      <c r="U232" s="78">
        <v>43395</v>
      </c>
      <c r="V232" s="78">
        <v>43465</v>
      </c>
      <c r="W232" s="146">
        <v>43431</v>
      </c>
      <c r="X232" s="147" t="s">
        <v>1490</v>
      </c>
      <c r="Y232" s="165">
        <v>2</v>
      </c>
      <c r="Z232" s="83">
        <f t="shared" si="67"/>
        <v>1</v>
      </c>
      <c r="AA232" s="84">
        <f t="shared" si="68"/>
        <v>1</v>
      </c>
      <c r="AB232" s="85" t="str">
        <f t="shared" si="69"/>
        <v>OK</v>
      </c>
      <c r="AC232" s="147" t="s">
        <v>1507</v>
      </c>
      <c r="AD232" s="142" t="s">
        <v>1571</v>
      </c>
      <c r="AE232" s="146">
        <v>43431</v>
      </c>
      <c r="AF232" s="147" t="s">
        <v>1490</v>
      </c>
      <c r="AG232" s="165">
        <v>2</v>
      </c>
      <c r="AH232" s="153">
        <f t="shared" si="80"/>
        <v>1</v>
      </c>
      <c r="AI232" s="155">
        <f t="shared" si="81"/>
        <v>1</v>
      </c>
      <c r="AJ232" s="156" t="str">
        <f t="shared" si="82"/>
        <v>OK</v>
      </c>
      <c r="AK232" s="147" t="s">
        <v>1507</v>
      </c>
      <c r="AL232" s="142" t="s">
        <v>1571</v>
      </c>
      <c r="AM232" s="68"/>
      <c r="AN232" s="68"/>
      <c r="AO232" s="122"/>
      <c r="AP232" s="154" t="str">
        <f t="shared" si="70"/>
        <v/>
      </c>
      <c r="AQ232" s="155" t="str">
        <f t="shared" si="71"/>
        <v/>
      </c>
      <c r="AR232" s="152" t="str">
        <f t="shared" si="72"/>
        <v/>
      </c>
      <c r="AS232" s="81"/>
      <c r="AT232" s="68"/>
      <c r="AU232" s="57" t="str">
        <f t="shared" si="79"/>
        <v>Cumplida</v>
      </c>
      <c r="AV232" s="68"/>
      <c r="AW232" s="70" t="s">
        <v>35</v>
      </c>
      <c r="AX232" s="36"/>
      <c r="AY232" s="36"/>
      <c r="AZ232" s="36"/>
    </row>
    <row r="233" spans="1:52" s="58" customFormat="1" ht="50.1" customHeight="1" x14ac:dyDescent="0.2">
      <c r="A233" s="58">
        <v>345</v>
      </c>
      <c r="B233" s="66">
        <v>43378</v>
      </c>
      <c r="C233" s="67" t="s">
        <v>34</v>
      </c>
      <c r="D233" s="68"/>
      <c r="E233" s="67" t="s">
        <v>1556</v>
      </c>
      <c r="F233" s="66">
        <v>43378</v>
      </c>
      <c r="G233" s="295" t="s">
        <v>204</v>
      </c>
      <c r="H233" s="291" t="s">
        <v>33</v>
      </c>
      <c r="I233" s="291" t="s">
        <v>973</v>
      </c>
      <c r="J233" s="118" t="s">
        <v>886</v>
      </c>
      <c r="K233" s="119" t="s">
        <v>910</v>
      </c>
      <c r="L233" s="117">
        <v>1</v>
      </c>
      <c r="M233" s="191" t="s">
        <v>693</v>
      </c>
      <c r="N233" s="69" t="str">
        <f>IF(H233="","",VLOOKUP(H233,dato!$A$2:$B$43,2,FALSE))</f>
        <v>Gloria Verónica Zambrano Ocampo</v>
      </c>
      <c r="O233" s="120" t="s">
        <v>960</v>
      </c>
      <c r="P233" s="121" t="s">
        <v>782</v>
      </c>
      <c r="Q233" s="78" t="s">
        <v>190</v>
      </c>
      <c r="R233" s="69" t="s">
        <v>933</v>
      </c>
      <c r="S233" s="93">
        <v>1</v>
      </c>
      <c r="T233" s="69" t="s">
        <v>958</v>
      </c>
      <c r="U233" s="78">
        <v>43395</v>
      </c>
      <c r="V233" s="78">
        <v>43465</v>
      </c>
      <c r="W233" s="146">
        <v>43431</v>
      </c>
      <c r="X233" s="147" t="s">
        <v>1491</v>
      </c>
      <c r="Y233" s="165">
        <v>2</v>
      </c>
      <c r="Z233" s="83">
        <f t="shared" si="67"/>
        <v>2</v>
      </c>
      <c r="AA233" s="84">
        <f t="shared" si="68"/>
        <v>1</v>
      </c>
      <c r="AB233" s="85" t="str">
        <f t="shared" si="69"/>
        <v>OK</v>
      </c>
      <c r="AC233" s="147" t="s">
        <v>1508</v>
      </c>
      <c r="AD233" s="142" t="s">
        <v>1571</v>
      </c>
      <c r="AE233" s="146">
        <v>43431</v>
      </c>
      <c r="AF233" s="147" t="s">
        <v>1491</v>
      </c>
      <c r="AG233" s="165">
        <v>2</v>
      </c>
      <c r="AH233" s="153">
        <f t="shared" si="80"/>
        <v>2</v>
      </c>
      <c r="AI233" s="155">
        <f t="shared" si="81"/>
        <v>1</v>
      </c>
      <c r="AJ233" s="156" t="str">
        <f t="shared" si="82"/>
        <v>OK</v>
      </c>
      <c r="AK233" s="147" t="s">
        <v>1508</v>
      </c>
      <c r="AL233" s="142" t="s">
        <v>1571</v>
      </c>
      <c r="AM233" s="68"/>
      <c r="AN233" s="68"/>
      <c r="AO233" s="122"/>
      <c r="AP233" s="154" t="str">
        <f t="shared" si="70"/>
        <v/>
      </c>
      <c r="AQ233" s="155" t="str">
        <f t="shared" si="71"/>
        <v/>
      </c>
      <c r="AR233" s="152" t="str">
        <f t="shared" si="72"/>
        <v/>
      </c>
      <c r="AS233" s="81"/>
      <c r="AT233" s="68"/>
      <c r="AU233" s="57" t="str">
        <f t="shared" si="79"/>
        <v>Cumplida</v>
      </c>
      <c r="AV233" s="68"/>
      <c r="AW233" s="70" t="s">
        <v>35</v>
      </c>
      <c r="AX233" s="36"/>
      <c r="AY233" s="36"/>
      <c r="AZ233" s="36"/>
    </row>
    <row r="234" spans="1:52" s="58" customFormat="1" ht="50.1" customHeight="1" x14ac:dyDescent="0.2">
      <c r="A234" s="58">
        <v>345</v>
      </c>
      <c r="B234" s="66">
        <v>43378</v>
      </c>
      <c r="C234" s="67" t="s">
        <v>34</v>
      </c>
      <c r="D234" s="68"/>
      <c r="E234" s="67" t="s">
        <v>1556</v>
      </c>
      <c r="F234" s="66">
        <v>43378</v>
      </c>
      <c r="G234" s="295" t="s">
        <v>204</v>
      </c>
      <c r="H234" s="291" t="s">
        <v>33</v>
      </c>
      <c r="I234" s="291" t="s">
        <v>973</v>
      </c>
      <c r="J234" s="118" t="s">
        <v>886</v>
      </c>
      <c r="K234" s="119" t="s">
        <v>911</v>
      </c>
      <c r="L234" s="117">
        <v>1</v>
      </c>
      <c r="M234" s="191" t="s">
        <v>693</v>
      </c>
      <c r="N234" s="69" t="str">
        <f>IF(H234="","",VLOOKUP(H234,dato!$A$2:$B$43,2,FALSE))</f>
        <v>Gloria Verónica Zambrano Ocampo</v>
      </c>
      <c r="O234" s="120" t="s">
        <v>960</v>
      </c>
      <c r="P234" s="121" t="s">
        <v>782</v>
      </c>
      <c r="Q234" s="78" t="s">
        <v>190</v>
      </c>
      <c r="R234" s="69" t="s">
        <v>934</v>
      </c>
      <c r="S234" s="93">
        <v>1</v>
      </c>
      <c r="T234" s="69" t="s">
        <v>959</v>
      </c>
      <c r="U234" s="78">
        <v>43395</v>
      </c>
      <c r="V234" s="78">
        <v>43465</v>
      </c>
      <c r="W234" s="151">
        <v>43475</v>
      </c>
      <c r="X234" s="147" t="s">
        <v>1466</v>
      </c>
      <c r="Y234" s="165">
        <v>0.5</v>
      </c>
      <c r="Z234" s="83">
        <f t="shared" si="67"/>
        <v>0.5</v>
      </c>
      <c r="AA234" s="84">
        <f t="shared" si="68"/>
        <v>0.5</v>
      </c>
      <c r="AB234" s="85" t="str">
        <f t="shared" si="69"/>
        <v>ROJO</v>
      </c>
      <c r="AC234" s="143" t="s">
        <v>1468</v>
      </c>
      <c r="AD234" s="142" t="s">
        <v>1571</v>
      </c>
      <c r="AE234" s="151">
        <v>43475</v>
      </c>
      <c r="AF234" s="147" t="s">
        <v>1466</v>
      </c>
      <c r="AG234" s="165">
        <v>0.5</v>
      </c>
      <c r="AH234" s="153">
        <f t="shared" si="80"/>
        <v>0.5</v>
      </c>
      <c r="AI234" s="155">
        <f t="shared" si="81"/>
        <v>0.5</v>
      </c>
      <c r="AJ234" s="156" t="str">
        <f t="shared" si="82"/>
        <v>ROJO</v>
      </c>
      <c r="AK234" s="143" t="s">
        <v>1468</v>
      </c>
      <c r="AL234" s="142" t="s">
        <v>1571</v>
      </c>
      <c r="AM234" s="68"/>
      <c r="AN234" s="68"/>
      <c r="AO234" s="122"/>
      <c r="AP234" s="154" t="str">
        <f t="shared" si="70"/>
        <v/>
      </c>
      <c r="AQ234" s="155" t="str">
        <f t="shared" si="71"/>
        <v/>
      </c>
      <c r="AR234" s="152" t="str">
        <f t="shared" si="72"/>
        <v/>
      </c>
      <c r="AS234" s="81"/>
      <c r="AT234" s="68"/>
      <c r="AU234" s="57" t="str">
        <f t="shared" si="79"/>
        <v>Pendiente</v>
      </c>
      <c r="AV234" s="68"/>
      <c r="AW234" s="70" t="s">
        <v>35</v>
      </c>
      <c r="AX234" s="36"/>
      <c r="AY234" s="36"/>
      <c r="AZ234" s="36"/>
    </row>
    <row r="235" spans="1:52" s="58" customFormat="1" ht="50.1" customHeight="1" x14ac:dyDescent="0.2">
      <c r="A235" s="58">
        <v>346</v>
      </c>
      <c r="B235" s="66">
        <v>43417</v>
      </c>
      <c r="C235" s="67" t="s">
        <v>38</v>
      </c>
      <c r="D235" s="68"/>
      <c r="E235" s="67" t="s">
        <v>994</v>
      </c>
      <c r="F235" s="66">
        <v>43329</v>
      </c>
      <c r="G235" s="295">
        <v>7</v>
      </c>
      <c r="H235" s="291" t="s">
        <v>37</v>
      </c>
      <c r="I235" s="291" t="s">
        <v>995</v>
      </c>
      <c r="J235" s="118" t="s">
        <v>996</v>
      </c>
      <c r="K235" s="119" t="s">
        <v>997</v>
      </c>
      <c r="L235" s="117">
        <v>2</v>
      </c>
      <c r="M235" s="191" t="s">
        <v>53</v>
      </c>
      <c r="N235" s="69" t="str">
        <f>IF(H235="","",VLOOKUP(H235,dato!$A$2:$B$43,2,FALSE))</f>
        <v>Cdte.Gerardo Alonso Martínez Riveros</v>
      </c>
      <c r="O235" s="120" t="s">
        <v>152</v>
      </c>
      <c r="P235" s="47" t="str">
        <f>IF(H235="","",VLOOKUP(O235,dato!$A$2:$B$152,2,FALSE))</f>
        <v>Cdte.Gerardo Alonso Martínez Riveros</v>
      </c>
      <c r="Q235" s="78" t="s">
        <v>190</v>
      </c>
      <c r="R235" s="69" t="s">
        <v>998</v>
      </c>
      <c r="S235" s="93">
        <v>1</v>
      </c>
      <c r="T235" s="69" t="s">
        <v>999</v>
      </c>
      <c r="U235" s="78">
        <v>43374</v>
      </c>
      <c r="V235" s="78">
        <v>43554</v>
      </c>
      <c r="W235" s="144">
        <v>43423</v>
      </c>
      <c r="X235" s="163" t="s">
        <v>1022</v>
      </c>
      <c r="Y235" s="165">
        <v>1</v>
      </c>
      <c r="Z235" s="83">
        <f t="shared" si="67"/>
        <v>0.5</v>
      </c>
      <c r="AA235" s="84">
        <f t="shared" si="68"/>
        <v>0.5</v>
      </c>
      <c r="AB235" s="85" t="str">
        <f t="shared" si="69"/>
        <v>AMARILLO</v>
      </c>
      <c r="AC235" s="143" t="s">
        <v>1009</v>
      </c>
      <c r="AD235" s="142" t="s">
        <v>44</v>
      </c>
      <c r="AE235" s="144">
        <v>43538</v>
      </c>
      <c r="AF235" s="206" t="s">
        <v>1713</v>
      </c>
      <c r="AG235" s="122">
        <v>1</v>
      </c>
      <c r="AH235" s="82">
        <f t="shared" ref="AH235" si="83">IF(AG235="","",IF(OR($L235=0,$L235="",AE235=""),"",AG235/$L235))</f>
        <v>0.5</v>
      </c>
      <c r="AI235" s="82">
        <f t="shared" ref="AI235" si="84">IF(OR($S235="",AH235=""),"",IF(OR($S235=0,AH235=0),0,IF((AH235*100%)/$S235&gt;100%,100%,(AH235*100%)/$S235)))</f>
        <v>0.5</v>
      </c>
      <c r="AJ235" s="156" t="str">
        <f t="shared" ref="AJ235" si="85">IF(AG235="","",IF(AE235="","FALTA FECHA SEGUIMIENTO",IF(AE235&gt;$V235,IF(AI235=100%,"OK","ROJO"),IF(AI235&lt;ROUND(DAYS360($U235,AE235,FALSE),0)/ROUND(DAYS360($U235,$V235,FALSE),-1),"ROJO",IF(AI235=100%,"OK","AMARILLO")))))</f>
        <v>ROJO</v>
      </c>
      <c r="AK235" s="51" t="s">
        <v>1714</v>
      </c>
      <c r="AL235" s="142" t="s">
        <v>44</v>
      </c>
      <c r="AM235" s="68"/>
      <c r="AN235" s="68"/>
      <c r="AO235" s="122"/>
      <c r="AP235" s="154" t="str">
        <f t="shared" si="70"/>
        <v/>
      </c>
      <c r="AQ235" s="155" t="str">
        <f t="shared" si="71"/>
        <v/>
      </c>
      <c r="AR235" s="152" t="str">
        <f t="shared" si="72"/>
        <v/>
      </c>
      <c r="AS235" s="68"/>
      <c r="AT235" s="68"/>
      <c r="AU235" s="57" t="str">
        <f t="shared" ref="AU235:AU236" si="86">IF(A235="","",IF(OR(AA235=100%,AI235=100%,AY235=100%,BG235=100%),"Cumplida","Pendiente"))</f>
        <v>Pendiente</v>
      </c>
      <c r="AV235" s="68"/>
      <c r="AW235" s="70" t="s">
        <v>35</v>
      </c>
      <c r="AX235" s="36"/>
      <c r="AY235" s="36"/>
      <c r="AZ235" s="36"/>
    </row>
    <row r="236" spans="1:52" s="58" customFormat="1" ht="50.1" customHeight="1" x14ac:dyDescent="0.2">
      <c r="A236" s="58">
        <v>346</v>
      </c>
      <c r="B236" s="66">
        <v>43424</v>
      </c>
      <c r="C236" s="67" t="s">
        <v>38</v>
      </c>
      <c r="D236" s="68"/>
      <c r="E236" s="67" t="s">
        <v>994</v>
      </c>
      <c r="F236" s="66">
        <v>43329</v>
      </c>
      <c r="G236" s="295">
        <v>5</v>
      </c>
      <c r="H236" s="291" t="s">
        <v>176</v>
      </c>
      <c r="I236" s="291" t="s">
        <v>1010</v>
      </c>
      <c r="J236" s="118" t="s">
        <v>1011</v>
      </c>
      <c r="K236" s="119" t="s">
        <v>1012</v>
      </c>
      <c r="L236" s="117">
        <v>2</v>
      </c>
      <c r="M236" s="191" t="s">
        <v>53</v>
      </c>
      <c r="N236" s="69" t="str">
        <f>IF(H236="","",VLOOKUP(H236,dato!$A$2:$B$43,2,FALSE))</f>
        <v>Gloria Verónica Zambrano Ocampo</v>
      </c>
      <c r="O236" s="47" t="s">
        <v>176</v>
      </c>
      <c r="P236" s="69" t="str">
        <f>IF(H236="","",VLOOKUP(H236,dato!$A$2:$B$113,2,FALSE))</f>
        <v>Gloria Verónica Zambrano Ocampo</v>
      </c>
      <c r="Q236" s="78" t="s">
        <v>335</v>
      </c>
      <c r="R236" s="69" t="s">
        <v>1013</v>
      </c>
      <c r="S236" s="93">
        <v>0.9</v>
      </c>
      <c r="T236" s="69" t="s">
        <v>1014</v>
      </c>
      <c r="U236" s="78">
        <v>43423</v>
      </c>
      <c r="V236" s="78">
        <v>43787</v>
      </c>
      <c r="W236" s="144">
        <v>43434</v>
      </c>
      <c r="X236" s="166" t="s">
        <v>1480</v>
      </c>
      <c r="Y236" s="165">
        <v>0.25</v>
      </c>
      <c r="Z236" s="83">
        <f t="shared" si="67"/>
        <v>0.125</v>
      </c>
      <c r="AA236" s="84">
        <f t="shared" si="68"/>
        <v>0.1388888888888889</v>
      </c>
      <c r="AB236" s="85" t="str">
        <f t="shared" si="69"/>
        <v>AMARILLO</v>
      </c>
      <c r="AC236" s="143" t="s">
        <v>1509</v>
      </c>
      <c r="AD236" s="142" t="s">
        <v>1282</v>
      </c>
      <c r="AE236" s="218">
        <v>43538</v>
      </c>
      <c r="AF236" s="166" t="s">
        <v>1781</v>
      </c>
      <c r="AG236" s="223">
        <v>1.5</v>
      </c>
      <c r="AH236" s="83">
        <f t="shared" ref="AH236" si="87">(IF(AG236="","",IF(OR($L236=0,$L236="",AE236=""),"",AG236/$L236)))</f>
        <v>0.75</v>
      </c>
      <c r="AI236" s="84">
        <f t="shared" ref="AI236" si="88">(IF(OR($S236="",AH236=""),"",IF(OR($S236=0,AH236=0),0,IF((AH236*100%)/$S236&gt;100%,100%,(AH236*100%)/$S236))))</f>
        <v>0.83333333333333326</v>
      </c>
      <c r="AJ236" s="156" t="str">
        <f t="shared" ref="AJ236" si="89">IF(AG236="","",IF(AE236="","FALTA FECHA SEGUIMIENTO",IF(AE236&gt;$V236,IF(AI236=100%,"OK","ROJO"),IF(AI236&lt;ROUND(DAYS360($U236,AE236,FALSE),0)/ROUND(DAYS360($U236,$V236,FALSE),-1),"ROJO",IF(AI236=100%,"OK","AMARILLO")))))</f>
        <v>AMARILLO</v>
      </c>
      <c r="AK236" s="143" t="s">
        <v>1782</v>
      </c>
      <c r="AL236" s="224" t="s">
        <v>1282</v>
      </c>
      <c r="AM236" s="218"/>
      <c r="AN236" s="166"/>
      <c r="AO236" s="223"/>
      <c r="AP236" s="154" t="str">
        <f t="shared" si="70"/>
        <v/>
      </c>
      <c r="AQ236" s="155" t="str">
        <f t="shared" si="71"/>
        <v/>
      </c>
      <c r="AR236" s="152" t="str">
        <f t="shared" si="72"/>
        <v/>
      </c>
      <c r="AS236" s="143"/>
      <c r="AT236" s="224"/>
      <c r="AU236" s="57" t="str">
        <f t="shared" si="86"/>
        <v>Pendiente</v>
      </c>
      <c r="AV236" s="68"/>
      <c r="AW236" s="70" t="s">
        <v>35</v>
      </c>
      <c r="AX236" s="36"/>
      <c r="AY236" s="36"/>
      <c r="AZ236" s="36"/>
    </row>
    <row r="237" spans="1:52" s="124" customFormat="1" ht="87.75" customHeight="1" x14ac:dyDescent="0.25">
      <c r="A237" s="58">
        <v>346</v>
      </c>
      <c r="B237" s="66">
        <v>43424</v>
      </c>
      <c r="C237" s="67" t="s">
        <v>38</v>
      </c>
      <c r="D237" s="68"/>
      <c r="E237" s="67" t="s">
        <v>994</v>
      </c>
      <c r="F237" s="66">
        <v>43329</v>
      </c>
      <c r="G237" s="295">
        <v>6</v>
      </c>
      <c r="H237" s="291" t="s">
        <v>58</v>
      </c>
      <c r="I237" s="291" t="s">
        <v>1274</v>
      </c>
      <c r="J237" s="118" t="s">
        <v>1275</v>
      </c>
      <c r="K237" s="119" t="s">
        <v>1276</v>
      </c>
      <c r="L237" s="117">
        <v>4</v>
      </c>
      <c r="M237" s="191" t="s">
        <v>53</v>
      </c>
      <c r="N237" s="69" t="str">
        <f>IF(H237="","",VLOOKUP(H237,dato!$A$2:$B$43,2,FALSE))</f>
        <v>Juan Carlos Gómez Melgarejo</v>
      </c>
      <c r="O237" s="69" t="s">
        <v>621</v>
      </c>
      <c r="P237" s="69" t="str">
        <f>IF(H237="","",VLOOKUP(H237,dato!$A$2:$B$113,2,FALSE))</f>
        <v>Juan Carlos Gómez Melgarejo</v>
      </c>
      <c r="Q237" s="78" t="s">
        <v>863</v>
      </c>
      <c r="R237" s="69" t="s">
        <v>1277</v>
      </c>
      <c r="S237" s="93">
        <v>0.8</v>
      </c>
      <c r="T237" s="69" t="s">
        <v>1278</v>
      </c>
      <c r="U237" s="78">
        <v>43449</v>
      </c>
      <c r="V237" s="78">
        <v>43616</v>
      </c>
      <c r="W237" s="148"/>
      <c r="X237" s="148"/>
      <c r="Y237" s="165"/>
      <c r="Z237" s="83" t="str">
        <f t="shared" si="67"/>
        <v/>
      </c>
      <c r="AA237" s="84" t="str">
        <f t="shared" si="68"/>
        <v/>
      </c>
      <c r="AB237" s="85" t="str">
        <f t="shared" si="69"/>
        <v/>
      </c>
      <c r="AC237" s="148"/>
      <c r="AD237" s="148"/>
      <c r="AE237" s="234">
        <v>43539</v>
      </c>
      <c r="AF237" s="228" t="s">
        <v>1891</v>
      </c>
      <c r="AG237" s="223">
        <v>1</v>
      </c>
      <c r="AH237" s="82">
        <f t="shared" ref="AH237" si="90">IF(AG237="","",IF(OR($L237=0,$L237="",AE237=""),"",AG237/$L237))</f>
        <v>0.25</v>
      </c>
      <c r="AI237" s="82">
        <f t="shared" ref="AI237" si="91">IF(OR($S237="",AH237=""),"",IF(OR($S237=0,AH237=0),0,IF((AH237*100%)/$S237&gt;100%,100%,(AH237*100%)/$S237)))</f>
        <v>0.3125</v>
      </c>
      <c r="AJ237" s="156" t="str">
        <f t="shared" ref="AJ237" si="92">IF(AG237="","",IF(AE237="","FALTA FECHA SEGUIMIENTO",IF(AE237&gt;$V237,IF(AI237=100%,"OK","ROJO"),IF(AI237&lt;ROUND(DAYS360($U237,AE237,FALSE),0)/ROUND(DAYS360($U237,$V237,FALSE),-1),"ROJO",IF(AI237=100%,"OK","AMARILLO")))))</f>
        <v>ROJO</v>
      </c>
      <c r="AK237" s="228" t="s">
        <v>1892</v>
      </c>
      <c r="AL237" s="226" t="s">
        <v>626</v>
      </c>
      <c r="AM237" s="68"/>
      <c r="AN237" s="68"/>
      <c r="AO237" s="122"/>
      <c r="AP237" s="154" t="str">
        <f t="shared" si="70"/>
        <v/>
      </c>
      <c r="AQ237" s="155" t="str">
        <f t="shared" si="71"/>
        <v/>
      </c>
      <c r="AR237" s="152" t="str">
        <f t="shared" si="72"/>
        <v/>
      </c>
      <c r="AS237" s="68"/>
      <c r="AT237" s="68"/>
      <c r="AU237" s="57" t="str">
        <f t="shared" ref="AU237" si="93">IF(A237="","",IF(OR(AA237=100%,AI237=100%,AY237=100%,BG237=100%),"Cumplida","Pendiente"))</f>
        <v>Pendiente</v>
      </c>
      <c r="AV237" s="68"/>
      <c r="AW237" s="70" t="s">
        <v>35</v>
      </c>
      <c r="AX237" s="36"/>
      <c r="AY237" s="36"/>
    </row>
    <row r="238" spans="1:52" s="124" customFormat="1" ht="66.75" customHeight="1" x14ac:dyDescent="0.25">
      <c r="A238" s="58">
        <v>347</v>
      </c>
      <c r="B238" s="66">
        <v>43439</v>
      </c>
      <c r="C238" s="67" t="s">
        <v>38</v>
      </c>
      <c r="D238" s="68"/>
      <c r="E238" s="67" t="s">
        <v>1296</v>
      </c>
      <c r="F238" s="66">
        <v>43378</v>
      </c>
      <c r="G238" s="295">
        <v>1</v>
      </c>
      <c r="H238" s="291" t="s">
        <v>33</v>
      </c>
      <c r="I238" s="291" t="s">
        <v>1297</v>
      </c>
      <c r="J238" s="118" t="s">
        <v>1298</v>
      </c>
      <c r="K238" s="119" t="s">
        <v>1299</v>
      </c>
      <c r="L238" s="117">
        <v>2</v>
      </c>
      <c r="M238" s="191" t="s">
        <v>53</v>
      </c>
      <c r="N238" s="69" t="str">
        <f>IF(H238="","",VLOOKUP(H238,dato!$A$2:$B$43,2,FALSE))</f>
        <v>Gloria Verónica Zambrano Ocampo</v>
      </c>
      <c r="O238" s="69" t="s">
        <v>123</v>
      </c>
      <c r="P238" s="69" t="str">
        <f>IF(H238="","",VLOOKUP(H238,dato!$A$2:$B$113,2,FALSE))</f>
        <v>Gloria Verónica Zambrano Ocampo</v>
      </c>
      <c r="Q238" s="78" t="s">
        <v>1319</v>
      </c>
      <c r="R238" s="69" t="s">
        <v>1320</v>
      </c>
      <c r="S238" s="93">
        <v>1</v>
      </c>
      <c r="T238" s="69" t="s">
        <v>1321</v>
      </c>
      <c r="U238" s="78">
        <v>43390</v>
      </c>
      <c r="V238" s="78">
        <v>43615</v>
      </c>
      <c r="W238" s="148"/>
      <c r="X238" s="148"/>
      <c r="Y238" s="165"/>
      <c r="Z238" s="83" t="str">
        <f t="shared" si="67"/>
        <v/>
      </c>
      <c r="AA238" s="84" t="str">
        <f t="shared" si="68"/>
        <v/>
      </c>
      <c r="AB238" s="85" t="str">
        <f t="shared" si="69"/>
        <v/>
      </c>
      <c r="AC238" s="148"/>
      <c r="AD238" s="148"/>
      <c r="AE238" s="146">
        <v>43537</v>
      </c>
      <c r="AF238" s="69" t="s">
        <v>1740</v>
      </c>
      <c r="AG238" s="165">
        <v>1.0169999999999999</v>
      </c>
      <c r="AH238" s="154">
        <f t="shared" ref="AH238:AH250" si="94">IF(AG238="","",IF(OR($L238=0,$L238="",AE238=""),"",AG238/$L238))</f>
        <v>0.50849999999999995</v>
      </c>
      <c r="AI238" s="154">
        <f t="shared" ref="AI238:AI250" si="95">IF(OR($S238="",AH238=""),"",IF(OR($S238=0,AH238=0),0,IF((AH238*100%)/$S238&gt;100%,100%,(AH238*100%)/$S238)))</f>
        <v>0.50849999999999995</v>
      </c>
      <c r="AJ238" s="156" t="str">
        <f t="shared" ref="AJ238:AJ250" si="96">IF(AG238="","",IF(AE238="","FALTA FECHA SEGUIMIENTO",IF(AE238&gt;$V238,IF(AI238=100%,"OK","ROJO"),IF(AI238&lt;ROUND(DAYS360($U238,AE238,FALSE),0)/ROUND(DAYS360($U238,$V238,FALSE),-1),"ROJO",IF(AI238=100%,"OK","AMARILLO")))))</f>
        <v>ROJO</v>
      </c>
      <c r="AK238" s="69" t="s">
        <v>1741</v>
      </c>
      <c r="AL238" s="142" t="s">
        <v>1571</v>
      </c>
      <c r="AM238" s="68"/>
      <c r="AN238" s="68"/>
      <c r="AO238" s="122"/>
      <c r="AP238" s="154" t="str">
        <f t="shared" si="70"/>
        <v/>
      </c>
      <c r="AQ238" s="155" t="str">
        <f t="shared" si="71"/>
        <v/>
      </c>
      <c r="AR238" s="152" t="str">
        <f t="shared" si="72"/>
        <v/>
      </c>
      <c r="AS238" s="68"/>
      <c r="AT238" s="68"/>
      <c r="AU238" s="57" t="str">
        <f t="shared" ref="AU238:AU244" si="97">IF(A238="","",IF(OR(AA238=100%,AI238=100%,AY238=100%,BG238=100%),"Cumplida","Pendiente"))</f>
        <v>Pendiente</v>
      </c>
      <c r="AV238" s="68"/>
      <c r="AW238" s="70" t="s">
        <v>35</v>
      </c>
      <c r="AX238" s="36"/>
      <c r="AY238" s="36"/>
    </row>
    <row r="239" spans="1:52" ht="51" customHeight="1" x14ac:dyDescent="0.25">
      <c r="A239" s="58">
        <v>347</v>
      </c>
      <c r="B239" s="66">
        <v>43439</v>
      </c>
      <c r="C239" s="67" t="s">
        <v>38</v>
      </c>
      <c r="D239" s="68"/>
      <c r="E239" s="67" t="s">
        <v>1296</v>
      </c>
      <c r="F239" s="66">
        <v>43378</v>
      </c>
      <c r="G239" s="295" t="s">
        <v>1300</v>
      </c>
      <c r="H239" s="291" t="s">
        <v>33</v>
      </c>
      <c r="I239" s="291" t="s">
        <v>1301</v>
      </c>
      <c r="J239" s="118" t="s">
        <v>1302</v>
      </c>
      <c r="K239" s="119" t="s">
        <v>1303</v>
      </c>
      <c r="L239" s="117">
        <v>1</v>
      </c>
      <c r="M239" s="191" t="s">
        <v>53</v>
      </c>
      <c r="N239" s="69" t="str">
        <f>IF(H239="","",VLOOKUP(H239,dato!$A$2:$B$43,2,FALSE))</f>
        <v>Gloria Verónica Zambrano Ocampo</v>
      </c>
      <c r="O239" s="69" t="s">
        <v>123</v>
      </c>
      <c r="P239" s="69" t="str">
        <f>IF(H239="","",VLOOKUP(H239,dato!$A$2:$B$113,2,FALSE))</f>
        <v>Gloria Verónica Zambrano Ocampo</v>
      </c>
      <c r="Q239" s="78" t="s">
        <v>1319</v>
      </c>
      <c r="R239" s="69" t="s">
        <v>1322</v>
      </c>
      <c r="S239" s="93">
        <v>1</v>
      </c>
      <c r="T239" s="69" t="s">
        <v>1323</v>
      </c>
      <c r="U239" s="78">
        <v>43390</v>
      </c>
      <c r="V239" s="78">
        <v>43524</v>
      </c>
      <c r="W239" s="148"/>
      <c r="X239" s="148"/>
      <c r="Y239" s="165"/>
      <c r="Z239" s="83" t="str">
        <f t="shared" si="67"/>
        <v/>
      </c>
      <c r="AA239" s="84" t="str">
        <f t="shared" si="68"/>
        <v/>
      </c>
      <c r="AB239" s="85" t="str">
        <f t="shared" si="69"/>
        <v/>
      </c>
      <c r="AC239" s="148"/>
      <c r="AD239" s="148"/>
      <c r="AE239" s="146">
        <v>43537</v>
      </c>
      <c r="AF239" s="69" t="s">
        <v>1742</v>
      </c>
      <c r="AG239" s="165">
        <v>1</v>
      </c>
      <c r="AH239" s="82">
        <f t="shared" si="94"/>
        <v>1</v>
      </c>
      <c r="AI239" s="82">
        <f t="shared" si="95"/>
        <v>1</v>
      </c>
      <c r="AJ239" s="156" t="str">
        <f t="shared" si="96"/>
        <v>OK</v>
      </c>
      <c r="AK239" s="69" t="s">
        <v>1745</v>
      </c>
      <c r="AL239" s="142" t="s">
        <v>1571</v>
      </c>
      <c r="AM239" s="68"/>
      <c r="AN239" s="68"/>
      <c r="AO239" s="122"/>
      <c r="AP239" s="154" t="str">
        <f t="shared" si="70"/>
        <v/>
      </c>
      <c r="AQ239" s="155" t="str">
        <f t="shared" si="71"/>
        <v/>
      </c>
      <c r="AR239" s="152" t="str">
        <f t="shared" si="72"/>
        <v/>
      </c>
      <c r="AS239" s="68"/>
      <c r="AT239" s="68"/>
      <c r="AU239" s="57" t="str">
        <f t="shared" si="97"/>
        <v>Cumplida</v>
      </c>
      <c r="AV239" s="68"/>
      <c r="AW239" s="70" t="s">
        <v>1707</v>
      </c>
    </row>
    <row r="240" spans="1:52" ht="83.25" customHeight="1" x14ac:dyDescent="0.25">
      <c r="A240" s="58">
        <v>347</v>
      </c>
      <c r="B240" s="66">
        <v>43439</v>
      </c>
      <c r="C240" s="67" t="s">
        <v>38</v>
      </c>
      <c r="D240" s="68"/>
      <c r="E240" s="67" t="s">
        <v>1296</v>
      </c>
      <c r="F240" s="66">
        <v>43378</v>
      </c>
      <c r="G240" s="295" t="s">
        <v>321</v>
      </c>
      <c r="H240" s="291" t="s">
        <v>33</v>
      </c>
      <c r="I240" s="291" t="s">
        <v>1304</v>
      </c>
      <c r="J240" s="118" t="s">
        <v>1305</v>
      </c>
      <c r="K240" s="119" t="s">
        <v>1306</v>
      </c>
      <c r="L240" s="117">
        <v>1</v>
      </c>
      <c r="M240" s="191" t="s">
        <v>53</v>
      </c>
      <c r="N240" s="69" t="str">
        <f>IF(H240="","",VLOOKUP(H240,dato!$A$2:$B$43,2,FALSE))</f>
        <v>Gloria Verónica Zambrano Ocampo</v>
      </c>
      <c r="O240" s="69" t="s">
        <v>123</v>
      </c>
      <c r="P240" s="69" t="str">
        <f>IF(H240="","",VLOOKUP(H240,dato!$A$2:$B$113,2,FALSE))</f>
        <v>Gloria Verónica Zambrano Ocampo</v>
      </c>
      <c r="Q240" s="78" t="s">
        <v>1319</v>
      </c>
      <c r="R240" s="69" t="s">
        <v>1324</v>
      </c>
      <c r="S240" s="93">
        <v>1</v>
      </c>
      <c r="T240" s="69" t="s">
        <v>1325</v>
      </c>
      <c r="U240" s="78">
        <v>43390</v>
      </c>
      <c r="V240" s="78">
        <v>43553</v>
      </c>
      <c r="W240" s="148"/>
      <c r="X240" s="148"/>
      <c r="Y240" s="165"/>
      <c r="Z240" s="83" t="str">
        <f t="shared" si="67"/>
        <v/>
      </c>
      <c r="AA240" s="84" t="str">
        <f t="shared" si="68"/>
        <v/>
      </c>
      <c r="AB240" s="85" t="str">
        <f t="shared" si="69"/>
        <v/>
      </c>
      <c r="AC240" s="148"/>
      <c r="AD240" s="148"/>
      <c r="AE240" s="146">
        <v>43537</v>
      </c>
      <c r="AF240" s="69" t="s">
        <v>1743</v>
      </c>
      <c r="AG240" s="165">
        <v>1</v>
      </c>
      <c r="AH240" s="82">
        <f t="shared" si="94"/>
        <v>1</v>
      </c>
      <c r="AI240" s="82">
        <f t="shared" si="95"/>
        <v>1</v>
      </c>
      <c r="AJ240" s="156" t="str">
        <f t="shared" si="96"/>
        <v>OK</v>
      </c>
      <c r="AK240" s="69" t="s">
        <v>1746</v>
      </c>
      <c r="AL240" s="142" t="s">
        <v>1571</v>
      </c>
      <c r="AM240" s="68"/>
      <c r="AN240" s="68"/>
      <c r="AO240" s="122"/>
      <c r="AP240" s="154" t="str">
        <f t="shared" si="70"/>
        <v/>
      </c>
      <c r="AQ240" s="155" t="str">
        <f t="shared" si="71"/>
        <v/>
      </c>
      <c r="AR240" s="152" t="str">
        <f t="shared" si="72"/>
        <v/>
      </c>
      <c r="AS240" s="68"/>
      <c r="AT240" s="68"/>
      <c r="AU240" s="57" t="str">
        <f t="shared" si="97"/>
        <v>Cumplida</v>
      </c>
      <c r="AV240" s="68"/>
      <c r="AW240" s="70" t="s">
        <v>1707</v>
      </c>
    </row>
    <row r="241" spans="1:49" ht="66.75" customHeight="1" x14ac:dyDescent="0.25">
      <c r="A241" s="58">
        <v>347</v>
      </c>
      <c r="B241" s="66">
        <v>43439</v>
      </c>
      <c r="C241" s="67" t="s">
        <v>38</v>
      </c>
      <c r="D241" s="68"/>
      <c r="E241" s="67" t="s">
        <v>1296</v>
      </c>
      <c r="F241" s="66">
        <v>43378</v>
      </c>
      <c r="G241" s="295" t="s">
        <v>1307</v>
      </c>
      <c r="H241" s="291" t="s">
        <v>33</v>
      </c>
      <c r="I241" s="291" t="s">
        <v>1308</v>
      </c>
      <c r="J241" s="118" t="s">
        <v>1309</v>
      </c>
      <c r="K241" s="119" t="s">
        <v>1310</v>
      </c>
      <c r="L241" s="117">
        <v>1</v>
      </c>
      <c r="M241" s="191" t="s">
        <v>53</v>
      </c>
      <c r="N241" s="69" t="str">
        <f>IF(H241="","",VLOOKUP(H241,dato!$A$2:$B$43,2,FALSE))</f>
        <v>Gloria Verónica Zambrano Ocampo</v>
      </c>
      <c r="O241" s="69" t="s">
        <v>123</v>
      </c>
      <c r="P241" s="69" t="str">
        <f>IF(H241="","",VLOOKUP(H241,dato!$A$2:$B$113,2,FALSE))</f>
        <v>Gloria Verónica Zambrano Ocampo</v>
      </c>
      <c r="Q241" s="78" t="s">
        <v>1319</v>
      </c>
      <c r="R241" s="69" t="s">
        <v>1326</v>
      </c>
      <c r="S241" s="93">
        <v>1</v>
      </c>
      <c r="T241" s="69" t="s">
        <v>1327</v>
      </c>
      <c r="U241" s="78">
        <v>43390</v>
      </c>
      <c r="V241" s="78">
        <v>43646</v>
      </c>
      <c r="W241" s="148"/>
      <c r="X241" s="148"/>
      <c r="Y241" s="165"/>
      <c r="Z241" s="83" t="str">
        <f t="shared" si="67"/>
        <v/>
      </c>
      <c r="AA241" s="84" t="str">
        <f t="shared" si="68"/>
        <v/>
      </c>
      <c r="AB241" s="85" t="str">
        <f t="shared" si="69"/>
        <v/>
      </c>
      <c r="AC241" s="148"/>
      <c r="AD241" s="148"/>
      <c r="AE241" s="146">
        <v>43537</v>
      </c>
      <c r="AF241" s="69" t="s">
        <v>1744</v>
      </c>
      <c r="AG241" s="165">
        <v>0</v>
      </c>
      <c r="AH241" s="82">
        <f t="shared" si="94"/>
        <v>0</v>
      </c>
      <c r="AI241" s="82">
        <f t="shared" si="95"/>
        <v>0</v>
      </c>
      <c r="AJ241" s="156" t="str">
        <f t="shared" si="96"/>
        <v>ROJO</v>
      </c>
      <c r="AK241" s="69" t="s">
        <v>1744</v>
      </c>
      <c r="AL241" s="142" t="s">
        <v>1571</v>
      </c>
      <c r="AM241" s="68"/>
      <c r="AN241" s="68"/>
      <c r="AO241" s="122"/>
      <c r="AP241" s="154" t="str">
        <f t="shared" si="70"/>
        <v/>
      </c>
      <c r="AQ241" s="155" t="str">
        <f t="shared" si="71"/>
        <v/>
      </c>
      <c r="AR241" s="152" t="str">
        <f t="shared" si="72"/>
        <v/>
      </c>
      <c r="AS241" s="68"/>
      <c r="AT241" s="68"/>
      <c r="AU241" s="57" t="str">
        <f t="shared" si="97"/>
        <v>Pendiente</v>
      </c>
      <c r="AV241" s="68"/>
      <c r="AW241" s="70" t="s">
        <v>35</v>
      </c>
    </row>
    <row r="242" spans="1:49" ht="69.75" customHeight="1" x14ac:dyDescent="0.25">
      <c r="A242" s="58">
        <v>347</v>
      </c>
      <c r="B242" s="66">
        <v>43439</v>
      </c>
      <c r="C242" s="67" t="s">
        <v>38</v>
      </c>
      <c r="D242" s="68"/>
      <c r="E242" s="67" t="s">
        <v>1296</v>
      </c>
      <c r="F242" s="66">
        <v>43378</v>
      </c>
      <c r="G242" s="295">
        <v>3</v>
      </c>
      <c r="H242" s="291" t="s">
        <v>33</v>
      </c>
      <c r="I242" s="291" t="s">
        <v>1311</v>
      </c>
      <c r="J242" s="118" t="s">
        <v>1302</v>
      </c>
      <c r="K242" s="119" t="s">
        <v>1312</v>
      </c>
      <c r="L242" s="117">
        <v>3</v>
      </c>
      <c r="M242" s="191" t="s">
        <v>53</v>
      </c>
      <c r="N242" s="69" t="str">
        <f>IF(H242="","",VLOOKUP(H242,dato!$A$2:$B$43,2,FALSE))</f>
        <v>Gloria Verónica Zambrano Ocampo</v>
      </c>
      <c r="O242" s="69" t="s">
        <v>123</v>
      </c>
      <c r="P242" s="69" t="str">
        <f>IF(H242="","",VLOOKUP(H242,dato!$A$2:$B$113,2,FALSE))</f>
        <v>Gloria Verónica Zambrano Ocampo</v>
      </c>
      <c r="Q242" s="78" t="s">
        <v>1319</v>
      </c>
      <c r="R242" s="69" t="s">
        <v>1328</v>
      </c>
      <c r="S242" s="93">
        <v>1</v>
      </c>
      <c r="T242" s="69" t="s">
        <v>1329</v>
      </c>
      <c r="U242" s="78">
        <v>43390</v>
      </c>
      <c r="V242" s="78">
        <v>43524</v>
      </c>
      <c r="W242" s="148"/>
      <c r="X242" s="148"/>
      <c r="Y242" s="165"/>
      <c r="Z242" s="83" t="str">
        <f t="shared" si="67"/>
        <v/>
      </c>
      <c r="AA242" s="84" t="str">
        <f t="shared" si="68"/>
        <v/>
      </c>
      <c r="AB242" s="85" t="str">
        <f t="shared" si="69"/>
        <v/>
      </c>
      <c r="AC242" s="148"/>
      <c r="AD242" s="148"/>
      <c r="AE242" s="146">
        <v>43537</v>
      </c>
      <c r="AF242" s="69" t="s">
        <v>1747</v>
      </c>
      <c r="AG242" s="165">
        <v>0</v>
      </c>
      <c r="AH242" s="153">
        <f t="shared" ref="AH242" si="98">IF(AG242="","",IF(OR($L242=0,$L242="",AE242=""),"",AG242/$L242))</f>
        <v>0</v>
      </c>
      <c r="AI242" s="153">
        <f t="shared" ref="AI242" si="99">IF(OR($S242="",AH242=""),"",IF(OR($S242=0,AH242=0),0,IF((AH242*100%)/$S242&gt;100%,100%,(AH242*100%)/$S242)))</f>
        <v>0</v>
      </c>
      <c r="AJ242" s="156" t="str">
        <f t="shared" si="96"/>
        <v>ROJO</v>
      </c>
      <c r="AK242" s="69" t="s">
        <v>1749</v>
      </c>
      <c r="AL242" s="142" t="s">
        <v>1571</v>
      </c>
      <c r="AM242" s="68"/>
      <c r="AN242" s="68"/>
      <c r="AO242" s="122"/>
      <c r="AP242" s="154" t="str">
        <f t="shared" si="70"/>
        <v/>
      </c>
      <c r="AQ242" s="155" t="str">
        <f t="shared" si="71"/>
        <v/>
      </c>
      <c r="AR242" s="152" t="str">
        <f t="shared" si="72"/>
        <v/>
      </c>
      <c r="AS242" s="68"/>
      <c r="AT242" s="68"/>
      <c r="AU242" s="57" t="str">
        <f t="shared" si="97"/>
        <v>Pendiente</v>
      </c>
      <c r="AV242" s="68"/>
      <c r="AW242" s="70" t="s">
        <v>35</v>
      </c>
    </row>
    <row r="243" spans="1:49" ht="67.5" customHeight="1" x14ac:dyDescent="0.25">
      <c r="A243" s="58">
        <v>347</v>
      </c>
      <c r="B243" s="66">
        <v>43439</v>
      </c>
      <c r="C243" s="67" t="s">
        <v>38</v>
      </c>
      <c r="D243" s="68"/>
      <c r="E243" s="67" t="s">
        <v>1296</v>
      </c>
      <c r="F243" s="66">
        <v>43378</v>
      </c>
      <c r="G243" s="295">
        <v>4</v>
      </c>
      <c r="H243" s="291" t="s">
        <v>33</v>
      </c>
      <c r="I243" s="291" t="s">
        <v>1313</v>
      </c>
      <c r="J243" s="118" t="s">
        <v>1314</v>
      </c>
      <c r="K243" s="119" t="s">
        <v>1315</v>
      </c>
      <c r="L243" s="117">
        <v>2</v>
      </c>
      <c r="M243" s="191" t="s">
        <v>56</v>
      </c>
      <c r="N243" s="69" t="str">
        <f>IF(H243="","",VLOOKUP(H243,dato!$A$2:$B$43,2,FALSE))</f>
        <v>Gloria Verónica Zambrano Ocampo</v>
      </c>
      <c r="O243" s="69" t="s">
        <v>85</v>
      </c>
      <c r="P243" s="69" t="str">
        <f>IF(H243="","",VLOOKUP(H243,dato!$A$2:$B$113,2,FALSE))</f>
        <v>Gloria Verónica Zambrano Ocampo</v>
      </c>
      <c r="Q243" s="78" t="s">
        <v>1319</v>
      </c>
      <c r="R243" s="69" t="s">
        <v>1330</v>
      </c>
      <c r="S243" s="93">
        <v>1</v>
      </c>
      <c r="T243" s="69" t="s">
        <v>1331</v>
      </c>
      <c r="U243" s="78">
        <v>43406</v>
      </c>
      <c r="V243" s="78">
        <v>43789</v>
      </c>
      <c r="W243" s="148"/>
      <c r="X243" s="148"/>
      <c r="Y243" s="165"/>
      <c r="Z243" s="83" t="str">
        <f t="shared" si="67"/>
        <v/>
      </c>
      <c r="AA243" s="84" t="str">
        <f t="shared" si="68"/>
        <v/>
      </c>
      <c r="AB243" s="85" t="str">
        <f t="shared" si="69"/>
        <v/>
      </c>
      <c r="AC243" s="148"/>
      <c r="AD243" s="148"/>
      <c r="AE243" s="146">
        <v>43536</v>
      </c>
      <c r="AF243" s="69" t="s">
        <v>1748</v>
      </c>
      <c r="AG243" s="165">
        <v>0</v>
      </c>
      <c r="AH243" s="82">
        <f t="shared" si="94"/>
        <v>0</v>
      </c>
      <c r="AI243" s="82">
        <f t="shared" si="95"/>
        <v>0</v>
      </c>
      <c r="AJ243" s="156" t="str">
        <f t="shared" si="96"/>
        <v>ROJO</v>
      </c>
      <c r="AK243" s="69" t="s">
        <v>1750</v>
      </c>
      <c r="AL243" s="142" t="s">
        <v>1571</v>
      </c>
      <c r="AM243" s="68"/>
      <c r="AN243" s="68"/>
      <c r="AO243" s="122"/>
      <c r="AP243" s="154" t="str">
        <f t="shared" si="70"/>
        <v/>
      </c>
      <c r="AQ243" s="155" t="str">
        <f t="shared" si="71"/>
        <v/>
      </c>
      <c r="AR243" s="152" t="str">
        <f t="shared" si="72"/>
        <v/>
      </c>
      <c r="AS243" s="68"/>
      <c r="AT243" s="68"/>
      <c r="AU243" s="57" t="str">
        <f t="shared" si="97"/>
        <v>Pendiente</v>
      </c>
      <c r="AV243" s="68"/>
      <c r="AW243" s="70" t="s">
        <v>35</v>
      </c>
    </row>
    <row r="244" spans="1:49" ht="39" customHeight="1" x14ac:dyDescent="0.25">
      <c r="A244" s="58">
        <v>347</v>
      </c>
      <c r="B244" s="66">
        <v>43439</v>
      </c>
      <c r="C244" s="67" t="s">
        <v>38</v>
      </c>
      <c r="D244" s="68"/>
      <c r="E244" s="67" t="s">
        <v>1296</v>
      </c>
      <c r="F244" s="66">
        <v>43378</v>
      </c>
      <c r="G244" s="295">
        <v>6</v>
      </c>
      <c r="H244" s="291" t="s">
        <v>33</v>
      </c>
      <c r="I244" s="291" t="s">
        <v>1316</v>
      </c>
      <c r="J244" s="118" t="s">
        <v>1317</v>
      </c>
      <c r="K244" s="119" t="s">
        <v>1318</v>
      </c>
      <c r="L244" s="117">
        <v>2</v>
      </c>
      <c r="M244" s="191" t="s">
        <v>56</v>
      </c>
      <c r="N244" s="69" t="str">
        <f>IF(H244="","",VLOOKUP(H244,dato!$A$2:$B$43,2,FALSE))</f>
        <v>Gloria Verónica Zambrano Ocampo</v>
      </c>
      <c r="O244" s="69" t="s">
        <v>123</v>
      </c>
      <c r="P244" s="69" t="str">
        <f>IF(H244="","",VLOOKUP(H244,dato!$A$2:$B$113,2,FALSE))</f>
        <v>Gloria Verónica Zambrano Ocampo</v>
      </c>
      <c r="Q244" s="78" t="s">
        <v>1319</v>
      </c>
      <c r="R244" s="69" t="s">
        <v>1332</v>
      </c>
      <c r="S244" s="93">
        <v>1</v>
      </c>
      <c r="T244" s="69" t="s">
        <v>1333</v>
      </c>
      <c r="U244" s="78">
        <v>43383</v>
      </c>
      <c r="V244" s="78">
        <v>43553</v>
      </c>
      <c r="W244" s="148"/>
      <c r="X244" s="148"/>
      <c r="Y244" s="165"/>
      <c r="Z244" s="83" t="str">
        <f t="shared" si="67"/>
        <v/>
      </c>
      <c r="AA244" s="84" t="str">
        <f t="shared" si="68"/>
        <v/>
      </c>
      <c r="AB244" s="85" t="str">
        <f t="shared" si="69"/>
        <v/>
      </c>
      <c r="AC244" s="148"/>
      <c r="AD244" s="148"/>
      <c r="AE244" s="146">
        <v>43537</v>
      </c>
      <c r="AF244" s="69" t="s">
        <v>1751</v>
      </c>
      <c r="AG244" s="165">
        <v>0</v>
      </c>
      <c r="AH244" s="82">
        <f t="shared" si="94"/>
        <v>0</v>
      </c>
      <c r="AI244" s="82">
        <f t="shared" si="95"/>
        <v>0</v>
      </c>
      <c r="AJ244" s="156" t="str">
        <f t="shared" si="96"/>
        <v>ROJO</v>
      </c>
      <c r="AK244" s="69" t="s">
        <v>1752</v>
      </c>
      <c r="AL244" s="142" t="s">
        <v>1571</v>
      </c>
      <c r="AM244" s="68"/>
      <c r="AN244" s="68"/>
      <c r="AO244" s="122"/>
      <c r="AP244" s="154" t="str">
        <f t="shared" si="70"/>
        <v/>
      </c>
      <c r="AQ244" s="155" t="str">
        <f t="shared" si="71"/>
        <v/>
      </c>
      <c r="AR244" s="152" t="str">
        <f t="shared" si="72"/>
        <v/>
      </c>
      <c r="AS244" s="68"/>
      <c r="AT244" s="68"/>
      <c r="AU244" s="57" t="str">
        <f t="shared" si="97"/>
        <v>Pendiente</v>
      </c>
      <c r="AV244" s="68"/>
      <c r="AW244" s="70" t="s">
        <v>35</v>
      </c>
    </row>
    <row r="245" spans="1:49" ht="39" customHeight="1" x14ac:dyDescent="0.25">
      <c r="A245" s="58">
        <v>348</v>
      </c>
      <c r="B245" s="66">
        <v>43446</v>
      </c>
      <c r="C245" s="67" t="s">
        <v>34</v>
      </c>
      <c r="D245" s="68"/>
      <c r="E245" s="67" t="s">
        <v>1557</v>
      </c>
      <c r="F245" s="66">
        <v>43446</v>
      </c>
      <c r="G245" s="295" t="s">
        <v>1152</v>
      </c>
      <c r="H245" s="291" t="s">
        <v>33</v>
      </c>
      <c r="I245" s="291" t="s">
        <v>1520</v>
      </c>
      <c r="J245" s="118" t="s">
        <v>1522</v>
      </c>
      <c r="K245" s="119" t="s">
        <v>1524</v>
      </c>
      <c r="L245" s="117">
        <v>2</v>
      </c>
      <c r="M245" s="191" t="s">
        <v>53</v>
      </c>
      <c r="N245" s="69" t="str">
        <f>IF(H245="","",VLOOKUP(H245,dato!$A$2:$B$43,2,FALSE))</f>
        <v>Gloria Verónica Zambrano Ocampo</v>
      </c>
      <c r="O245" s="69" t="s">
        <v>123</v>
      </c>
      <c r="P245" s="69" t="str">
        <f>IF(H245="","",VLOOKUP(H245,dato!$A$2:$B$113,2,FALSE))</f>
        <v>Gloria Verónica Zambrano Ocampo</v>
      </c>
      <c r="Q245" s="78" t="s">
        <v>1319</v>
      </c>
      <c r="R245" s="69" t="s">
        <v>1527</v>
      </c>
      <c r="S245" s="93">
        <v>0.9</v>
      </c>
      <c r="T245" s="69" t="s">
        <v>1530</v>
      </c>
      <c r="U245" s="78">
        <v>43452</v>
      </c>
      <c r="V245" s="78">
        <v>43644</v>
      </c>
      <c r="W245" s="146">
        <v>43475</v>
      </c>
      <c r="X245" s="148"/>
      <c r="Y245" s="165">
        <v>0</v>
      </c>
      <c r="Z245" s="83">
        <f t="shared" si="67"/>
        <v>0</v>
      </c>
      <c r="AA245" s="84">
        <f t="shared" si="68"/>
        <v>0</v>
      </c>
      <c r="AB245" s="156" t="str">
        <f t="shared" si="69"/>
        <v>ROJO</v>
      </c>
      <c r="AC245" s="147" t="s">
        <v>1534</v>
      </c>
      <c r="AD245" s="142" t="s">
        <v>1571</v>
      </c>
      <c r="AE245" s="146">
        <v>43475</v>
      </c>
      <c r="AF245" s="148"/>
      <c r="AG245" s="165">
        <v>0</v>
      </c>
      <c r="AH245" s="82">
        <f t="shared" si="94"/>
        <v>0</v>
      </c>
      <c r="AI245" s="84">
        <f t="shared" si="95"/>
        <v>0</v>
      </c>
      <c r="AJ245" s="156" t="str">
        <f t="shared" si="96"/>
        <v>ROJO</v>
      </c>
      <c r="AK245" s="147" t="s">
        <v>1534</v>
      </c>
      <c r="AL245" s="142" t="s">
        <v>1571</v>
      </c>
      <c r="AM245" s="68"/>
      <c r="AN245" s="68"/>
      <c r="AO245" s="122"/>
      <c r="AP245" s="154" t="str">
        <f t="shared" si="70"/>
        <v/>
      </c>
      <c r="AQ245" s="155" t="str">
        <f t="shared" si="71"/>
        <v/>
      </c>
      <c r="AR245" s="152" t="str">
        <f t="shared" si="72"/>
        <v/>
      </c>
      <c r="AS245" s="68"/>
      <c r="AT245" s="68"/>
      <c r="AU245" s="57" t="str">
        <f t="shared" ref="AU245:AU266" si="100">IF(A245="","",IF(OR(AA245=100%,AI245=100%,AY245=100%,BG245=100%),"Cumplida","Pendiente"))</f>
        <v>Pendiente</v>
      </c>
      <c r="AV245" s="68"/>
      <c r="AW245" s="70" t="s">
        <v>35</v>
      </c>
    </row>
    <row r="246" spans="1:49" ht="39" customHeight="1" x14ac:dyDescent="0.25">
      <c r="A246" s="58">
        <v>348</v>
      </c>
      <c r="B246" s="66">
        <v>43446</v>
      </c>
      <c r="C246" s="67" t="s">
        <v>34</v>
      </c>
      <c r="D246" s="68"/>
      <c r="E246" s="67" t="s">
        <v>1557</v>
      </c>
      <c r="F246" s="66">
        <v>43446</v>
      </c>
      <c r="G246" s="295" t="s">
        <v>1152</v>
      </c>
      <c r="H246" s="291" t="s">
        <v>33</v>
      </c>
      <c r="I246" s="291" t="s">
        <v>1520</v>
      </c>
      <c r="J246" s="118" t="s">
        <v>1522</v>
      </c>
      <c r="K246" s="119" t="s">
        <v>1525</v>
      </c>
      <c r="L246" s="117">
        <v>1</v>
      </c>
      <c r="M246" s="191" t="s">
        <v>53</v>
      </c>
      <c r="N246" s="69" t="str">
        <f>IF(H246="","",VLOOKUP(H246,dato!$A$2:$B$43,2,FALSE))</f>
        <v>Gloria Verónica Zambrano Ocampo</v>
      </c>
      <c r="O246" s="69" t="s">
        <v>123</v>
      </c>
      <c r="P246" s="69" t="str">
        <f>IF(H246="","",VLOOKUP(H246,dato!$A$2:$B$113,2,FALSE))</f>
        <v>Gloria Verónica Zambrano Ocampo</v>
      </c>
      <c r="Q246" s="78" t="s">
        <v>1319</v>
      </c>
      <c r="R246" s="69" t="s">
        <v>1528</v>
      </c>
      <c r="S246" s="93">
        <v>1</v>
      </c>
      <c r="T246" s="69" t="s">
        <v>1531</v>
      </c>
      <c r="U246" s="78">
        <v>43452</v>
      </c>
      <c r="V246" s="78">
        <v>43644</v>
      </c>
      <c r="W246" s="146">
        <v>43475</v>
      </c>
      <c r="X246" s="148"/>
      <c r="Y246" s="165">
        <v>0</v>
      </c>
      <c r="Z246" s="83">
        <f t="shared" si="67"/>
        <v>0</v>
      </c>
      <c r="AA246" s="84">
        <f t="shared" si="68"/>
        <v>0</v>
      </c>
      <c r="AB246" s="156" t="str">
        <f t="shared" si="69"/>
        <v>ROJO</v>
      </c>
      <c r="AC246" s="147" t="s">
        <v>1534</v>
      </c>
      <c r="AD246" s="142" t="s">
        <v>1571</v>
      </c>
      <c r="AE246" s="146">
        <v>43475</v>
      </c>
      <c r="AF246" s="148"/>
      <c r="AG246" s="165">
        <v>0</v>
      </c>
      <c r="AH246" s="82">
        <f t="shared" si="94"/>
        <v>0</v>
      </c>
      <c r="AI246" s="84">
        <f t="shared" si="95"/>
        <v>0</v>
      </c>
      <c r="AJ246" s="156" t="str">
        <f t="shared" si="96"/>
        <v>ROJO</v>
      </c>
      <c r="AK246" s="147" t="s">
        <v>1534</v>
      </c>
      <c r="AL246" s="142" t="s">
        <v>1571</v>
      </c>
      <c r="AM246" s="68"/>
      <c r="AN246" s="68"/>
      <c r="AO246" s="122"/>
      <c r="AP246" s="154" t="str">
        <f t="shared" si="70"/>
        <v/>
      </c>
      <c r="AQ246" s="155" t="str">
        <f t="shared" si="71"/>
        <v/>
      </c>
      <c r="AR246" s="152" t="str">
        <f t="shared" si="72"/>
        <v/>
      </c>
      <c r="AS246" s="68"/>
      <c r="AT246" s="68"/>
      <c r="AU246" s="57" t="str">
        <f t="shared" si="100"/>
        <v>Pendiente</v>
      </c>
      <c r="AV246" s="68"/>
      <c r="AW246" s="70" t="s">
        <v>35</v>
      </c>
    </row>
    <row r="247" spans="1:49" ht="39" customHeight="1" x14ac:dyDescent="0.25">
      <c r="A247" s="58">
        <v>348</v>
      </c>
      <c r="B247" s="66">
        <v>43446</v>
      </c>
      <c r="C247" s="67" t="s">
        <v>34</v>
      </c>
      <c r="D247" s="68"/>
      <c r="E247" s="67" t="s">
        <v>1557</v>
      </c>
      <c r="F247" s="66">
        <v>43446</v>
      </c>
      <c r="G247" s="295" t="s">
        <v>1152</v>
      </c>
      <c r="H247" s="291" t="s">
        <v>33</v>
      </c>
      <c r="I247" s="291" t="s">
        <v>1520</v>
      </c>
      <c r="J247" s="118" t="s">
        <v>1522</v>
      </c>
      <c r="K247" s="119" t="s">
        <v>1526</v>
      </c>
      <c r="L247" s="117">
        <v>2</v>
      </c>
      <c r="M247" s="191" t="s">
        <v>53</v>
      </c>
      <c r="N247" s="69" t="str">
        <f>IF(H247="","",VLOOKUP(H247,dato!$A$2:$B$43,2,FALSE))</f>
        <v>Gloria Verónica Zambrano Ocampo</v>
      </c>
      <c r="O247" s="69" t="s">
        <v>123</v>
      </c>
      <c r="P247" s="69" t="str">
        <f>IF(H247="","",VLOOKUP(H247,dato!$A$2:$B$113,2,FALSE))</f>
        <v>Gloria Verónica Zambrano Ocampo</v>
      </c>
      <c r="Q247" s="78" t="s">
        <v>1319</v>
      </c>
      <c r="R247" s="69" t="s">
        <v>1529</v>
      </c>
      <c r="S247" s="93">
        <v>1</v>
      </c>
      <c r="T247" s="69" t="s">
        <v>1532</v>
      </c>
      <c r="U247" s="78">
        <v>43452</v>
      </c>
      <c r="V247" s="78">
        <v>43644</v>
      </c>
      <c r="W247" s="146">
        <v>43475</v>
      </c>
      <c r="X247" s="148"/>
      <c r="Y247" s="165">
        <v>0</v>
      </c>
      <c r="Z247" s="83">
        <f t="shared" si="67"/>
        <v>0</v>
      </c>
      <c r="AA247" s="84">
        <f t="shared" si="68"/>
        <v>0</v>
      </c>
      <c r="AB247" s="156" t="str">
        <f t="shared" si="69"/>
        <v>ROJO</v>
      </c>
      <c r="AC247" s="147" t="s">
        <v>1534</v>
      </c>
      <c r="AD247" s="142" t="s">
        <v>1571</v>
      </c>
      <c r="AE247" s="146">
        <v>43475</v>
      </c>
      <c r="AF247" s="148"/>
      <c r="AG247" s="165">
        <v>0</v>
      </c>
      <c r="AH247" s="82">
        <f t="shared" si="94"/>
        <v>0</v>
      </c>
      <c r="AI247" s="84">
        <f t="shared" si="95"/>
        <v>0</v>
      </c>
      <c r="AJ247" s="156" t="str">
        <f t="shared" si="96"/>
        <v>ROJO</v>
      </c>
      <c r="AK247" s="147" t="s">
        <v>1534</v>
      </c>
      <c r="AL247" s="142" t="s">
        <v>1571</v>
      </c>
      <c r="AM247" s="68"/>
      <c r="AN247" s="68"/>
      <c r="AO247" s="122"/>
      <c r="AP247" s="154" t="str">
        <f t="shared" si="70"/>
        <v/>
      </c>
      <c r="AQ247" s="155" t="str">
        <f t="shared" si="71"/>
        <v/>
      </c>
      <c r="AR247" s="152" t="str">
        <f t="shared" si="72"/>
        <v/>
      </c>
      <c r="AS247" s="68"/>
      <c r="AT247" s="68"/>
      <c r="AU247" s="57" t="str">
        <f t="shared" si="100"/>
        <v>Pendiente</v>
      </c>
      <c r="AV247" s="68"/>
      <c r="AW247" s="70" t="s">
        <v>35</v>
      </c>
    </row>
    <row r="248" spans="1:49" ht="39" customHeight="1" x14ac:dyDescent="0.25">
      <c r="A248" s="58">
        <v>348</v>
      </c>
      <c r="B248" s="66">
        <v>43446</v>
      </c>
      <c r="C248" s="67" t="s">
        <v>34</v>
      </c>
      <c r="D248" s="68"/>
      <c r="E248" s="67" t="s">
        <v>1557</v>
      </c>
      <c r="F248" s="66">
        <v>43446</v>
      </c>
      <c r="G248" s="295" t="s">
        <v>204</v>
      </c>
      <c r="H248" s="291" t="s">
        <v>33</v>
      </c>
      <c r="I248" s="291" t="s">
        <v>1521</v>
      </c>
      <c r="J248" s="118" t="s">
        <v>1523</v>
      </c>
      <c r="K248" s="119" t="s">
        <v>1524</v>
      </c>
      <c r="L248" s="117">
        <v>2</v>
      </c>
      <c r="M248" s="191" t="s">
        <v>53</v>
      </c>
      <c r="N248" s="69" t="str">
        <f>IF(H248="","",VLOOKUP(H248,dato!$A$2:$B$43,2,FALSE))</f>
        <v>Gloria Verónica Zambrano Ocampo</v>
      </c>
      <c r="O248" s="69" t="s">
        <v>123</v>
      </c>
      <c r="P248" s="69" t="str">
        <f>IF(H248="","",VLOOKUP(H248,dato!$A$2:$B$113,2,FALSE))</f>
        <v>Gloria Verónica Zambrano Ocampo</v>
      </c>
      <c r="Q248" s="78" t="s">
        <v>1319</v>
      </c>
      <c r="R248" s="69" t="s">
        <v>1527</v>
      </c>
      <c r="S248" s="93">
        <v>0.9</v>
      </c>
      <c r="T248" s="69" t="s">
        <v>1530</v>
      </c>
      <c r="U248" s="78">
        <v>43452</v>
      </c>
      <c r="V248" s="78">
        <v>43644</v>
      </c>
      <c r="W248" s="146">
        <v>43475</v>
      </c>
      <c r="X248" s="148"/>
      <c r="Y248" s="165">
        <v>0</v>
      </c>
      <c r="Z248" s="83">
        <f t="shared" si="67"/>
        <v>0</v>
      </c>
      <c r="AA248" s="84">
        <f t="shared" si="68"/>
        <v>0</v>
      </c>
      <c r="AB248" s="156" t="str">
        <f t="shared" si="69"/>
        <v>ROJO</v>
      </c>
      <c r="AC248" s="147" t="s">
        <v>1534</v>
      </c>
      <c r="AD248" s="142" t="s">
        <v>1571</v>
      </c>
      <c r="AE248" s="146">
        <v>43475</v>
      </c>
      <c r="AF248" s="148"/>
      <c r="AG248" s="165">
        <v>0</v>
      </c>
      <c r="AH248" s="82">
        <f t="shared" si="94"/>
        <v>0</v>
      </c>
      <c r="AI248" s="84">
        <f t="shared" si="95"/>
        <v>0</v>
      </c>
      <c r="AJ248" s="156" t="str">
        <f t="shared" si="96"/>
        <v>ROJO</v>
      </c>
      <c r="AK248" s="147" t="s">
        <v>1534</v>
      </c>
      <c r="AL248" s="142" t="s">
        <v>1571</v>
      </c>
      <c r="AM248" s="68"/>
      <c r="AN248" s="68"/>
      <c r="AO248" s="122"/>
      <c r="AP248" s="154" t="str">
        <f t="shared" si="70"/>
        <v/>
      </c>
      <c r="AQ248" s="155" t="str">
        <f t="shared" si="71"/>
        <v/>
      </c>
      <c r="AR248" s="152" t="str">
        <f t="shared" si="72"/>
        <v/>
      </c>
      <c r="AS248" s="68"/>
      <c r="AT248" s="68"/>
      <c r="AU248" s="57" t="str">
        <f t="shared" si="100"/>
        <v>Pendiente</v>
      </c>
      <c r="AV248" s="68"/>
      <c r="AW248" s="70" t="s">
        <v>35</v>
      </c>
    </row>
    <row r="249" spans="1:49" ht="39" customHeight="1" x14ac:dyDescent="0.25">
      <c r="A249" s="58">
        <v>348</v>
      </c>
      <c r="B249" s="66">
        <v>43446</v>
      </c>
      <c r="C249" s="67" t="s">
        <v>34</v>
      </c>
      <c r="D249" s="68"/>
      <c r="E249" s="67" t="s">
        <v>1557</v>
      </c>
      <c r="F249" s="66">
        <v>43446</v>
      </c>
      <c r="G249" s="295" t="s">
        <v>204</v>
      </c>
      <c r="H249" s="291" t="s">
        <v>33</v>
      </c>
      <c r="I249" s="291" t="s">
        <v>1521</v>
      </c>
      <c r="J249" s="118" t="s">
        <v>1523</v>
      </c>
      <c r="K249" s="119" t="s">
        <v>1525</v>
      </c>
      <c r="L249" s="117">
        <v>1</v>
      </c>
      <c r="M249" s="191" t="s">
        <v>53</v>
      </c>
      <c r="N249" s="69" t="str">
        <f>IF(H249="","",VLOOKUP(H249,dato!$A$2:$B$43,2,FALSE))</f>
        <v>Gloria Verónica Zambrano Ocampo</v>
      </c>
      <c r="O249" s="69" t="s">
        <v>123</v>
      </c>
      <c r="P249" s="69" t="str">
        <f>IF(H249="","",VLOOKUP(H249,dato!$A$2:$B$113,2,FALSE))</f>
        <v>Gloria Verónica Zambrano Ocampo</v>
      </c>
      <c r="Q249" s="78" t="s">
        <v>1319</v>
      </c>
      <c r="R249" s="69" t="s">
        <v>1528</v>
      </c>
      <c r="S249" s="93">
        <v>1</v>
      </c>
      <c r="T249" s="69" t="s">
        <v>1531</v>
      </c>
      <c r="U249" s="78">
        <v>43452</v>
      </c>
      <c r="V249" s="78">
        <v>43644</v>
      </c>
      <c r="W249" s="146">
        <v>43475</v>
      </c>
      <c r="X249" s="148"/>
      <c r="Y249" s="165">
        <v>0</v>
      </c>
      <c r="Z249" s="83">
        <f t="shared" si="67"/>
        <v>0</v>
      </c>
      <c r="AA249" s="84">
        <f t="shared" si="68"/>
        <v>0</v>
      </c>
      <c r="AB249" s="156" t="str">
        <f t="shared" si="69"/>
        <v>ROJO</v>
      </c>
      <c r="AC249" s="147" t="s">
        <v>1534</v>
      </c>
      <c r="AD249" s="142" t="s">
        <v>1571</v>
      </c>
      <c r="AE249" s="146">
        <v>43475</v>
      </c>
      <c r="AF249" s="148"/>
      <c r="AG249" s="165">
        <v>0</v>
      </c>
      <c r="AH249" s="82">
        <f t="shared" si="94"/>
        <v>0</v>
      </c>
      <c r="AI249" s="84">
        <f t="shared" si="95"/>
        <v>0</v>
      </c>
      <c r="AJ249" s="156" t="str">
        <f t="shared" si="96"/>
        <v>ROJO</v>
      </c>
      <c r="AK249" s="147" t="s">
        <v>1534</v>
      </c>
      <c r="AL249" s="142" t="s">
        <v>1571</v>
      </c>
      <c r="AM249" s="68"/>
      <c r="AN249" s="68"/>
      <c r="AO249" s="122"/>
      <c r="AP249" s="154" t="str">
        <f t="shared" si="70"/>
        <v/>
      </c>
      <c r="AQ249" s="155" t="str">
        <f t="shared" si="71"/>
        <v/>
      </c>
      <c r="AR249" s="152" t="str">
        <f t="shared" si="72"/>
        <v/>
      </c>
      <c r="AS249" s="68"/>
      <c r="AT249" s="68"/>
      <c r="AU249" s="57" t="str">
        <f t="shared" si="100"/>
        <v>Pendiente</v>
      </c>
      <c r="AV249" s="68"/>
      <c r="AW249" s="70" t="s">
        <v>35</v>
      </c>
    </row>
    <row r="250" spans="1:49" ht="39" customHeight="1" x14ac:dyDescent="0.25">
      <c r="A250" s="58">
        <v>348</v>
      </c>
      <c r="B250" s="66">
        <v>43446</v>
      </c>
      <c r="C250" s="67" t="s">
        <v>34</v>
      </c>
      <c r="D250" s="68"/>
      <c r="E250" s="67" t="s">
        <v>1557</v>
      </c>
      <c r="F250" s="66">
        <v>43446</v>
      </c>
      <c r="G250" s="295" t="s">
        <v>204</v>
      </c>
      <c r="H250" s="291" t="s">
        <v>33</v>
      </c>
      <c r="I250" s="291" t="s">
        <v>1521</v>
      </c>
      <c r="J250" s="118" t="s">
        <v>1523</v>
      </c>
      <c r="K250" s="119" t="s">
        <v>1526</v>
      </c>
      <c r="L250" s="117">
        <v>2</v>
      </c>
      <c r="M250" s="191" t="s">
        <v>53</v>
      </c>
      <c r="N250" s="69" t="str">
        <f>IF(H250="","",VLOOKUP(H250,dato!$A$2:$B$43,2,FALSE))</f>
        <v>Gloria Verónica Zambrano Ocampo</v>
      </c>
      <c r="O250" s="69" t="s">
        <v>123</v>
      </c>
      <c r="P250" s="69" t="str">
        <f>IF(H250="","",VLOOKUP(H250,dato!$A$2:$B$113,2,FALSE))</f>
        <v>Gloria Verónica Zambrano Ocampo</v>
      </c>
      <c r="Q250" s="78" t="s">
        <v>1319</v>
      </c>
      <c r="R250" s="69" t="s">
        <v>1529</v>
      </c>
      <c r="S250" s="93">
        <v>1</v>
      </c>
      <c r="T250" s="69" t="s">
        <v>1532</v>
      </c>
      <c r="U250" s="78">
        <v>43452</v>
      </c>
      <c r="V250" s="78">
        <v>43644</v>
      </c>
      <c r="W250" s="146">
        <v>43475</v>
      </c>
      <c r="X250" s="148"/>
      <c r="Y250" s="165">
        <v>0</v>
      </c>
      <c r="Z250" s="83">
        <f t="shared" si="67"/>
        <v>0</v>
      </c>
      <c r="AA250" s="84">
        <f t="shared" si="68"/>
        <v>0</v>
      </c>
      <c r="AB250" s="156" t="str">
        <f t="shared" si="69"/>
        <v>ROJO</v>
      </c>
      <c r="AC250" s="147" t="s">
        <v>1534</v>
      </c>
      <c r="AD250" s="142" t="s">
        <v>1571</v>
      </c>
      <c r="AE250" s="146">
        <v>43475</v>
      </c>
      <c r="AF250" s="148"/>
      <c r="AG250" s="165">
        <v>0</v>
      </c>
      <c r="AH250" s="82">
        <f t="shared" si="94"/>
        <v>0</v>
      </c>
      <c r="AI250" s="84">
        <f t="shared" si="95"/>
        <v>0</v>
      </c>
      <c r="AJ250" s="156" t="str">
        <f t="shared" si="96"/>
        <v>ROJO</v>
      </c>
      <c r="AK250" s="147" t="s">
        <v>1534</v>
      </c>
      <c r="AL250" s="142" t="s">
        <v>1571</v>
      </c>
      <c r="AM250" s="68"/>
      <c r="AN250" s="68"/>
      <c r="AO250" s="122"/>
      <c r="AP250" s="154" t="str">
        <f t="shared" si="70"/>
        <v/>
      </c>
      <c r="AQ250" s="155" t="str">
        <f t="shared" si="71"/>
        <v/>
      </c>
      <c r="AR250" s="152" t="str">
        <f t="shared" si="72"/>
        <v/>
      </c>
      <c r="AS250" s="68"/>
      <c r="AT250" s="68"/>
      <c r="AU250" s="57" t="str">
        <f t="shared" si="100"/>
        <v>Pendiente</v>
      </c>
      <c r="AV250" s="68"/>
      <c r="AW250" s="70" t="s">
        <v>35</v>
      </c>
    </row>
    <row r="251" spans="1:49" ht="30" customHeight="1" x14ac:dyDescent="0.25">
      <c r="A251" s="58">
        <v>349</v>
      </c>
      <c r="B251" s="146">
        <v>43522</v>
      </c>
      <c r="C251" s="147" t="s">
        <v>38</v>
      </c>
      <c r="D251" s="148"/>
      <c r="E251" s="147" t="s">
        <v>1574</v>
      </c>
      <c r="F251" s="146">
        <v>43487</v>
      </c>
      <c r="G251" s="295" t="s">
        <v>1575</v>
      </c>
      <c r="H251" s="291" t="s">
        <v>70</v>
      </c>
      <c r="I251" s="291" t="s">
        <v>1903</v>
      </c>
      <c r="J251" s="118" t="s">
        <v>1583</v>
      </c>
      <c r="K251" s="119" t="s">
        <v>1584</v>
      </c>
      <c r="L251" s="117">
        <v>1</v>
      </c>
      <c r="M251" s="191" t="s">
        <v>53</v>
      </c>
      <c r="N251" s="69" t="str">
        <f>IF(H251="","",VLOOKUP(H251,dato!$A$2:$B$43,2,FALSE))</f>
        <v>Gonzalo Carlos Sierra Vergara (E)</v>
      </c>
      <c r="O251" s="69" t="s">
        <v>70</v>
      </c>
      <c r="P251" s="69" t="s">
        <v>175</v>
      </c>
      <c r="Q251" s="78" t="s">
        <v>190</v>
      </c>
      <c r="R251" s="69" t="s">
        <v>1615</v>
      </c>
      <c r="S251" s="93">
        <v>1</v>
      </c>
      <c r="T251" s="69" t="s">
        <v>1616</v>
      </c>
      <c r="U251" s="78">
        <v>43570</v>
      </c>
      <c r="V251" s="78">
        <v>43850</v>
      </c>
      <c r="W251" s="146"/>
      <c r="X251" s="148"/>
      <c r="Y251" s="165"/>
      <c r="Z251" s="154" t="str">
        <f t="shared" ref="Z251:Z266" si="101">(IF(Y251="","",IF(OR($L251=0,$L251="",W251=""),"",Y251/$L251)))</f>
        <v/>
      </c>
      <c r="AA251" s="155" t="str">
        <f t="shared" ref="AA251:AA266" si="102">(IF(OR($S251="",Z251=""),"",IF(OR($S251=0,Z251=0),0,IF((Z251*100%)/$S251&gt;100%,100%,(Z251*100%)/$S251))))</f>
        <v/>
      </c>
      <c r="AB251" s="156" t="str">
        <f t="shared" ref="AB251:AB266" si="103">IF(Y251="","",IF(W251="","FALTA FECHA SEGUIMIENTO",IF(W251&gt;$V251,IF(AA251=100%,"OK","ROJO"),IF(AA251&lt;ROUND(DAYS360($U251,W251,FALSE),0)/ROUND(DAYS360($U251,$V251,FALSE),-1),"ROJO",IF(AA251=100%,"OK","AMARILLO")))))</f>
        <v/>
      </c>
      <c r="AC251" s="147"/>
      <c r="AD251" s="142"/>
      <c r="AE251" s="146">
        <v>43525</v>
      </c>
      <c r="AF251" s="148"/>
      <c r="AG251" s="165">
        <v>0</v>
      </c>
      <c r="AH251" s="153">
        <f t="shared" ref="AH251:AH266" si="104">IF(AG251="","",IF(OR($L251=0,$L251="",AE251=""),"",AG251/$L251))</f>
        <v>0</v>
      </c>
      <c r="AI251" s="155">
        <f t="shared" ref="AI251:AI266" si="105">IF(OR($S251="",AH251=""),"",IF(OR($S251=0,AH251=0),0,IF((AH251*100%)/$S251&gt;100%,100%,(AH251*100%)/$S251)))</f>
        <v>0</v>
      </c>
      <c r="AJ251" s="156" t="str">
        <f t="shared" ref="AJ251:AJ266" si="106">IF(AG251="","",IF(AE251="","FALTA FECHA SEGUIMIENTO",IF(AE251&gt;$V251,IF(AI251=100%,"OK","ROJO"),IF(AI251&lt;ROUND(DAYS360($U251,AE251,FALSE),0)/ROUND(DAYS360($U251,$V251,FALSE),-1),"ROJO",IF(AI251=100%,"OK","AMARILLO")))))</f>
        <v>AMARILLO</v>
      </c>
      <c r="AK251" s="147" t="s">
        <v>1893</v>
      </c>
      <c r="AL251" s="148"/>
      <c r="AM251" s="148"/>
      <c r="AN251" s="148"/>
      <c r="AO251" s="165"/>
      <c r="AP251" s="154" t="str">
        <f t="shared" ref="AP251:AP275" si="107">(IF(AO251="","",IF(OR($L251=0,$L251="",AM251=""),"",AO251/$L251)))</f>
        <v/>
      </c>
      <c r="AQ251" s="155" t="str">
        <f t="shared" ref="AQ251:AQ275" si="108">IF(OR($S251="",AP251=""),"",IF(OR($S251=0,AP251=0),0,IF((AP251*100%)/$S251&gt;100%,100%,(AP251*100%)/$S251)))</f>
        <v/>
      </c>
      <c r="AR251" s="152" t="str">
        <f t="shared" ref="AR251:AR275" si="109">IF(AO251="","",IF(AM251="","FALTA FECHA SEGUIMIENTO",IF(AM251&gt;$V251,IF(AQ251=100%,"OK","ROJO"),IF(AQ251&lt;ROUND(DAYS360($U251,AM251,FALSE),0)/ROUND(DAYS360($U251,$V251,FALSE),-1),"ROJO",IF(AQ251=100%,"OK","AMARILLO")))))</f>
        <v/>
      </c>
      <c r="AS251" s="148"/>
      <c r="AT251" s="148"/>
      <c r="AU251" s="57" t="str">
        <f t="shared" si="100"/>
        <v>Pendiente</v>
      </c>
      <c r="AV251" s="148"/>
      <c r="AW251" s="70" t="s">
        <v>35</v>
      </c>
    </row>
    <row r="252" spans="1:49" ht="30" customHeight="1" x14ac:dyDescent="0.25">
      <c r="A252" s="58">
        <v>349</v>
      </c>
      <c r="B252" s="146">
        <v>43522</v>
      </c>
      <c r="C252" s="147" t="s">
        <v>38</v>
      </c>
      <c r="D252" s="148"/>
      <c r="E252" s="147" t="s">
        <v>1574</v>
      </c>
      <c r="F252" s="146">
        <v>43487</v>
      </c>
      <c r="G252" s="295">
        <v>5</v>
      </c>
      <c r="H252" s="291" t="s">
        <v>70</v>
      </c>
      <c r="I252" s="291" t="s">
        <v>1585</v>
      </c>
      <c r="J252" s="118" t="s">
        <v>1586</v>
      </c>
      <c r="K252" s="119" t="s">
        <v>1587</v>
      </c>
      <c r="L252" s="117">
        <v>3</v>
      </c>
      <c r="M252" s="191" t="s">
        <v>53</v>
      </c>
      <c r="N252" s="69" t="str">
        <f>IF(H252="","",VLOOKUP(H252,dato!$A$2:$B$43,2,FALSE))</f>
        <v>Gonzalo Carlos Sierra Vergara (E)</v>
      </c>
      <c r="O252" s="69" t="s">
        <v>70</v>
      </c>
      <c r="P252" s="69" t="s">
        <v>175</v>
      </c>
      <c r="Q252" s="78" t="s">
        <v>190</v>
      </c>
      <c r="R252" s="69" t="s">
        <v>1617</v>
      </c>
      <c r="S252" s="93">
        <v>1</v>
      </c>
      <c r="T252" s="69" t="s">
        <v>1616</v>
      </c>
      <c r="U252" s="78">
        <v>43530</v>
      </c>
      <c r="V252" s="78">
        <v>43707</v>
      </c>
      <c r="W252" s="146"/>
      <c r="X252" s="148"/>
      <c r="Y252" s="165"/>
      <c r="Z252" s="154" t="str">
        <f t="shared" si="101"/>
        <v/>
      </c>
      <c r="AA252" s="155" t="str">
        <f t="shared" si="102"/>
        <v/>
      </c>
      <c r="AB252" s="156" t="str">
        <f t="shared" si="103"/>
        <v/>
      </c>
      <c r="AC252" s="147"/>
      <c r="AD252" s="142"/>
      <c r="AE252" s="222">
        <v>43525</v>
      </c>
      <c r="AF252" s="148"/>
      <c r="AG252" s="223">
        <v>0</v>
      </c>
      <c r="AH252" s="153">
        <f t="shared" si="104"/>
        <v>0</v>
      </c>
      <c r="AI252" s="155">
        <f t="shared" si="105"/>
        <v>0</v>
      </c>
      <c r="AJ252" s="156" t="str">
        <f t="shared" si="106"/>
        <v>AMARILLO</v>
      </c>
      <c r="AK252" s="147" t="s">
        <v>1893</v>
      </c>
      <c r="AL252" s="148"/>
      <c r="AM252" s="148"/>
      <c r="AN252" s="148"/>
      <c r="AO252" s="165"/>
      <c r="AP252" s="154" t="str">
        <f t="shared" si="107"/>
        <v/>
      </c>
      <c r="AQ252" s="155" t="str">
        <f t="shared" si="108"/>
        <v/>
      </c>
      <c r="AR252" s="152" t="str">
        <f t="shared" si="109"/>
        <v/>
      </c>
      <c r="AS252" s="148"/>
      <c r="AT252" s="148"/>
      <c r="AU252" s="57" t="str">
        <f t="shared" si="100"/>
        <v>Pendiente</v>
      </c>
      <c r="AV252" s="148"/>
      <c r="AW252" s="70" t="s">
        <v>35</v>
      </c>
    </row>
    <row r="253" spans="1:49" ht="30" customHeight="1" x14ac:dyDescent="0.25">
      <c r="A253" s="58">
        <v>349</v>
      </c>
      <c r="B253" s="146">
        <v>43522</v>
      </c>
      <c r="C253" s="147" t="s">
        <v>38</v>
      </c>
      <c r="D253" s="148"/>
      <c r="E253" s="147" t="s">
        <v>1574</v>
      </c>
      <c r="F253" s="146">
        <v>43487</v>
      </c>
      <c r="G253" s="295">
        <v>6</v>
      </c>
      <c r="H253" s="291" t="s">
        <v>70</v>
      </c>
      <c r="I253" s="291" t="s">
        <v>1588</v>
      </c>
      <c r="J253" s="118" t="s">
        <v>1589</v>
      </c>
      <c r="K253" s="119" t="s">
        <v>1590</v>
      </c>
      <c r="L253" s="117">
        <v>1</v>
      </c>
      <c r="M253" s="191" t="s">
        <v>53</v>
      </c>
      <c r="N253" s="69" t="str">
        <f>IF(H253="","",VLOOKUP(H253,dato!$A$2:$B$43,2,FALSE))</f>
        <v>Gonzalo Carlos Sierra Vergara (E)</v>
      </c>
      <c r="O253" s="69" t="s">
        <v>70</v>
      </c>
      <c r="P253" s="69" t="s">
        <v>175</v>
      </c>
      <c r="Q253" s="78" t="s">
        <v>190</v>
      </c>
      <c r="R253" s="69" t="s">
        <v>1618</v>
      </c>
      <c r="S253" s="93">
        <v>1</v>
      </c>
      <c r="T253" s="69" t="s">
        <v>1616</v>
      </c>
      <c r="U253" s="78">
        <v>43539</v>
      </c>
      <c r="V253" s="78">
        <v>43768</v>
      </c>
      <c r="W253" s="146"/>
      <c r="X253" s="148"/>
      <c r="Y253" s="165"/>
      <c r="Z253" s="154" t="str">
        <f t="shared" si="101"/>
        <v/>
      </c>
      <c r="AA253" s="155" t="str">
        <f t="shared" si="102"/>
        <v/>
      </c>
      <c r="AB253" s="156" t="str">
        <f t="shared" si="103"/>
        <v/>
      </c>
      <c r="AC253" s="147"/>
      <c r="AD253" s="142"/>
      <c r="AE253" s="222">
        <v>43525</v>
      </c>
      <c r="AF253" s="148"/>
      <c r="AG253" s="223">
        <v>0</v>
      </c>
      <c r="AH253" s="153">
        <f t="shared" si="104"/>
        <v>0</v>
      </c>
      <c r="AI253" s="155">
        <f t="shared" si="105"/>
        <v>0</v>
      </c>
      <c r="AJ253" s="156" t="str">
        <f t="shared" si="106"/>
        <v>AMARILLO</v>
      </c>
      <c r="AK253" s="147" t="s">
        <v>1893</v>
      </c>
      <c r="AL253" s="148"/>
      <c r="AM253" s="148"/>
      <c r="AN253" s="148"/>
      <c r="AO253" s="165"/>
      <c r="AP253" s="154" t="str">
        <f t="shared" si="107"/>
        <v/>
      </c>
      <c r="AQ253" s="155" t="str">
        <f t="shared" si="108"/>
        <v/>
      </c>
      <c r="AR253" s="152" t="str">
        <f t="shared" si="109"/>
        <v/>
      </c>
      <c r="AS253" s="148"/>
      <c r="AT253" s="148"/>
      <c r="AU253" s="57" t="str">
        <f t="shared" si="100"/>
        <v>Pendiente</v>
      </c>
      <c r="AV253" s="148"/>
      <c r="AW253" s="70" t="s">
        <v>35</v>
      </c>
    </row>
    <row r="254" spans="1:49" ht="30" customHeight="1" x14ac:dyDescent="0.25">
      <c r="A254" s="58">
        <v>349</v>
      </c>
      <c r="B254" s="146">
        <v>43522</v>
      </c>
      <c r="C254" s="147" t="s">
        <v>38</v>
      </c>
      <c r="D254" s="148"/>
      <c r="E254" s="147" t="s">
        <v>1574</v>
      </c>
      <c r="F254" s="146">
        <v>43487</v>
      </c>
      <c r="G254" s="295">
        <v>7</v>
      </c>
      <c r="H254" s="291" t="s">
        <v>70</v>
      </c>
      <c r="I254" s="291" t="s">
        <v>1591</v>
      </c>
      <c r="J254" s="118" t="s">
        <v>1592</v>
      </c>
      <c r="K254" s="119" t="s">
        <v>1630</v>
      </c>
      <c r="L254" s="117">
        <v>3</v>
      </c>
      <c r="M254" s="191" t="s">
        <v>53</v>
      </c>
      <c r="N254" s="69" t="str">
        <f>IF(H254="","",VLOOKUP(H254,dato!$A$2:$B$43,2,FALSE))</f>
        <v>Gonzalo Carlos Sierra Vergara (E)</v>
      </c>
      <c r="O254" s="69" t="s">
        <v>70</v>
      </c>
      <c r="P254" s="69" t="s">
        <v>175</v>
      </c>
      <c r="Q254" s="78" t="s">
        <v>190</v>
      </c>
      <c r="R254" s="69" t="s">
        <v>1619</v>
      </c>
      <c r="S254" s="93">
        <v>0.9</v>
      </c>
      <c r="T254" s="69" t="s">
        <v>1616</v>
      </c>
      <c r="U254" s="78">
        <v>43539</v>
      </c>
      <c r="V254" s="78">
        <v>43850</v>
      </c>
      <c r="W254" s="146"/>
      <c r="X254" s="148"/>
      <c r="Y254" s="165"/>
      <c r="Z254" s="154" t="str">
        <f t="shared" si="101"/>
        <v/>
      </c>
      <c r="AA254" s="155" t="str">
        <f t="shared" si="102"/>
        <v/>
      </c>
      <c r="AB254" s="156" t="str">
        <f t="shared" si="103"/>
        <v/>
      </c>
      <c r="AC254" s="147"/>
      <c r="AD254" s="142"/>
      <c r="AE254" s="222">
        <v>43525</v>
      </c>
      <c r="AF254" s="148"/>
      <c r="AG254" s="223">
        <v>0</v>
      </c>
      <c r="AH254" s="153">
        <f t="shared" si="104"/>
        <v>0</v>
      </c>
      <c r="AI254" s="155">
        <f t="shared" si="105"/>
        <v>0</v>
      </c>
      <c r="AJ254" s="156" t="str">
        <f t="shared" si="106"/>
        <v>AMARILLO</v>
      </c>
      <c r="AK254" s="147" t="s">
        <v>1893</v>
      </c>
      <c r="AL254" s="148"/>
      <c r="AM254" s="148"/>
      <c r="AN254" s="148"/>
      <c r="AO254" s="165"/>
      <c r="AP254" s="154" t="str">
        <f t="shared" si="107"/>
        <v/>
      </c>
      <c r="AQ254" s="155" t="str">
        <f t="shared" si="108"/>
        <v/>
      </c>
      <c r="AR254" s="152" t="str">
        <f t="shared" si="109"/>
        <v/>
      </c>
      <c r="AS254" s="148"/>
      <c r="AT254" s="148"/>
      <c r="AU254" s="57" t="str">
        <f t="shared" si="100"/>
        <v>Pendiente</v>
      </c>
      <c r="AV254" s="148"/>
      <c r="AW254" s="70" t="s">
        <v>35</v>
      </c>
    </row>
    <row r="255" spans="1:49" ht="30" customHeight="1" x14ac:dyDescent="0.25">
      <c r="A255" s="58">
        <v>349</v>
      </c>
      <c r="B255" s="146">
        <v>43522</v>
      </c>
      <c r="C255" s="147" t="s">
        <v>38</v>
      </c>
      <c r="D255" s="148"/>
      <c r="E255" s="147" t="s">
        <v>1574</v>
      </c>
      <c r="F255" s="146">
        <v>43487</v>
      </c>
      <c r="G255" s="295">
        <v>8</v>
      </c>
      <c r="H255" s="291" t="s">
        <v>70</v>
      </c>
      <c r="I255" s="291" t="s">
        <v>1593</v>
      </c>
      <c r="J255" s="118" t="s">
        <v>1594</v>
      </c>
      <c r="K255" s="119" t="s">
        <v>1629</v>
      </c>
      <c r="L255" s="117">
        <v>2</v>
      </c>
      <c r="M255" s="191" t="s">
        <v>53</v>
      </c>
      <c r="N255" s="69" t="str">
        <f>IF(H255="","",VLOOKUP(H255,dato!$A$2:$B$43,2,FALSE))</f>
        <v>Gonzalo Carlos Sierra Vergara (E)</v>
      </c>
      <c r="O255" s="69" t="s">
        <v>70</v>
      </c>
      <c r="P255" s="69" t="s">
        <v>175</v>
      </c>
      <c r="Q255" s="78" t="s">
        <v>190</v>
      </c>
      <c r="R255" s="69" t="s">
        <v>1619</v>
      </c>
      <c r="S255" s="93">
        <v>0.9</v>
      </c>
      <c r="T255" s="69" t="s">
        <v>1616</v>
      </c>
      <c r="U255" s="78">
        <v>43539</v>
      </c>
      <c r="V255" s="78">
        <v>43850</v>
      </c>
      <c r="W255" s="146"/>
      <c r="X255" s="148"/>
      <c r="Y255" s="165"/>
      <c r="Z255" s="154" t="str">
        <f t="shared" si="101"/>
        <v/>
      </c>
      <c r="AA255" s="155" t="str">
        <f t="shared" si="102"/>
        <v/>
      </c>
      <c r="AB255" s="156" t="str">
        <f t="shared" si="103"/>
        <v/>
      </c>
      <c r="AC255" s="147"/>
      <c r="AD255" s="142"/>
      <c r="AE255" s="222">
        <v>43525</v>
      </c>
      <c r="AF255" s="148"/>
      <c r="AG255" s="223">
        <v>0</v>
      </c>
      <c r="AH255" s="153">
        <f t="shared" si="104"/>
        <v>0</v>
      </c>
      <c r="AI255" s="155">
        <f t="shared" si="105"/>
        <v>0</v>
      </c>
      <c r="AJ255" s="156" t="str">
        <f t="shared" si="106"/>
        <v>AMARILLO</v>
      </c>
      <c r="AK255" s="147" t="s">
        <v>1893</v>
      </c>
      <c r="AL255" s="148"/>
      <c r="AM255" s="148"/>
      <c r="AN255" s="148"/>
      <c r="AO255" s="165"/>
      <c r="AP255" s="154" t="str">
        <f t="shared" si="107"/>
        <v/>
      </c>
      <c r="AQ255" s="155" t="str">
        <f t="shared" si="108"/>
        <v/>
      </c>
      <c r="AR255" s="152" t="str">
        <f t="shared" si="109"/>
        <v/>
      </c>
      <c r="AS255" s="148"/>
      <c r="AT255" s="148"/>
      <c r="AU255" s="57" t="str">
        <f t="shared" si="100"/>
        <v>Pendiente</v>
      </c>
      <c r="AV255" s="148"/>
      <c r="AW255" s="70" t="s">
        <v>35</v>
      </c>
    </row>
    <row r="256" spans="1:49" ht="30" customHeight="1" x14ac:dyDescent="0.25">
      <c r="A256" s="58">
        <v>349</v>
      </c>
      <c r="B256" s="146">
        <v>43522</v>
      </c>
      <c r="C256" s="147" t="s">
        <v>38</v>
      </c>
      <c r="D256" s="148"/>
      <c r="E256" s="147" t="s">
        <v>1574</v>
      </c>
      <c r="F256" s="146">
        <v>43487</v>
      </c>
      <c r="G256" s="295" t="s">
        <v>1576</v>
      </c>
      <c r="H256" s="291" t="s">
        <v>70</v>
      </c>
      <c r="I256" s="291" t="s">
        <v>1595</v>
      </c>
      <c r="J256" s="118" t="s">
        <v>1596</v>
      </c>
      <c r="K256" s="119" t="s">
        <v>1628</v>
      </c>
      <c r="L256" s="117">
        <v>5</v>
      </c>
      <c r="M256" s="191" t="s">
        <v>53</v>
      </c>
      <c r="N256" s="69" t="str">
        <f>IF(H256="","",VLOOKUP(H256,dato!$A$2:$B$43,2,FALSE))</f>
        <v>Gonzalo Carlos Sierra Vergara (E)</v>
      </c>
      <c r="O256" s="69" t="s">
        <v>70</v>
      </c>
      <c r="P256" s="69" t="s">
        <v>175</v>
      </c>
      <c r="Q256" s="78" t="s">
        <v>190</v>
      </c>
      <c r="R256" s="69" t="s">
        <v>1620</v>
      </c>
      <c r="S256" s="93">
        <v>0.9</v>
      </c>
      <c r="T256" s="69" t="s">
        <v>311</v>
      </c>
      <c r="U256" s="78">
        <v>43525</v>
      </c>
      <c r="V256" s="78">
        <v>43850</v>
      </c>
      <c r="W256" s="146"/>
      <c r="X256" s="148"/>
      <c r="Y256" s="165"/>
      <c r="Z256" s="154" t="str">
        <f t="shared" si="101"/>
        <v/>
      </c>
      <c r="AA256" s="155" t="str">
        <f t="shared" si="102"/>
        <v/>
      </c>
      <c r="AB256" s="156" t="str">
        <f t="shared" si="103"/>
        <v/>
      </c>
      <c r="AC256" s="147"/>
      <c r="AD256" s="142"/>
      <c r="AE256" s="222">
        <v>43525</v>
      </c>
      <c r="AF256" s="148"/>
      <c r="AG256" s="223">
        <v>0</v>
      </c>
      <c r="AH256" s="153">
        <f t="shared" si="104"/>
        <v>0</v>
      </c>
      <c r="AI256" s="155">
        <f t="shared" si="105"/>
        <v>0</v>
      </c>
      <c r="AJ256" s="156" t="str">
        <f t="shared" si="106"/>
        <v>AMARILLO</v>
      </c>
      <c r="AK256" s="147" t="s">
        <v>1893</v>
      </c>
      <c r="AL256" s="148"/>
      <c r="AM256" s="148"/>
      <c r="AN256" s="148"/>
      <c r="AO256" s="165"/>
      <c r="AP256" s="154" t="str">
        <f t="shared" si="107"/>
        <v/>
      </c>
      <c r="AQ256" s="155" t="str">
        <f t="shared" si="108"/>
        <v/>
      </c>
      <c r="AR256" s="152" t="str">
        <f t="shared" si="109"/>
        <v/>
      </c>
      <c r="AS256" s="148"/>
      <c r="AT256" s="148"/>
      <c r="AU256" s="57" t="str">
        <f t="shared" si="100"/>
        <v>Pendiente</v>
      </c>
      <c r="AV256" s="148"/>
      <c r="AW256" s="70" t="s">
        <v>35</v>
      </c>
    </row>
    <row r="257" spans="1:49" ht="30" customHeight="1" x14ac:dyDescent="0.25">
      <c r="A257" s="58">
        <v>349</v>
      </c>
      <c r="B257" s="146">
        <v>43522</v>
      </c>
      <c r="C257" s="147" t="s">
        <v>38</v>
      </c>
      <c r="D257" s="148"/>
      <c r="E257" s="147" t="s">
        <v>1574</v>
      </c>
      <c r="F257" s="146">
        <v>43487</v>
      </c>
      <c r="G257" s="295" t="s">
        <v>1577</v>
      </c>
      <c r="H257" s="291" t="s">
        <v>70</v>
      </c>
      <c r="I257" s="291" t="s">
        <v>1597</v>
      </c>
      <c r="J257" s="118" t="s">
        <v>1598</v>
      </c>
      <c r="K257" s="119" t="s">
        <v>1599</v>
      </c>
      <c r="L257" s="117">
        <v>1</v>
      </c>
      <c r="M257" s="191" t="s">
        <v>53</v>
      </c>
      <c r="N257" s="69" t="str">
        <f>IF(H257="","",VLOOKUP(H257,dato!$A$2:$B$43,2,FALSE))</f>
        <v>Gonzalo Carlos Sierra Vergara (E)</v>
      </c>
      <c r="O257" s="69" t="s">
        <v>70</v>
      </c>
      <c r="P257" s="69" t="s">
        <v>175</v>
      </c>
      <c r="Q257" s="78" t="s">
        <v>190</v>
      </c>
      <c r="R257" s="69" t="s">
        <v>1621</v>
      </c>
      <c r="S257" s="93">
        <v>1</v>
      </c>
      <c r="T257" s="69" t="s">
        <v>311</v>
      </c>
      <c r="U257" s="78">
        <v>43525</v>
      </c>
      <c r="V257" s="78">
        <v>43850</v>
      </c>
      <c r="W257" s="146"/>
      <c r="X257" s="148"/>
      <c r="Y257" s="165"/>
      <c r="Z257" s="154" t="str">
        <f t="shared" si="101"/>
        <v/>
      </c>
      <c r="AA257" s="155" t="str">
        <f t="shared" si="102"/>
        <v/>
      </c>
      <c r="AB257" s="156" t="str">
        <f t="shared" si="103"/>
        <v/>
      </c>
      <c r="AC257" s="147"/>
      <c r="AD257" s="142"/>
      <c r="AE257" s="222">
        <v>43525</v>
      </c>
      <c r="AF257" s="148"/>
      <c r="AG257" s="223">
        <v>0</v>
      </c>
      <c r="AH257" s="153">
        <f t="shared" si="104"/>
        <v>0</v>
      </c>
      <c r="AI257" s="155">
        <f t="shared" si="105"/>
        <v>0</v>
      </c>
      <c r="AJ257" s="156" t="str">
        <f t="shared" si="106"/>
        <v>AMARILLO</v>
      </c>
      <c r="AK257" s="147" t="s">
        <v>1893</v>
      </c>
      <c r="AL257" s="148"/>
      <c r="AM257" s="148"/>
      <c r="AN257" s="148"/>
      <c r="AO257" s="165"/>
      <c r="AP257" s="154" t="str">
        <f t="shared" si="107"/>
        <v/>
      </c>
      <c r="AQ257" s="155" t="str">
        <f t="shared" si="108"/>
        <v/>
      </c>
      <c r="AR257" s="152" t="str">
        <f t="shared" si="109"/>
        <v/>
      </c>
      <c r="AS257" s="148"/>
      <c r="AT257" s="148"/>
      <c r="AU257" s="57" t="str">
        <f t="shared" si="100"/>
        <v>Pendiente</v>
      </c>
      <c r="AV257" s="148"/>
      <c r="AW257" s="70" t="s">
        <v>35</v>
      </c>
    </row>
    <row r="258" spans="1:49" ht="30" customHeight="1" x14ac:dyDescent="0.25">
      <c r="A258" s="58">
        <v>349</v>
      </c>
      <c r="B258" s="146">
        <v>43522</v>
      </c>
      <c r="C258" s="147" t="s">
        <v>38</v>
      </c>
      <c r="D258" s="148"/>
      <c r="E258" s="147" t="s">
        <v>1574</v>
      </c>
      <c r="F258" s="146">
        <v>43487</v>
      </c>
      <c r="G258" s="295">
        <v>10</v>
      </c>
      <c r="H258" s="291" t="s">
        <v>70</v>
      </c>
      <c r="I258" s="291" t="s">
        <v>1600</v>
      </c>
      <c r="J258" s="118" t="s">
        <v>1601</v>
      </c>
      <c r="K258" s="119" t="s">
        <v>1631</v>
      </c>
      <c r="L258" s="117">
        <v>1</v>
      </c>
      <c r="M258" s="191" t="s">
        <v>53</v>
      </c>
      <c r="N258" s="69" t="str">
        <f>IF(H258="","",VLOOKUP(H258,dato!$A$2:$B$43,2,FALSE))</f>
        <v>Gonzalo Carlos Sierra Vergara (E)</v>
      </c>
      <c r="O258" s="69" t="s">
        <v>70</v>
      </c>
      <c r="P258" s="69" t="s">
        <v>175</v>
      </c>
      <c r="Q258" s="78" t="s">
        <v>190</v>
      </c>
      <c r="R258" s="69" t="s">
        <v>1622</v>
      </c>
      <c r="S258" s="93">
        <v>0.9</v>
      </c>
      <c r="T258" s="69" t="s">
        <v>311</v>
      </c>
      <c r="U258" s="78">
        <v>43556</v>
      </c>
      <c r="V258" s="78">
        <v>43850</v>
      </c>
      <c r="W258" s="146"/>
      <c r="X258" s="148"/>
      <c r="Y258" s="165"/>
      <c r="Z258" s="154" t="str">
        <f t="shared" si="101"/>
        <v/>
      </c>
      <c r="AA258" s="155" t="str">
        <f t="shared" si="102"/>
        <v/>
      </c>
      <c r="AB258" s="156" t="str">
        <f t="shared" si="103"/>
        <v/>
      </c>
      <c r="AC258" s="147"/>
      <c r="AD258" s="142"/>
      <c r="AE258" s="222">
        <v>43525</v>
      </c>
      <c r="AF258" s="148"/>
      <c r="AG258" s="223">
        <v>0</v>
      </c>
      <c r="AH258" s="153">
        <f t="shared" si="104"/>
        <v>0</v>
      </c>
      <c r="AI258" s="155">
        <f t="shared" si="105"/>
        <v>0</v>
      </c>
      <c r="AJ258" s="156" t="str">
        <f t="shared" si="106"/>
        <v>AMARILLO</v>
      </c>
      <c r="AK258" s="147" t="s">
        <v>1893</v>
      </c>
      <c r="AL258" s="148"/>
      <c r="AM258" s="148"/>
      <c r="AN258" s="148"/>
      <c r="AO258" s="165"/>
      <c r="AP258" s="154" t="str">
        <f t="shared" si="107"/>
        <v/>
      </c>
      <c r="AQ258" s="155" t="str">
        <f t="shared" si="108"/>
        <v/>
      </c>
      <c r="AR258" s="152" t="str">
        <f t="shared" si="109"/>
        <v/>
      </c>
      <c r="AS258" s="148"/>
      <c r="AT258" s="148"/>
      <c r="AU258" s="57" t="str">
        <f t="shared" si="100"/>
        <v>Pendiente</v>
      </c>
      <c r="AV258" s="148"/>
      <c r="AW258" s="70" t="s">
        <v>35</v>
      </c>
    </row>
    <row r="259" spans="1:49" ht="30" customHeight="1" x14ac:dyDescent="0.25">
      <c r="A259" s="58">
        <v>349</v>
      </c>
      <c r="B259" s="146">
        <v>43522</v>
      </c>
      <c r="C259" s="147" t="s">
        <v>38</v>
      </c>
      <c r="D259" s="148"/>
      <c r="E259" s="147" t="s">
        <v>1574</v>
      </c>
      <c r="F259" s="146">
        <v>43487</v>
      </c>
      <c r="G259" s="295">
        <v>11</v>
      </c>
      <c r="H259" s="291" t="s">
        <v>70</v>
      </c>
      <c r="I259" s="291" t="s">
        <v>1602</v>
      </c>
      <c r="J259" s="118" t="s">
        <v>1633</v>
      </c>
      <c r="K259" s="119" t="s">
        <v>1632</v>
      </c>
      <c r="L259" s="117">
        <v>2</v>
      </c>
      <c r="M259" s="191" t="s">
        <v>53</v>
      </c>
      <c r="N259" s="69" t="str">
        <f>IF(H259="","",VLOOKUP(H259,dato!$A$2:$B$43,2,FALSE))</f>
        <v>Gonzalo Carlos Sierra Vergara (E)</v>
      </c>
      <c r="O259" s="69" t="s">
        <v>70</v>
      </c>
      <c r="P259" s="69" t="s">
        <v>175</v>
      </c>
      <c r="Q259" s="78" t="s">
        <v>190</v>
      </c>
      <c r="R259" s="69" t="s">
        <v>1623</v>
      </c>
      <c r="S259" s="93">
        <v>0.9</v>
      </c>
      <c r="T259" s="69" t="s">
        <v>311</v>
      </c>
      <c r="U259" s="78">
        <v>43585</v>
      </c>
      <c r="V259" s="78">
        <v>43850</v>
      </c>
      <c r="W259" s="146"/>
      <c r="X259" s="148"/>
      <c r="Y259" s="165"/>
      <c r="Z259" s="154" t="str">
        <f t="shared" si="101"/>
        <v/>
      </c>
      <c r="AA259" s="155" t="str">
        <f t="shared" si="102"/>
        <v/>
      </c>
      <c r="AB259" s="156" t="str">
        <f t="shared" si="103"/>
        <v/>
      </c>
      <c r="AC259" s="147"/>
      <c r="AD259" s="142"/>
      <c r="AE259" s="222">
        <v>43525</v>
      </c>
      <c r="AF259" s="148"/>
      <c r="AG259" s="223">
        <v>0</v>
      </c>
      <c r="AH259" s="153">
        <f t="shared" si="104"/>
        <v>0</v>
      </c>
      <c r="AI259" s="155">
        <f t="shared" si="105"/>
        <v>0</v>
      </c>
      <c r="AJ259" s="156" t="str">
        <f t="shared" si="106"/>
        <v>AMARILLO</v>
      </c>
      <c r="AK259" s="147" t="s">
        <v>1893</v>
      </c>
      <c r="AL259" s="148"/>
      <c r="AM259" s="148"/>
      <c r="AN259" s="148"/>
      <c r="AO259" s="165"/>
      <c r="AP259" s="154" t="str">
        <f t="shared" si="107"/>
        <v/>
      </c>
      <c r="AQ259" s="155" t="str">
        <f t="shared" si="108"/>
        <v/>
      </c>
      <c r="AR259" s="152" t="str">
        <f t="shared" si="109"/>
        <v/>
      </c>
      <c r="AS259" s="148"/>
      <c r="AT259" s="148"/>
      <c r="AU259" s="57" t="str">
        <f t="shared" si="100"/>
        <v>Pendiente</v>
      </c>
      <c r="AV259" s="148"/>
      <c r="AW259" s="70" t="s">
        <v>35</v>
      </c>
    </row>
    <row r="260" spans="1:49" ht="30" customHeight="1" x14ac:dyDescent="0.25">
      <c r="A260" s="58">
        <v>349</v>
      </c>
      <c r="B260" s="146">
        <v>43522</v>
      </c>
      <c r="C260" s="147" t="s">
        <v>38</v>
      </c>
      <c r="D260" s="148"/>
      <c r="E260" s="147" t="s">
        <v>1574</v>
      </c>
      <c r="F260" s="146">
        <v>43487</v>
      </c>
      <c r="G260" s="295">
        <v>12</v>
      </c>
      <c r="H260" s="291" t="s">
        <v>70</v>
      </c>
      <c r="I260" s="291" t="s">
        <v>1603</v>
      </c>
      <c r="J260" s="118" t="s">
        <v>1604</v>
      </c>
      <c r="K260" s="119" t="s">
        <v>1605</v>
      </c>
      <c r="L260" s="117">
        <v>1</v>
      </c>
      <c r="M260" s="191" t="s">
        <v>53</v>
      </c>
      <c r="N260" s="69" t="str">
        <f>IF(H260="","",VLOOKUP(H260,dato!$A$2:$B$43,2,FALSE))</f>
        <v>Gonzalo Carlos Sierra Vergara (E)</v>
      </c>
      <c r="O260" s="69" t="s">
        <v>70</v>
      </c>
      <c r="P260" s="69" t="s">
        <v>175</v>
      </c>
      <c r="Q260" s="78" t="s">
        <v>190</v>
      </c>
      <c r="R260" s="69" t="s">
        <v>1624</v>
      </c>
      <c r="S260" s="93">
        <v>1</v>
      </c>
      <c r="T260" s="69" t="s">
        <v>311</v>
      </c>
      <c r="U260" s="78">
        <v>43585</v>
      </c>
      <c r="V260" s="78">
        <v>43850</v>
      </c>
      <c r="W260" s="146"/>
      <c r="X260" s="148"/>
      <c r="Y260" s="165"/>
      <c r="Z260" s="154" t="str">
        <f t="shared" si="101"/>
        <v/>
      </c>
      <c r="AA260" s="155" t="str">
        <f t="shared" si="102"/>
        <v/>
      </c>
      <c r="AB260" s="156" t="str">
        <f t="shared" si="103"/>
        <v/>
      </c>
      <c r="AC260" s="147"/>
      <c r="AD260" s="142"/>
      <c r="AE260" s="222">
        <v>43525</v>
      </c>
      <c r="AF260" s="148"/>
      <c r="AG260" s="223">
        <v>0</v>
      </c>
      <c r="AH260" s="153">
        <f t="shared" si="104"/>
        <v>0</v>
      </c>
      <c r="AI260" s="155">
        <f t="shared" si="105"/>
        <v>0</v>
      </c>
      <c r="AJ260" s="156" t="str">
        <f t="shared" si="106"/>
        <v>AMARILLO</v>
      </c>
      <c r="AK260" s="147" t="s">
        <v>1893</v>
      </c>
      <c r="AL260" s="148"/>
      <c r="AM260" s="148"/>
      <c r="AN260" s="148"/>
      <c r="AO260" s="165"/>
      <c r="AP260" s="154" t="str">
        <f t="shared" si="107"/>
        <v/>
      </c>
      <c r="AQ260" s="155" t="str">
        <f t="shared" si="108"/>
        <v/>
      </c>
      <c r="AR260" s="152" t="str">
        <f t="shared" si="109"/>
        <v/>
      </c>
      <c r="AS260" s="148"/>
      <c r="AT260" s="148"/>
      <c r="AU260" s="57" t="str">
        <f t="shared" si="100"/>
        <v>Pendiente</v>
      </c>
      <c r="AV260" s="148"/>
      <c r="AW260" s="70" t="s">
        <v>35</v>
      </c>
    </row>
    <row r="261" spans="1:49" ht="30" customHeight="1" x14ac:dyDescent="0.25">
      <c r="A261" s="58">
        <v>349</v>
      </c>
      <c r="B261" s="146">
        <v>43522</v>
      </c>
      <c r="C261" s="147" t="s">
        <v>38</v>
      </c>
      <c r="D261" s="148"/>
      <c r="E261" s="147" t="s">
        <v>1574</v>
      </c>
      <c r="F261" s="146">
        <v>43487</v>
      </c>
      <c r="G261" s="295" t="s">
        <v>1578</v>
      </c>
      <c r="H261" s="291" t="s">
        <v>70</v>
      </c>
      <c r="I261" s="291" t="s">
        <v>1904</v>
      </c>
      <c r="J261" s="118" t="s">
        <v>1665</v>
      </c>
      <c r="K261" s="119" t="s">
        <v>1606</v>
      </c>
      <c r="L261" s="117">
        <v>2</v>
      </c>
      <c r="M261" s="191" t="s">
        <v>53</v>
      </c>
      <c r="N261" s="69" t="str">
        <f>IF(H261="","",VLOOKUP(H261,dato!$A$2:$B$43,2,FALSE))</f>
        <v>Gonzalo Carlos Sierra Vergara (E)</v>
      </c>
      <c r="O261" s="69" t="s">
        <v>70</v>
      </c>
      <c r="P261" s="69" t="s">
        <v>175</v>
      </c>
      <c r="Q261" s="78" t="s">
        <v>190</v>
      </c>
      <c r="R261" s="69" t="s">
        <v>1625</v>
      </c>
      <c r="S261" s="93">
        <v>0.9</v>
      </c>
      <c r="T261" s="69" t="s">
        <v>311</v>
      </c>
      <c r="U261" s="78">
        <v>43585</v>
      </c>
      <c r="V261" s="78">
        <v>43830</v>
      </c>
      <c r="W261" s="146"/>
      <c r="X261" s="148"/>
      <c r="Y261" s="165"/>
      <c r="Z261" s="154" t="str">
        <f t="shared" si="101"/>
        <v/>
      </c>
      <c r="AA261" s="155" t="str">
        <f t="shared" si="102"/>
        <v/>
      </c>
      <c r="AB261" s="156" t="str">
        <f t="shared" si="103"/>
        <v/>
      </c>
      <c r="AC261" s="147"/>
      <c r="AD261" s="142"/>
      <c r="AE261" s="222">
        <v>43525</v>
      </c>
      <c r="AF261" s="148"/>
      <c r="AG261" s="223">
        <v>0</v>
      </c>
      <c r="AH261" s="153">
        <f t="shared" si="104"/>
        <v>0</v>
      </c>
      <c r="AI261" s="155">
        <f t="shared" si="105"/>
        <v>0</v>
      </c>
      <c r="AJ261" s="156" t="str">
        <f t="shared" si="106"/>
        <v>AMARILLO</v>
      </c>
      <c r="AK261" s="147" t="s">
        <v>1893</v>
      </c>
      <c r="AL261" s="148"/>
      <c r="AM261" s="148"/>
      <c r="AN261" s="148"/>
      <c r="AO261" s="165"/>
      <c r="AP261" s="154" t="str">
        <f t="shared" si="107"/>
        <v/>
      </c>
      <c r="AQ261" s="155" t="str">
        <f t="shared" si="108"/>
        <v/>
      </c>
      <c r="AR261" s="152" t="str">
        <f t="shared" si="109"/>
        <v/>
      </c>
      <c r="AS261" s="148"/>
      <c r="AT261" s="148"/>
      <c r="AU261" s="57" t="str">
        <f t="shared" si="100"/>
        <v>Pendiente</v>
      </c>
      <c r="AV261" s="148"/>
      <c r="AW261" s="70" t="s">
        <v>35</v>
      </c>
    </row>
    <row r="262" spans="1:49" ht="30" customHeight="1" x14ac:dyDescent="0.25">
      <c r="A262" s="58">
        <v>349</v>
      </c>
      <c r="B262" s="146">
        <v>43522</v>
      </c>
      <c r="C262" s="147" t="s">
        <v>38</v>
      </c>
      <c r="D262" s="148"/>
      <c r="E262" s="147" t="s">
        <v>1574</v>
      </c>
      <c r="F262" s="146">
        <v>43487</v>
      </c>
      <c r="G262" s="295" t="s">
        <v>1579</v>
      </c>
      <c r="H262" s="291" t="s">
        <v>70</v>
      </c>
      <c r="I262" s="291" t="s">
        <v>1905</v>
      </c>
      <c r="J262" s="118" t="s">
        <v>1607</v>
      </c>
      <c r="K262" s="119" t="s">
        <v>1606</v>
      </c>
      <c r="L262" s="117">
        <v>2</v>
      </c>
      <c r="M262" s="191" t="s">
        <v>53</v>
      </c>
      <c r="N262" s="69" t="str">
        <f>IF(H262="","",VLOOKUP(H262,dato!$A$2:$B$43,2,FALSE))</f>
        <v>Gonzalo Carlos Sierra Vergara (E)</v>
      </c>
      <c r="O262" s="69" t="s">
        <v>70</v>
      </c>
      <c r="P262" s="69" t="s">
        <v>175</v>
      </c>
      <c r="Q262" s="78" t="s">
        <v>190</v>
      </c>
      <c r="R262" s="69" t="s">
        <v>1625</v>
      </c>
      <c r="S262" s="93">
        <v>0.9</v>
      </c>
      <c r="T262" s="69" t="s">
        <v>311</v>
      </c>
      <c r="U262" s="78">
        <v>43585</v>
      </c>
      <c r="V262" s="78">
        <v>43830</v>
      </c>
      <c r="W262" s="146"/>
      <c r="X262" s="148"/>
      <c r="Y262" s="165"/>
      <c r="Z262" s="154" t="str">
        <f t="shared" si="101"/>
        <v/>
      </c>
      <c r="AA262" s="155" t="str">
        <f t="shared" si="102"/>
        <v/>
      </c>
      <c r="AB262" s="156" t="str">
        <f t="shared" si="103"/>
        <v/>
      </c>
      <c r="AC262" s="147"/>
      <c r="AD262" s="142"/>
      <c r="AE262" s="222">
        <v>43525</v>
      </c>
      <c r="AF262" s="148"/>
      <c r="AG262" s="223">
        <v>0</v>
      </c>
      <c r="AH262" s="153">
        <f t="shared" si="104"/>
        <v>0</v>
      </c>
      <c r="AI262" s="155">
        <f t="shared" si="105"/>
        <v>0</v>
      </c>
      <c r="AJ262" s="156" t="str">
        <f t="shared" si="106"/>
        <v>AMARILLO</v>
      </c>
      <c r="AK262" s="147" t="s">
        <v>1893</v>
      </c>
      <c r="AL262" s="148"/>
      <c r="AM262" s="148"/>
      <c r="AN262" s="148"/>
      <c r="AO262" s="165"/>
      <c r="AP262" s="154" t="str">
        <f t="shared" si="107"/>
        <v/>
      </c>
      <c r="AQ262" s="155" t="str">
        <f t="shared" si="108"/>
        <v/>
      </c>
      <c r="AR262" s="152" t="str">
        <f t="shared" si="109"/>
        <v/>
      </c>
      <c r="AS262" s="148"/>
      <c r="AT262" s="148"/>
      <c r="AU262" s="57" t="str">
        <f t="shared" si="100"/>
        <v>Pendiente</v>
      </c>
      <c r="AV262" s="148"/>
      <c r="AW262" s="70" t="s">
        <v>35</v>
      </c>
    </row>
    <row r="263" spans="1:49" ht="30" customHeight="1" x14ac:dyDescent="0.25">
      <c r="A263" s="58">
        <v>349</v>
      </c>
      <c r="B263" s="146">
        <v>43522</v>
      </c>
      <c r="C263" s="147" t="s">
        <v>38</v>
      </c>
      <c r="D263" s="148"/>
      <c r="E263" s="147" t="s">
        <v>1574</v>
      </c>
      <c r="F263" s="146">
        <v>43487</v>
      </c>
      <c r="G263" s="295" t="s">
        <v>1580</v>
      </c>
      <c r="H263" s="291" t="s">
        <v>70</v>
      </c>
      <c r="I263" s="291" t="s">
        <v>1906</v>
      </c>
      <c r="J263" s="118" t="s">
        <v>1608</v>
      </c>
      <c r="K263" s="119" t="s">
        <v>1606</v>
      </c>
      <c r="L263" s="117">
        <v>2</v>
      </c>
      <c r="M263" s="191" t="s">
        <v>53</v>
      </c>
      <c r="N263" s="69" t="str">
        <f>IF(H263="","",VLOOKUP(H263,dato!$A$2:$B$43,2,FALSE))</f>
        <v>Gonzalo Carlos Sierra Vergara (E)</v>
      </c>
      <c r="O263" s="69" t="s">
        <v>70</v>
      </c>
      <c r="P263" s="69" t="s">
        <v>175</v>
      </c>
      <c r="Q263" s="78" t="s">
        <v>190</v>
      </c>
      <c r="R263" s="69" t="s">
        <v>1625</v>
      </c>
      <c r="S263" s="93">
        <v>0.9</v>
      </c>
      <c r="T263" s="69" t="s">
        <v>311</v>
      </c>
      <c r="U263" s="78">
        <v>43585</v>
      </c>
      <c r="V263" s="78">
        <v>43830</v>
      </c>
      <c r="W263" s="146"/>
      <c r="X263" s="148"/>
      <c r="Y263" s="165"/>
      <c r="Z263" s="154" t="str">
        <f t="shared" si="101"/>
        <v/>
      </c>
      <c r="AA263" s="155" t="str">
        <f t="shared" si="102"/>
        <v/>
      </c>
      <c r="AB263" s="156" t="str">
        <f t="shared" si="103"/>
        <v/>
      </c>
      <c r="AC263" s="147"/>
      <c r="AD263" s="142"/>
      <c r="AE263" s="222">
        <v>43525</v>
      </c>
      <c r="AF263" s="148"/>
      <c r="AG263" s="223">
        <v>0</v>
      </c>
      <c r="AH263" s="153">
        <f t="shared" si="104"/>
        <v>0</v>
      </c>
      <c r="AI263" s="155">
        <f t="shared" si="105"/>
        <v>0</v>
      </c>
      <c r="AJ263" s="156" t="str">
        <f t="shared" si="106"/>
        <v>AMARILLO</v>
      </c>
      <c r="AK263" s="147" t="s">
        <v>1893</v>
      </c>
      <c r="AL263" s="148"/>
      <c r="AM263" s="148"/>
      <c r="AN263" s="148"/>
      <c r="AO263" s="165"/>
      <c r="AP263" s="154" t="str">
        <f t="shared" si="107"/>
        <v/>
      </c>
      <c r="AQ263" s="155" t="str">
        <f t="shared" si="108"/>
        <v/>
      </c>
      <c r="AR263" s="152" t="str">
        <f t="shared" si="109"/>
        <v/>
      </c>
      <c r="AS263" s="148"/>
      <c r="AT263" s="148"/>
      <c r="AU263" s="57" t="str">
        <f t="shared" si="100"/>
        <v>Pendiente</v>
      </c>
      <c r="AV263" s="148"/>
      <c r="AW263" s="70" t="s">
        <v>35</v>
      </c>
    </row>
    <row r="264" spans="1:49" ht="30" customHeight="1" x14ac:dyDescent="0.25">
      <c r="A264" s="58">
        <v>349</v>
      </c>
      <c r="B264" s="146">
        <v>43522</v>
      </c>
      <c r="C264" s="147" t="s">
        <v>38</v>
      </c>
      <c r="D264" s="148"/>
      <c r="E264" s="147" t="s">
        <v>1574</v>
      </c>
      <c r="F264" s="146">
        <v>43487</v>
      </c>
      <c r="G264" s="295" t="s">
        <v>1581</v>
      </c>
      <c r="H264" s="291" t="s">
        <v>70</v>
      </c>
      <c r="I264" s="291" t="s">
        <v>1907</v>
      </c>
      <c r="J264" s="118" t="s">
        <v>1609</v>
      </c>
      <c r="K264" s="119" t="s">
        <v>1610</v>
      </c>
      <c r="L264" s="117">
        <v>3</v>
      </c>
      <c r="M264" s="191" t="s">
        <v>53</v>
      </c>
      <c r="N264" s="69" t="str">
        <f>IF(H264="","",VLOOKUP(H264,dato!$A$2:$B$43,2,FALSE))</f>
        <v>Gonzalo Carlos Sierra Vergara (E)</v>
      </c>
      <c r="O264" s="69" t="s">
        <v>70</v>
      </c>
      <c r="P264" s="69" t="s">
        <v>175</v>
      </c>
      <c r="Q264" s="78" t="s">
        <v>190</v>
      </c>
      <c r="R264" s="69" t="s">
        <v>1626</v>
      </c>
      <c r="S264" s="93">
        <v>0.9</v>
      </c>
      <c r="T264" s="69" t="s">
        <v>311</v>
      </c>
      <c r="U264" s="78">
        <v>43585</v>
      </c>
      <c r="V264" s="78">
        <v>43850</v>
      </c>
      <c r="W264" s="146"/>
      <c r="X264" s="148"/>
      <c r="Y264" s="165"/>
      <c r="Z264" s="154" t="str">
        <f t="shared" si="101"/>
        <v/>
      </c>
      <c r="AA264" s="155" t="str">
        <f t="shared" si="102"/>
        <v/>
      </c>
      <c r="AB264" s="156" t="str">
        <f t="shared" si="103"/>
        <v/>
      </c>
      <c r="AC264" s="147"/>
      <c r="AD264" s="142"/>
      <c r="AE264" s="222">
        <v>43525</v>
      </c>
      <c r="AF264" s="148"/>
      <c r="AG264" s="223">
        <v>0</v>
      </c>
      <c r="AH264" s="153">
        <f t="shared" si="104"/>
        <v>0</v>
      </c>
      <c r="AI264" s="155">
        <f t="shared" si="105"/>
        <v>0</v>
      </c>
      <c r="AJ264" s="156" t="str">
        <f t="shared" si="106"/>
        <v>AMARILLO</v>
      </c>
      <c r="AK264" s="147" t="s">
        <v>1893</v>
      </c>
      <c r="AL264" s="148"/>
      <c r="AM264" s="148"/>
      <c r="AN264" s="148"/>
      <c r="AO264" s="165"/>
      <c r="AP264" s="154" t="str">
        <f t="shared" si="107"/>
        <v/>
      </c>
      <c r="AQ264" s="155" t="str">
        <f t="shared" si="108"/>
        <v/>
      </c>
      <c r="AR264" s="152" t="str">
        <f t="shared" si="109"/>
        <v/>
      </c>
      <c r="AS264" s="148"/>
      <c r="AT264" s="148"/>
      <c r="AU264" s="57" t="str">
        <f t="shared" si="100"/>
        <v>Pendiente</v>
      </c>
      <c r="AV264" s="148"/>
      <c r="AW264" s="70" t="s">
        <v>35</v>
      </c>
    </row>
    <row r="265" spans="1:49" ht="30" customHeight="1" x14ac:dyDescent="0.25">
      <c r="A265" s="58">
        <v>349</v>
      </c>
      <c r="B265" s="146">
        <v>43522</v>
      </c>
      <c r="C265" s="147" t="s">
        <v>38</v>
      </c>
      <c r="D265" s="148"/>
      <c r="E265" s="147" t="s">
        <v>1574</v>
      </c>
      <c r="F265" s="146">
        <v>43487</v>
      </c>
      <c r="G265" s="295" t="s">
        <v>1582</v>
      </c>
      <c r="H265" s="291" t="s">
        <v>70</v>
      </c>
      <c r="I265" s="291" t="s">
        <v>1908</v>
      </c>
      <c r="J265" s="118" t="s">
        <v>1611</v>
      </c>
      <c r="K265" s="119" t="s">
        <v>1612</v>
      </c>
      <c r="L265" s="117">
        <v>3</v>
      </c>
      <c r="M265" s="191" t="s">
        <v>53</v>
      </c>
      <c r="N265" s="69" t="str">
        <f>IF(H265="","",VLOOKUP(H265,dato!$A$2:$B$43,2,FALSE))</f>
        <v>Gonzalo Carlos Sierra Vergara (E)</v>
      </c>
      <c r="O265" s="69" t="s">
        <v>70</v>
      </c>
      <c r="P265" s="69" t="s">
        <v>175</v>
      </c>
      <c r="Q265" s="78" t="s">
        <v>190</v>
      </c>
      <c r="R265" s="69" t="s">
        <v>1627</v>
      </c>
      <c r="S265" s="93">
        <v>0.9</v>
      </c>
      <c r="T265" s="69" t="s">
        <v>311</v>
      </c>
      <c r="U265" s="78">
        <v>43539</v>
      </c>
      <c r="V265" s="78">
        <v>43799</v>
      </c>
      <c r="W265" s="146"/>
      <c r="X265" s="148"/>
      <c r="Y265" s="165"/>
      <c r="Z265" s="154" t="str">
        <f t="shared" si="101"/>
        <v/>
      </c>
      <c r="AA265" s="155" t="str">
        <f t="shared" si="102"/>
        <v/>
      </c>
      <c r="AB265" s="156" t="str">
        <f t="shared" si="103"/>
        <v/>
      </c>
      <c r="AC265" s="147"/>
      <c r="AD265" s="142"/>
      <c r="AE265" s="222">
        <v>43525</v>
      </c>
      <c r="AF265" s="148"/>
      <c r="AG265" s="223">
        <v>0</v>
      </c>
      <c r="AH265" s="153">
        <f t="shared" si="104"/>
        <v>0</v>
      </c>
      <c r="AI265" s="155">
        <f t="shared" si="105"/>
        <v>0</v>
      </c>
      <c r="AJ265" s="156" t="str">
        <f t="shared" si="106"/>
        <v>AMARILLO</v>
      </c>
      <c r="AK265" s="147" t="s">
        <v>1893</v>
      </c>
      <c r="AL265" s="148"/>
      <c r="AM265" s="148"/>
      <c r="AN265" s="148"/>
      <c r="AO265" s="165"/>
      <c r="AP265" s="154" t="str">
        <f t="shared" si="107"/>
        <v/>
      </c>
      <c r="AQ265" s="155" t="str">
        <f t="shared" si="108"/>
        <v/>
      </c>
      <c r="AR265" s="152" t="str">
        <f t="shared" si="109"/>
        <v/>
      </c>
      <c r="AS265" s="148"/>
      <c r="AT265" s="148"/>
      <c r="AU265" s="57" t="str">
        <f t="shared" si="100"/>
        <v>Pendiente</v>
      </c>
      <c r="AV265" s="148"/>
      <c r="AW265" s="70" t="s">
        <v>35</v>
      </c>
    </row>
    <row r="266" spans="1:49" ht="30" customHeight="1" x14ac:dyDescent="0.25">
      <c r="A266" s="125">
        <v>349</v>
      </c>
      <c r="B266" s="126">
        <v>43522</v>
      </c>
      <c r="C266" s="127" t="s">
        <v>38</v>
      </c>
      <c r="D266" s="123"/>
      <c r="E266" s="127" t="s">
        <v>1574</v>
      </c>
      <c r="F266" s="126">
        <v>43487</v>
      </c>
      <c r="G266" s="295">
        <v>15</v>
      </c>
      <c r="H266" s="291" t="s">
        <v>70</v>
      </c>
      <c r="I266" s="291" t="s">
        <v>1613</v>
      </c>
      <c r="J266" s="118" t="s">
        <v>1614</v>
      </c>
      <c r="K266" s="119" t="s">
        <v>1587</v>
      </c>
      <c r="L266" s="117">
        <v>3</v>
      </c>
      <c r="M266" s="191" t="s">
        <v>53</v>
      </c>
      <c r="N266" s="69" t="str">
        <f>IF(H266="","",VLOOKUP(H266,dato!$A$2:$B$43,2,FALSE))</f>
        <v>Gonzalo Carlos Sierra Vergara (E)</v>
      </c>
      <c r="O266" s="69" t="s">
        <v>70</v>
      </c>
      <c r="P266" s="69" t="s">
        <v>175</v>
      </c>
      <c r="Q266" s="78" t="s">
        <v>190</v>
      </c>
      <c r="R266" s="69" t="s">
        <v>1617</v>
      </c>
      <c r="S266" s="93">
        <v>1</v>
      </c>
      <c r="T266" s="69" t="s">
        <v>311</v>
      </c>
      <c r="U266" s="78">
        <v>43530</v>
      </c>
      <c r="V266" s="78">
        <v>43707</v>
      </c>
      <c r="W266" s="146"/>
      <c r="X266" s="148"/>
      <c r="Y266" s="165"/>
      <c r="Z266" s="154" t="str">
        <f t="shared" si="101"/>
        <v/>
      </c>
      <c r="AA266" s="155" t="str">
        <f t="shared" si="102"/>
        <v/>
      </c>
      <c r="AB266" s="156" t="str">
        <f t="shared" si="103"/>
        <v/>
      </c>
      <c r="AC266" s="147"/>
      <c r="AD266" s="142"/>
      <c r="AE266" s="222">
        <v>43525</v>
      </c>
      <c r="AF266" s="148"/>
      <c r="AG266" s="223">
        <v>0</v>
      </c>
      <c r="AH266" s="153">
        <f t="shared" si="104"/>
        <v>0</v>
      </c>
      <c r="AI266" s="155">
        <f t="shared" si="105"/>
        <v>0</v>
      </c>
      <c r="AJ266" s="156" t="str">
        <f t="shared" si="106"/>
        <v>AMARILLO</v>
      </c>
      <c r="AK266" s="147" t="s">
        <v>1893</v>
      </c>
      <c r="AL266" s="148"/>
      <c r="AM266" s="148"/>
      <c r="AN266" s="148"/>
      <c r="AO266" s="165"/>
      <c r="AP266" s="154" t="str">
        <f t="shared" si="107"/>
        <v/>
      </c>
      <c r="AQ266" s="155" t="str">
        <f t="shared" si="108"/>
        <v/>
      </c>
      <c r="AR266" s="152" t="str">
        <f t="shared" si="109"/>
        <v/>
      </c>
      <c r="AS266" s="148"/>
      <c r="AT266" s="148"/>
      <c r="AU266" s="57" t="str">
        <f t="shared" si="100"/>
        <v>Pendiente</v>
      </c>
      <c r="AV266" s="148"/>
      <c r="AW266" s="70" t="s">
        <v>35</v>
      </c>
    </row>
    <row r="267" spans="1:49" ht="30" customHeight="1" x14ac:dyDescent="0.25">
      <c r="A267" s="58">
        <v>349</v>
      </c>
      <c r="B267" s="146">
        <v>43522</v>
      </c>
      <c r="C267" s="147" t="s">
        <v>38</v>
      </c>
      <c r="D267" s="148"/>
      <c r="E267" s="147" t="s">
        <v>1574</v>
      </c>
      <c r="F267" s="146">
        <v>43487</v>
      </c>
      <c r="G267" s="295" t="s">
        <v>1634</v>
      </c>
      <c r="H267" s="291" t="s">
        <v>33</v>
      </c>
      <c r="I267" s="291" t="s">
        <v>1909</v>
      </c>
      <c r="J267" s="118" t="s">
        <v>1635</v>
      </c>
      <c r="K267" s="119" t="s">
        <v>1636</v>
      </c>
      <c r="L267" s="117">
        <v>3</v>
      </c>
      <c r="M267" s="191" t="s">
        <v>53</v>
      </c>
      <c r="N267" s="69" t="str">
        <f>IF(H267="","",VLOOKUP(H267,dato!$A$2:$B$43,2,FALSE))</f>
        <v>Gloria Verónica Zambrano Ocampo</v>
      </c>
      <c r="O267" s="69" t="s">
        <v>123</v>
      </c>
      <c r="P267" s="69" t="s">
        <v>1640</v>
      </c>
      <c r="Q267" s="78" t="s">
        <v>1641</v>
      </c>
      <c r="R267" s="69" t="s">
        <v>1642</v>
      </c>
      <c r="S267" s="93">
        <v>0.9</v>
      </c>
      <c r="T267" s="69" t="s">
        <v>1643</v>
      </c>
      <c r="U267" s="78">
        <v>43517</v>
      </c>
      <c r="V267" s="78">
        <v>43677</v>
      </c>
      <c r="W267" s="146"/>
      <c r="X267" s="148"/>
      <c r="Y267" s="165"/>
      <c r="Z267" s="154" t="str">
        <f t="shared" ref="Z267:Z269" si="110">(IF(Y267="","",IF(OR($L267=0,$L267="",W267=""),"",Y267/$L267)))</f>
        <v/>
      </c>
      <c r="AA267" s="155" t="str">
        <f t="shared" ref="AA267:AA269" si="111">(IF(OR($S267="",Z267=""),"",IF(OR($S267=0,Z267=0),0,IF((Z267*100%)/$S267&gt;100%,100%,(Z267*100%)/$S267))))</f>
        <v/>
      </c>
      <c r="AB267" s="156" t="str">
        <f t="shared" ref="AB267:AB269" si="112">IF(Y267="","",IF(W267="","FALTA FECHA SEGUIMIENTO",IF(W267&gt;$V267,IF(AA267=100%,"OK","ROJO"),IF(AA267&lt;ROUND(DAYS360($U267,W267,FALSE),0)/ROUND(DAYS360($U267,$V267,FALSE),-1),"ROJO",IF(AA267=100%,"OK","AMARILLO")))))</f>
        <v/>
      </c>
      <c r="AC267" s="147"/>
      <c r="AD267" s="142"/>
      <c r="AE267" s="146">
        <v>43536</v>
      </c>
      <c r="AF267" s="69" t="s">
        <v>1753</v>
      </c>
      <c r="AG267" s="165">
        <v>0.8</v>
      </c>
      <c r="AH267" s="154">
        <f t="shared" ref="AH267:AH269" si="113">IF(AG267="","",IF(OR($L267=0,$L267="",AE267=""),"",AG267/$L267))</f>
        <v>0.26666666666666666</v>
      </c>
      <c r="AI267" s="155">
        <f t="shared" ref="AI267:AI269" si="114">IF(OR($S267="",AH267=""),"",IF(OR($S267=0,AH267=0),0,IF((AH267*100%)/$S267&gt;100%,100%,(AH267*100%)/$S267)))</f>
        <v>0.29629629629629628</v>
      </c>
      <c r="AJ267" s="156" t="str">
        <f t="shared" ref="AJ267:AJ269" si="115">IF(AG267="","",IF(AE267="","FALTA FECHA SEGUIMIENTO",IF(AE267&gt;$V267,IF(AI267=100%,"OK","ROJO"),IF(AI267&lt;ROUND(DAYS360($U267,AE267,FALSE),0)/ROUND(DAYS360($U267,$V267,FALSE),-1),"ROJO",IF(AI267=100%,"OK","AMARILLO")))))</f>
        <v>AMARILLO</v>
      </c>
      <c r="AK267" s="69" t="s">
        <v>1754</v>
      </c>
      <c r="AL267" s="142" t="s">
        <v>1571</v>
      </c>
      <c r="AM267" s="148"/>
      <c r="AN267" s="148"/>
      <c r="AO267" s="165"/>
      <c r="AP267" s="154" t="str">
        <f t="shared" si="107"/>
        <v/>
      </c>
      <c r="AQ267" s="155" t="str">
        <f t="shared" si="108"/>
        <v/>
      </c>
      <c r="AR267" s="152" t="str">
        <f t="shared" si="109"/>
        <v/>
      </c>
      <c r="AS267" s="148"/>
      <c r="AT267" s="148"/>
      <c r="AU267" s="57" t="str">
        <f t="shared" ref="AU267:AU269" si="116">IF(A267="","",IF(OR(AA267=100%,AI267=100%,AY267=100%,BG267=100%),"Cumplida","Pendiente"))</f>
        <v>Pendiente</v>
      </c>
      <c r="AV267" s="148"/>
      <c r="AW267" s="70" t="s">
        <v>35</v>
      </c>
    </row>
    <row r="268" spans="1:49" ht="30" customHeight="1" x14ac:dyDescent="0.25">
      <c r="A268" s="58">
        <v>349</v>
      </c>
      <c r="B268" s="146">
        <v>43522</v>
      </c>
      <c r="C268" s="147" t="s">
        <v>38</v>
      </c>
      <c r="D268" s="148"/>
      <c r="E268" s="147" t="s">
        <v>1574</v>
      </c>
      <c r="F268" s="146">
        <v>43487</v>
      </c>
      <c r="G268" s="295">
        <v>5</v>
      </c>
      <c r="H268" s="291" t="s">
        <v>33</v>
      </c>
      <c r="I268" s="291" t="s">
        <v>1637</v>
      </c>
      <c r="J268" s="118" t="s">
        <v>1638</v>
      </c>
      <c r="K268" s="119" t="s">
        <v>1674</v>
      </c>
      <c r="L268" s="117">
        <v>3</v>
      </c>
      <c r="M268" s="191" t="s">
        <v>53</v>
      </c>
      <c r="N268" s="69" t="str">
        <f>IF(H268="","",VLOOKUP(H268,dato!$A$2:$B$43,2,FALSE))</f>
        <v>Gloria Verónica Zambrano Ocampo</v>
      </c>
      <c r="O268" s="69" t="s">
        <v>85</v>
      </c>
      <c r="P268" s="69" t="s">
        <v>1640</v>
      </c>
      <c r="Q268" s="78" t="s">
        <v>1644</v>
      </c>
      <c r="R268" s="69" t="s">
        <v>1645</v>
      </c>
      <c r="S268" s="93">
        <v>0.9</v>
      </c>
      <c r="T268" s="69" t="s">
        <v>1646</v>
      </c>
      <c r="U268" s="78">
        <v>43517</v>
      </c>
      <c r="V268" s="78">
        <v>43830</v>
      </c>
      <c r="W268" s="146"/>
      <c r="X268" s="148"/>
      <c r="Y268" s="165"/>
      <c r="Z268" s="154" t="str">
        <f t="shared" si="110"/>
        <v/>
      </c>
      <c r="AA268" s="155" t="str">
        <f t="shared" si="111"/>
        <v/>
      </c>
      <c r="AB268" s="156" t="str">
        <f t="shared" si="112"/>
        <v/>
      </c>
      <c r="AC268" s="147"/>
      <c r="AD268" s="142"/>
      <c r="AE268" s="146">
        <v>43537</v>
      </c>
      <c r="AF268" s="69" t="s">
        <v>1755</v>
      </c>
      <c r="AG268" s="165">
        <v>0</v>
      </c>
      <c r="AH268" s="153">
        <f t="shared" si="113"/>
        <v>0</v>
      </c>
      <c r="AI268" s="155">
        <f t="shared" si="114"/>
        <v>0</v>
      </c>
      <c r="AJ268" s="156" t="str">
        <f t="shared" si="115"/>
        <v>ROJO</v>
      </c>
      <c r="AK268" s="69" t="s">
        <v>1755</v>
      </c>
      <c r="AL268" s="142" t="s">
        <v>1571</v>
      </c>
      <c r="AM268" s="148"/>
      <c r="AN268" s="148"/>
      <c r="AO268" s="165"/>
      <c r="AP268" s="154" t="str">
        <f t="shared" si="107"/>
        <v/>
      </c>
      <c r="AQ268" s="155" t="str">
        <f t="shared" si="108"/>
        <v/>
      </c>
      <c r="AR268" s="152" t="str">
        <f t="shared" si="109"/>
        <v/>
      </c>
      <c r="AS268" s="148"/>
      <c r="AT268" s="148"/>
      <c r="AU268" s="57" t="str">
        <f t="shared" si="116"/>
        <v>Pendiente</v>
      </c>
      <c r="AV268" s="148"/>
      <c r="AW268" s="70" t="s">
        <v>35</v>
      </c>
    </row>
    <row r="269" spans="1:49" ht="30" customHeight="1" x14ac:dyDescent="0.25">
      <c r="A269" s="58">
        <v>349</v>
      </c>
      <c r="B269" s="146">
        <v>43522</v>
      </c>
      <c r="C269" s="147" t="s">
        <v>38</v>
      </c>
      <c r="D269" s="148"/>
      <c r="E269" s="147" t="s">
        <v>1574</v>
      </c>
      <c r="F269" s="146">
        <v>43487</v>
      </c>
      <c r="G269" s="295">
        <v>15</v>
      </c>
      <c r="H269" s="291" t="s">
        <v>33</v>
      </c>
      <c r="I269" s="291" t="s">
        <v>1639</v>
      </c>
      <c r="J269" s="118" t="s">
        <v>1638</v>
      </c>
      <c r="K269" s="119" t="s">
        <v>1674</v>
      </c>
      <c r="L269" s="117">
        <v>3</v>
      </c>
      <c r="M269" s="191" t="s">
        <v>53</v>
      </c>
      <c r="N269" s="69" t="str">
        <f>IF(H269="","",VLOOKUP(H269,dato!$A$2:$B$43,2,FALSE))</f>
        <v>Gloria Verónica Zambrano Ocampo</v>
      </c>
      <c r="O269" s="69" t="s">
        <v>133</v>
      </c>
      <c r="P269" s="69" t="s">
        <v>1640</v>
      </c>
      <c r="Q269" s="78" t="s">
        <v>1644</v>
      </c>
      <c r="R269" s="69" t="s">
        <v>1645</v>
      </c>
      <c r="S269" s="93">
        <v>0.9</v>
      </c>
      <c r="T269" s="69" t="s">
        <v>1646</v>
      </c>
      <c r="U269" s="78">
        <v>43517</v>
      </c>
      <c r="V269" s="78">
        <v>43830</v>
      </c>
      <c r="W269" s="146"/>
      <c r="X269" s="148"/>
      <c r="Y269" s="165"/>
      <c r="Z269" s="154" t="str">
        <f t="shared" si="110"/>
        <v/>
      </c>
      <c r="AA269" s="155" t="str">
        <f t="shared" si="111"/>
        <v/>
      </c>
      <c r="AB269" s="156" t="str">
        <f t="shared" si="112"/>
        <v/>
      </c>
      <c r="AC269" s="147"/>
      <c r="AD269" s="142"/>
      <c r="AE269" s="146">
        <v>43537</v>
      </c>
      <c r="AF269" s="69" t="s">
        <v>1755</v>
      </c>
      <c r="AG269" s="165">
        <v>0</v>
      </c>
      <c r="AH269" s="153">
        <f t="shared" si="113"/>
        <v>0</v>
      </c>
      <c r="AI269" s="155">
        <f t="shared" si="114"/>
        <v>0</v>
      </c>
      <c r="AJ269" s="156" t="str">
        <f t="shared" si="115"/>
        <v>ROJO</v>
      </c>
      <c r="AK269" s="69" t="s">
        <v>1755</v>
      </c>
      <c r="AL269" s="142" t="s">
        <v>1571</v>
      </c>
      <c r="AM269" s="148"/>
      <c r="AN269" s="148"/>
      <c r="AO269" s="165"/>
      <c r="AP269" s="154" t="str">
        <f t="shared" si="107"/>
        <v/>
      </c>
      <c r="AQ269" s="155" t="str">
        <f t="shared" si="108"/>
        <v/>
      </c>
      <c r="AR269" s="152" t="str">
        <f t="shared" si="109"/>
        <v/>
      </c>
      <c r="AS269" s="148"/>
      <c r="AT269" s="148"/>
      <c r="AU269" s="57" t="str">
        <f t="shared" si="116"/>
        <v>Pendiente</v>
      </c>
      <c r="AV269" s="148"/>
      <c r="AW269" s="70" t="s">
        <v>35</v>
      </c>
    </row>
    <row r="270" spans="1:49" ht="30" customHeight="1" x14ac:dyDescent="0.25">
      <c r="A270" s="58">
        <v>349</v>
      </c>
      <c r="B270" s="146">
        <v>43522</v>
      </c>
      <c r="C270" s="147" t="s">
        <v>38</v>
      </c>
      <c r="D270" s="148"/>
      <c r="E270" s="147" t="s">
        <v>1574</v>
      </c>
      <c r="F270" s="146">
        <v>43487</v>
      </c>
      <c r="G270" s="295">
        <v>1</v>
      </c>
      <c r="H270" s="291" t="s">
        <v>68</v>
      </c>
      <c r="I270" s="299" t="s">
        <v>1910</v>
      </c>
      <c r="J270" s="118" t="s">
        <v>1647</v>
      </c>
      <c r="K270" s="119" t="s">
        <v>1648</v>
      </c>
      <c r="L270" s="117">
        <v>1</v>
      </c>
      <c r="M270" s="191" t="s">
        <v>50</v>
      </c>
      <c r="N270" s="69" t="str">
        <f>IF(H270="","",VLOOKUP(H270,dato!$A$2:$B$43,2,FALSE))</f>
        <v>Cdte.Gerardo Alonso Martínez Riveros</v>
      </c>
      <c r="O270" s="69" t="s">
        <v>152</v>
      </c>
      <c r="P270" s="69" t="s">
        <v>1658</v>
      </c>
      <c r="Q270" s="78" t="s">
        <v>190</v>
      </c>
      <c r="R270" s="69" t="s">
        <v>1656</v>
      </c>
      <c r="S270" s="93">
        <v>1</v>
      </c>
      <c r="T270" s="69" t="s">
        <v>1657</v>
      </c>
      <c r="U270" s="78">
        <v>43542</v>
      </c>
      <c r="V270" s="78">
        <v>43707</v>
      </c>
      <c r="W270" s="146"/>
      <c r="X270" s="148"/>
      <c r="Y270" s="165"/>
      <c r="Z270" s="154" t="str">
        <f t="shared" ref="Z270:Z275" si="117">(IF(Y270="","",IF(OR($L270=0,$L270="",W270=""),"",Y270/$L270)))</f>
        <v/>
      </c>
      <c r="AA270" s="155" t="str">
        <f t="shared" ref="AA270:AA275" si="118">(IF(OR($S270="",Z270=""),"",IF(OR($S270=0,Z270=0),0,IF((Z270*100%)/$S270&gt;100%,100%,(Z270*100%)/$S270))))</f>
        <v/>
      </c>
      <c r="AB270" s="156" t="str">
        <f t="shared" ref="AB270:AB275" si="119">IF(Y270="","",IF(W270="","FALTA FECHA SEGUIMIENTO",IF(W270&gt;$V270,IF(AA270=100%,"OK","ROJO"),IF(AA270&lt;ROUND(DAYS360($U270,W270,FALSE),0)/ROUND(DAYS360($U270,$V270,FALSE),-1),"ROJO",IF(AA270=100%,"OK","AMARILLO")))))</f>
        <v/>
      </c>
      <c r="AC270" s="147"/>
      <c r="AD270" s="142"/>
      <c r="AE270" s="144">
        <v>43538</v>
      </c>
      <c r="AF270" s="207" t="s">
        <v>1715</v>
      </c>
      <c r="AG270" s="165">
        <v>0</v>
      </c>
      <c r="AH270" s="153">
        <f t="shared" ref="AH270:AH275" si="120">IF(AG270="","",IF(OR($L270=0,$L270="",AE270=""),"",AG270/$L270))</f>
        <v>0</v>
      </c>
      <c r="AI270" s="155">
        <f t="shared" ref="AI270:AI275" si="121">IF(OR($S270="",AH270=""),"",IF(OR($S270=0,AH270=0),0,IF((AH270*100%)/$S270&gt;100%,100%,(AH270*100%)/$S270)))</f>
        <v>0</v>
      </c>
      <c r="AJ270" s="156" t="str">
        <f t="shared" ref="AJ270:AJ275" si="122">IF(AG270="","",IF(AE270="","FALTA FECHA SEGUIMIENTO",IF(AE270&gt;$V270,IF(AI270=100%,"OK","ROJO"),IF(AI270&lt;ROUND(DAYS360($U270,AE270,FALSE),0)/ROUND(DAYS360($U270,$V270,FALSE),-1),"ROJO",IF(AI270=100%,"OK","AMARILLO")))))</f>
        <v>AMARILLO</v>
      </c>
      <c r="AK270" s="147" t="s">
        <v>1717</v>
      </c>
      <c r="AL270" s="142" t="s">
        <v>44</v>
      </c>
      <c r="AM270" s="148"/>
      <c r="AN270" s="148"/>
      <c r="AO270" s="165"/>
      <c r="AP270" s="154" t="str">
        <f t="shared" si="107"/>
        <v/>
      </c>
      <c r="AQ270" s="155" t="str">
        <f t="shared" si="108"/>
        <v/>
      </c>
      <c r="AR270" s="152" t="str">
        <f t="shared" si="109"/>
        <v/>
      </c>
      <c r="AS270" s="148"/>
      <c r="AT270" s="148"/>
      <c r="AU270" s="57" t="str">
        <f t="shared" ref="AU270:AU275" si="123">IF(A270="","",IF(OR(AA270=100%,AI270=100%,AY270=100%,BG270=100%),"Cumplida","Pendiente"))</f>
        <v>Pendiente</v>
      </c>
      <c r="AV270" s="148"/>
      <c r="AW270" s="70" t="s">
        <v>35</v>
      </c>
    </row>
    <row r="271" spans="1:49" ht="30" customHeight="1" x14ac:dyDescent="0.25">
      <c r="A271" s="58">
        <v>349</v>
      </c>
      <c r="B271" s="146">
        <v>43522</v>
      </c>
      <c r="C271" s="147" t="s">
        <v>38</v>
      </c>
      <c r="D271" s="148"/>
      <c r="E271" s="147" t="s">
        <v>1574</v>
      </c>
      <c r="F271" s="146">
        <v>43487</v>
      </c>
      <c r="G271" s="295">
        <v>2</v>
      </c>
      <c r="H271" s="291" t="s">
        <v>68</v>
      </c>
      <c r="I271" s="291" t="s">
        <v>1911</v>
      </c>
      <c r="J271" s="118" t="s">
        <v>1649</v>
      </c>
      <c r="K271" s="119" t="s">
        <v>1663</v>
      </c>
      <c r="L271" s="117">
        <v>1</v>
      </c>
      <c r="M271" s="191" t="s">
        <v>50</v>
      </c>
      <c r="N271" s="69" t="str">
        <f>IF(H271="","",VLOOKUP(H271,dato!$A$2:$B$43,2,FALSE))</f>
        <v>Cdte.Gerardo Alonso Martínez Riveros</v>
      </c>
      <c r="O271" s="69" t="s">
        <v>152</v>
      </c>
      <c r="P271" s="69" t="s">
        <v>1658</v>
      </c>
      <c r="Q271" s="78" t="s">
        <v>190</v>
      </c>
      <c r="R271" s="69" t="s">
        <v>1659</v>
      </c>
      <c r="S271" s="93">
        <v>1</v>
      </c>
      <c r="T271" s="69" t="s">
        <v>1660</v>
      </c>
      <c r="U271" s="78">
        <v>43542</v>
      </c>
      <c r="V271" s="78">
        <v>43830</v>
      </c>
      <c r="W271" s="146"/>
      <c r="X271" s="148"/>
      <c r="Y271" s="165"/>
      <c r="Z271" s="154" t="str">
        <f t="shared" si="117"/>
        <v/>
      </c>
      <c r="AA271" s="155" t="str">
        <f t="shared" si="118"/>
        <v/>
      </c>
      <c r="AB271" s="156" t="str">
        <f t="shared" si="119"/>
        <v/>
      </c>
      <c r="AC271" s="147"/>
      <c r="AD271" s="142"/>
      <c r="AE271" s="144">
        <v>43538</v>
      </c>
      <c r="AF271" s="208" t="s">
        <v>1706</v>
      </c>
      <c r="AG271" s="165">
        <v>0</v>
      </c>
      <c r="AH271" s="153">
        <f t="shared" si="120"/>
        <v>0</v>
      </c>
      <c r="AI271" s="155">
        <f t="shared" si="121"/>
        <v>0</v>
      </c>
      <c r="AJ271" s="156" t="str">
        <f t="shared" si="122"/>
        <v>AMARILLO</v>
      </c>
      <c r="AK271" s="147" t="s">
        <v>1717</v>
      </c>
      <c r="AL271" s="142" t="s">
        <v>44</v>
      </c>
      <c r="AM271" s="148"/>
      <c r="AN271" s="148"/>
      <c r="AO271" s="165"/>
      <c r="AP271" s="154" t="str">
        <f t="shared" si="107"/>
        <v/>
      </c>
      <c r="AQ271" s="155" t="str">
        <f t="shared" si="108"/>
        <v/>
      </c>
      <c r="AR271" s="152" t="str">
        <f t="shared" si="109"/>
        <v/>
      </c>
      <c r="AS271" s="148"/>
      <c r="AT271" s="148"/>
      <c r="AU271" s="57" t="str">
        <f t="shared" si="123"/>
        <v>Pendiente</v>
      </c>
      <c r="AV271" s="148"/>
      <c r="AW271" s="70" t="s">
        <v>35</v>
      </c>
    </row>
    <row r="272" spans="1:49" ht="30" customHeight="1" x14ac:dyDescent="0.25">
      <c r="A272" s="58">
        <v>349</v>
      </c>
      <c r="B272" s="146">
        <v>43522</v>
      </c>
      <c r="C272" s="147" t="s">
        <v>38</v>
      </c>
      <c r="D272" s="148"/>
      <c r="E272" s="147" t="s">
        <v>1574</v>
      </c>
      <c r="F272" s="146">
        <v>43487</v>
      </c>
      <c r="G272" s="295">
        <v>4</v>
      </c>
      <c r="H272" s="291" t="s">
        <v>68</v>
      </c>
      <c r="I272" s="291" t="s">
        <v>1664</v>
      </c>
      <c r="J272" s="118" t="s">
        <v>1650</v>
      </c>
      <c r="K272" s="119" t="s">
        <v>1651</v>
      </c>
      <c r="L272" s="117">
        <v>2</v>
      </c>
      <c r="M272" s="191" t="s">
        <v>50</v>
      </c>
      <c r="N272" s="69" t="str">
        <f>IF(H272="","",VLOOKUP(H272,dato!$A$2:$B$43,2,FALSE))</f>
        <v>Cdte.Gerardo Alonso Martínez Riveros</v>
      </c>
      <c r="O272" s="69" t="s">
        <v>152</v>
      </c>
      <c r="P272" s="69" t="s">
        <v>1658</v>
      </c>
      <c r="Q272" s="78" t="s">
        <v>190</v>
      </c>
      <c r="R272" s="69" t="s">
        <v>1661</v>
      </c>
      <c r="S272" s="93">
        <v>1</v>
      </c>
      <c r="T272" s="69" t="s">
        <v>1662</v>
      </c>
      <c r="U272" s="78">
        <v>43542</v>
      </c>
      <c r="V272" s="78">
        <v>43707</v>
      </c>
      <c r="W272" s="146"/>
      <c r="X272" s="148"/>
      <c r="Y272" s="165"/>
      <c r="Z272" s="154" t="str">
        <f t="shared" si="117"/>
        <v/>
      </c>
      <c r="AA272" s="155" t="str">
        <f t="shared" si="118"/>
        <v/>
      </c>
      <c r="AB272" s="156" t="str">
        <f t="shared" si="119"/>
        <v/>
      </c>
      <c r="AC272" s="147"/>
      <c r="AD272" s="142"/>
      <c r="AE272" s="144">
        <v>43538</v>
      </c>
      <c r="AF272" s="147" t="s">
        <v>1716</v>
      </c>
      <c r="AG272" s="165">
        <v>0</v>
      </c>
      <c r="AH272" s="153">
        <f t="shared" si="120"/>
        <v>0</v>
      </c>
      <c r="AI272" s="155">
        <f t="shared" si="121"/>
        <v>0</v>
      </c>
      <c r="AJ272" s="156" t="str">
        <f t="shared" si="122"/>
        <v>AMARILLO</v>
      </c>
      <c r="AK272" s="147" t="s">
        <v>1717</v>
      </c>
      <c r="AL272" s="142" t="s">
        <v>44</v>
      </c>
      <c r="AM272" s="148"/>
      <c r="AN272" s="148"/>
      <c r="AO272" s="165"/>
      <c r="AP272" s="154" t="str">
        <f t="shared" si="107"/>
        <v/>
      </c>
      <c r="AQ272" s="155" t="str">
        <f t="shared" si="108"/>
        <v/>
      </c>
      <c r="AR272" s="152" t="str">
        <f t="shared" si="109"/>
        <v/>
      </c>
      <c r="AS272" s="148"/>
      <c r="AT272" s="148"/>
      <c r="AU272" s="57" t="str">
        <f t="shared" si="123"/>
        <v>Pendiente</v>
      </c>
      <c r="AV272" s="148"/>
      <c r="AW272" s="70" t="s">
        <v>35</v>
      </c>
    </row>
    <row r="273" spans="1:51" ht="30" customHeight="1" x14ac:dyDescent="0.25">
      <c r="A273" s="58">
        <v>349</v>
      </c>
      <c r="B273" s="146">
        <v>43522</v>
      </c>
      <c r="C273" s="147" t="s">
        <v>38</v>
      </c>
      <c r="D273" s="148"/>
      <c r="E273" s="147" t="s">
        <v>1574</v>
      </c>
      <c r="F273" s="146">
        <v>43487</v>
      </c>
      <c r="G273" s="295">
        <v>6</v>
      </c>
      <c r="H273" s="291" t="s">
        <v>68</v>
      </c>
      <c r="I273" s="291" t="s">
        <v>1652</v>
      </c>
      <c r="J273" s="118" t="s">
        <v>1653</v>
      </c>
      <c r="K273" s="119" t="s">
        <v>1651</v>
      </c>
      <c r="L273" s="117">
        <v>2</v>
      </c>
      <c r="M273" s="191" t="s">
        <v>50</v>
      </c>
      <c r="N273" s="69" t="str">
        <f>IF(H273="","",VLOOKUP(H273,dato!$A$2:$B$43,2,FALSE))</f>
        <v>Cdte.Gerardo Alonso Martínez Riveros</v>
      </c>
      <c r="O273" s="69" t="s">
        <v>152</v>
      </c>
      <c r="P273" s="69" t="s">
        <v>1658</v>
      </c>
      <c r="Q273" s="78" t="s">
        <v>190</v>
      </c>
      <c r="R273" s="69" t="s">
        <v>1661</v>
      </c>
      <c r="S273" s="93">
        <v>1</v>
      </c>
      <c r="T273" s="69" t="s">
        <v>1662</v>
      </c>
      <c r="U273" s="78">
        <v>43556</v>
      </c>
      <c r="V273" s="78">
        <v>43738</v>
      </c>
      <c r="W273" s="146"/>
      <c r="X273" s="148"/>
      <c r="Y273" s="165"/>
      <c r="Z273" s="154" t="str">
        <f t="shared" si="117"/>
        <v/>
      </c>
      <c r="AA273" s="155" t="str">
        <f t="shared" si="118"/>
        <v/>
      </c>
      <c r="AB273" s="156" t="str">
        <f t="shared" si="119"/>
        <v/>
      </c>
      <c r="AC273" s="147"/>
      <c r="AD273" s="142"/>
      <c r="AE273" s="144">
        <v>43538</v>
      </c>
      <c r="AF273" s="147" t="s">
        <v>1716</v>
      </c>
      <c r="AG273" s="165">
        <v>0</v>
      </c>
      <c r="AH273" s="153">
        <f t="shared" si="120"/>
        <v>0</v>
      </c>
      <c r="AI273" s="155">
        <f t="shared" si="121"/>
        <v>0</v>
      </c>
      <c r="AJ273" s="156" t="str">
        <f t="shared" si="122"/>
        <v>AMARILLO</v>
      </c>
      <c r="AK273" s="147" t="s">
        <v>1717</v>
      </c>
      <c r="AL273" s="142" t="s">
        <v>44</v>
      </c>
      <c r="AM273" s="148"/>
      <c r="AN273" s="148"/>
      <c r="AO273" s="165"/>
      <c r="AP273" s="154" t="str">
        <f t="shared" si="107"/>
        <v/>
      </c>
      <c r="AQ273" s="155" t="str">
        <f t="shared" si="108"/>
        <v/>
      </c>
      <c r="AR273" s="152" t="str">
        <f t="shared" si="109"/>
        <v/>
      </c>
      <c r="AS273" s="148"/>
      <c r="AT273" s="148"/>
      <c r="AU273" s="57" t="str">
        <f t="shared" si="123"/>
        <v>Pendiente</v>
      </c>
      <c r="AV273" s="148"/>
      <c r="AW273" s="70" t="s">
        <v>35</v>
      </c>
    </row>
    <row r="274" spans="1:51" ht="30" customHeight="1" x14ac:dyDescent="0.25">
      <c r="A274" s="58">
        <v>349</v>
      </c>
      <c r="B274" s="146">
        <v>43522</v>
      </c>
      <c r="C274" s="147" t="s">
        <v>38</v>
      </c>
      <c r="D274" s="148"/>
      <c r="E274" s="147" t="s">
        <v>1574</v>
      </c>
      <c r="F274" s="146">
        <v>43487</v>
      </c>
      <c r="G274" s="295">
        <v>11</v>
      </c>
      <c r="H274" s="291" t="s">
        <v>68</v>
      </c>
      <c r="I274" s="291" t="s">
        <v>1602</v>
      </c>
      <c r="J274" s="118" t="s">
        <v>1654</v>
      </c>
      <c r="K274" s="119" t="s">
        <v>1651</v>
      </c>
      <c r="L274" s="117">
        <v>2</v>
      </c>
      <c r="M274" s="191" t="s">
        <v>50</v>
      </c>
      <c r="N274" s="69" t="str">
        <f>IF(H274="","",VLOOKUP(H274,dato!$A$2:$B$43,2,FALSE))</f>
        <v>Cdte.Gerardo Alonso Martínez Riveros</v>
      </c>
      <c r="O274" s="69" t="s">
        <v>152</v>
      </c>
      <c r="P274" s="69" t="s">
        <v>1658</v>
      </c>
      <c r="Q274" s="78" t="s">
        <v>190</v>
      </c>
      <c r="R274" s="69" t="s">
        <v>1661</v>
      </c>
      <c r="S274" s="93">
        <v>1</v>
      </c>
      <c r="T274" s="69" t="s">
        <v>1662</v>
      </c>
      <c r="U274" s="78">
        <v>43556</v>
      </c>
      <c r="V274" s="78">
        <v>43738</v>
      </c>
      <c r="W274" s="146"/>
      <c r="X274" s="148"/>
      <c r="Y274" s="165"/>
      <c r="Z274" s="154" t="str">
        <f t="shared" si="117"/>
        <v/>
      </c>
      <c r="AA274" s="155" t="str">
        <f t="shared" si="118"/>
        <v/>
      </c>
      <c r="AB274" s="156" t="str">
        <f t="shared" si="119"/>
        <v/>
      </c>
      <c r="AC274" s="147"/>
      <c r="AD274" s="142"/>
      <c r="AE274" s="144">
        <v>43538</v>
      </c>
      <c r="AF274" s="147" t="s">
        <v>1716</v>
      </c>
      <c r="AG274" s="165">
        <v>0</v>
      </c>
      <c r="AH274" s="153">
        <f t="shared" si="120"/>
        <v>0</v>
      </c>
      <c r="AI274" s="155">
        <f t="shared" si="121"/>
        <v>0</v>
      </c>
      <c r="AJ274" s="156" t="str">
        <f t="shared" si="122"/>
        <v>AMARILLO</v>
      </c>
      <c r="AK274" s="147" t="s">
        <v>1717</v>
      </c>
      <c r="AL274" s="142" t="s">
        <v>44</v>
      </c>
      <c r="AM274" s="148"/>
      <c r="AN274" s="148"/>
      <c r="AO274" s="165"/>
      <c r="AP274" s="154" t="str">
        <f t="shared" si="107"/>
        <v/>
      </c>
      <c r="AQ274" s="155" t="str">
        <f t="shared" si="108"/>
        <v/>
      </c>
      <c r="AR274" s="152" t="str">
        <f t="shared" si="109"/>
        <v/>
      </c>
      <c r="AS274" s="148"/>
      <c r="AT274" s="148"/>
      <c r="AU274" s="57" t="str">
        <f t="shared" si="123"/>
        <v>Pendiente</v>
      </c>
      <c r="AV274" s="148"/>
      <c r="AW274" s="70" t="s">
        <v>35</v>
      </c>
    </row>
    <row r="275" spans="1:51" ht="30" customHeight="1" x14ac:dyDescent="0.25">
      <c r="A275" s="58">
        <v>349</v>
      </c>
      <c r="B275" s="146">
        <v>43522</v>
      </c>
      <c r="C275" s="147" t="s">
        <v>38</v>
      </c>
      <c r="D275" s="148"/>
      <c r="E275" s="147" t="s">
        <v>1574</v>
      </c>
      <c r="F275" s="146">
        <v>43487</v>
      </c>
      <c r="G275" s="295" t="s">
        <v>1655</v>
      </c>
      <c r="H275" s="291" t="s">
        <v>68</v>
      </c>
      <c r="I275" s="291" t="s">
        <v>1912</v>
      </c>
      <c r="J275" s="118" t="s">
        <v>1653</v>
      </c>
      <c r="K275" s="119" t="s">
        <v>1651</v>
      </c>
      <c r="L275" s="117">
        <v>2</v>
      </c>
      <c r="M275" s="191" t="s">
        <v>50</v>
      </c>
      <c r="N275" s="69" t="str">
        <f>IF(H275="","",VLOOKUP(H275,dato!$A$2:$B$43,2,FALSE))</f>
        <v>Cdte.Gerardo Alonso Martínez Riveros</v>
      </c>
      <c r="O275" s="69" t="s">
        <v>152</v>
      </c>
      <c r="P275" s="69" t="s">
        <v>1658</v>
      </c>
      <c r="Q275" s="78" t="s">
        <v>190</v>
      </c>
      <c r="R275" s="69" t="s">
        <v>1661</v>
      </c>
      <c r="S275" s="93">
        <v>1</v>
      </c>
      <c r="T275" s="69" t="s">
        <v>1662</v>
      </c>
      <c r="U275" s="78">
        <v>43556</v>
      </c>
      <c r="V275" s="78">
        <v>43738</v>
      </c>
      <c r="W275" s="146"/>
      <c r="X275" s="148"/>
      <c r="Y275" s="165"/>
      <c r="Z275" s="154" t="str">
        <f t="shared" si="117"/>
        <v/>
      </c>
      <c r="AA275" s="155" t="str">
        <f t="shared" si="118"/>
        <v/>
      </c>
      <c r="AB275" s="156" t="str">
        <f t="shared" si="119"/>
        <v/>
      </c>
      <c r="AC275" s="147"/>
      <c r="AD275" s="142"/>
      <c r="AE275" s="144">
        <v>43538</v>
      </c>
      <c r="AF275" s="147" t="s">
        <v>1716</v>
      </c>
      <c r="AG275" s="165">
        <v>0</v>
      </c>
      <c r="AH275" s="153">
        <f t="shared" si="120"/>
        <v>0</v>
      </c>
      <c r="AI275" s="155">
        <f t="shared" si="121"/>
        <v>0</v>
      </c>
      <c r="AJ275" s="156" t="str">
        <f t="shared" si="122"/>
        <v>AMARILLO</v>
      </c>
      <c r="AK275" s="147" t="s">
        <v>1717</v>
      </c>
      <c r="AL275" s="142" t="s">
        <v>44</v>
      </c>
      <c r="AM275" s="148"/>
      <c r="AN275" s="148"/>
      <c r="AO275" s="165"/>
      <c r="AP275" s="154" t="str">
        <f t="shared" si="107"/>
        <v/>
      </c>
      <c r="AQ275" s="155" t="str">
        <f t="shared" si="108"/>
        <v/>
      </c>
      <c r="AR275" s="152" t="str">
        <f t="shared" si="109"/>
        <v/>
      </c>
      <c r="AS275" s="148"/>
      <c r="AT275" s="148"/>
      <c r="AU275" s="57" t="str">
        <f t="shared" si="123"/>
        <v>Pendiente</v>
      </c>
      <c r="AV275" s="148"/>
      <c r="AW275" s="70" t="s">
        <v>35</v>
      </c>
    </row>
    <row r="276" spans="1:51" ht="30" customHeight="1" x14ac:dyDescent="0.25">
      <c r="A276" s="58">
        <v>349</v>
      </c>
      <c r="B276" s="146">
        <v>43522</v>
      </c>
      <c r="C276" s="147" t="s">
        <v>38</v>
      </c>
      <c r="D276" s="148"/>
      <c r="E276" s="147" t="s">
        <v>1574</v>
      </c>
      <c r="F276" s="146">
        <v>43487</v>
      </c>
      <c r="G276" s="295" t="s">
        <v>1666</v>
      </c>
      <c r="H276" s="291" t="s">
        <v>45</v>
      </c>
      <c r="I276" s="291" t="s">
        <v>1913</v>
      </c>
      <c r="J276" s="118" t="s">
        <v>1667</v>
      </c>
      <c r="K276" s="119" t="s">
        <v>1668</v>
      </c>
      <c r="L276" s="117">
        <v>1</v>
      </c>
      <c r="M276" s="191" t="s">
        <v>53</v>
      </c>
      <c r="N276" s="69" t="str">
        <f>IF(H276="","",VLOOKUP(H276,dato!$A$2:$B$43,2,FALSE))</f>
        <v>Giohana Catarine Gonzalez Turizo</v>
      </c>
      <c r="O276" s="69" t="s">
        <v>1669</v>
      </c>
      <c r="P276" s="69" t="s">
        <v>1670</v>
      </c>
      <c r="Q276" s="195" t="s">
        <v>1671</v>
      </c>
      <c r="R276" s="69" t="s">
        <v>1672</v>
      </c>
      <c r="S276" s="93">
        <v>1</v>
      </c>
      <c r="T276" s="69" t="s">
        <v>1673</v>
      </c>
      <c r="U276" s="78">
        <v>43525</v>
      </c>
      <c r="V276" s="78">
        <v>43830</v>
      </c>
      <c r="W276" s="146"/>
      <c r="X276" s="148"/>
      <c r="Y276" s="165"/>
      <c r="Z276" s="154" t="str">
        <f t="shared" ref="Z276:Z279" si="124">(IF(Y276="","",IF(OR($L276=0,$L276="",W276=""),"",Y276/$L276)))</f>
        <v/>
      </c>
      <c r="AA276" s="155" t="str">
        <f t="shared" ref="AA276:AA279" si="125">(IF(OR($S276="",Z276=""),"",IF(OR($S276=0,Z276=0),0,IF((Z276*100%)/$S276&gt;100%,100%,(Z276*100%)/$S276))))</f>
        <v/>
      </c>
      <c r="AB276" s="156" t="str">
        <f t="shared" ref="AB276:AB279" si="126">IF(Y276="","",IF(W276="","FALTA FECHA SEGUIMIENTO",IF(W276&gt;$V276,IF(AA276=100%,"OK","ROJO"),IF(AA276&lt;ROUND(DAYS360($U276,W276,FALSE),0)/ROUND(DAYS360($U276,$V276,FALSE),-1),"ROJO",IF(AA276=100%,"OK","AMARILLO")))))</f>
        <v/>
      </c>
      <c r="AC276" s="147"/>
      <c r="AD276" s="142"/>
      <c r="AE276" s="146">
        <v>43543</v>
      </c>
      <c r="AF276" s="147" t="s">
        <v>1759</v>
      </c>
      <c r="AG276" s="165">
        <v>0.8</v>
      </c>
      <c r="AH276" s="153">
        <f t="shared" ref="AH276:AH279" si="127">IF(AG276="","",IF(OR($L276=0,$L276="",AE276=""),"",AG276/$L276))</f>
        <v>0.8</v>
      </c>
      <c r="AI276" s="155">
        <f t="shared" ref="AI276:AI279" si="128">IF(OR($S276="",AH276=""),"",IF(OR($S276=0,AH276=0),0,IF((AH276*100%)/$S276&gt;100%,100%,(AH276*100%)/$S276)))</f>
        <v>0.8</v>
      </c>
      <c r="AJ276" s="156" t="str">
        <f t="shared" ref="AJ276:AJ279" si="129">IF(AG276="","",IF(AE276="","FALTA FECHA SEGUIMIENTO",IF(AE276&gt;$V276,IF(AI276=100%,"OK","ROJO"),IF(AI276&lt;ROUND(DAYS360($U276,AE276,FALSE),0)/ROUND(DAYS360($U276,$V276,FALSE),-1),"ROJO",IF(AI276=100%,"OK","AMARILLO")))))</f>
        <v>AMARILLO</v>
      </c>
      <c r="AK276" s="147" t="s">
        <v>1760</v>
      </c>
      <c r="AL276" s="142" t="s">
        <v>172</v>
      </c>
      <c r="AM276" s="148"/>
      <c r="AN276" s="148"/>
      <c r="AO276" s="165"/>
      <c r="AP276" s="154" t="str">
        <f t="shared" ref="AP276:AP279" si="130">(IF(AO276="","",IF(OR($L276=0,$L276="",AM276=""),"",AO276/$L276)))</f>
        <v/>
      </c>
      <c r="AQ276" s="155" t="str">
        <f t="shared" ref="AQ276:AQ279" si="131">IF(OR($S276="",AP276=""),"",IF(OR($S276=0,AP276=0),0,IF((AP276*100%)/$S276&gt;100%,100%,(AP276*100%)/$S276)))</f>
        <v/>
      </c>
      <c r="AR276" s="152" t="str">
        <f t="shared" ref="AR276:AR279" si="132">IF(AO276="","",IF(AM276="","FALTA FECHA SEGUIMIENTO",IF(AM276&gt;$V276,IF(AQ276=100%,"OK","ROJO"),IF(AQ276&lt;ROUND(DAYS360($U276,AM276,FALSE),0)/ROUND(DAYS360($U276,$V276,FALSE),-1),"ROJO",IF(AQ276=100%,"OK","AMARILLO")))))</f>
        <v/>
      </c>
      <c r="AS276" s="148"/>
      <c r="AT276" s="148"/>
      <c r="AU276" s="57" t="str">
        <f t="shared" ref="AU276:AU279" si="133">IF(A276="","",IF(OR(AA276=100%,AI276=100%,AY276=100%,BG276=100%),"Cumplida","Pendiente"))</f>
        <v>Pendiente</v>
      </c>
      <c r="AV276" s="148"/>
      <c r="AW276" s="70" t="s">
        <v>35</v>
      </c>
    </row>
    <row r="277" spans="1:51" s="194" customFormat="1" ht="30" customHeight="1" x14ac:dyDescent="0.25">
      <c r="A277" s="58">
        <v>350</v>
      </c>
      <c r="B277" s="146">
        <v>43383</v>
      </c>
      <c r="C277" s="147" t="s">
        <v>38</v>
      </c>
      <c r="D277" s="148"/>
      <c r="E277" s="147" t="s">
        <v>1679</v>
      </c>
      <c r="F277" s="146">
        <v>43383</v>
      </c>
      <c r="G277" s="295">
        <v>2</v>
      </c>
      <c r="H277" s="291" t="s">
        <v>57</v>
      </c>
      <c r="I277" s="291" t="s">
        <v>1680</v>
      </c>
      <c r="J277" s="118" t="s">
        <v>1681</v>
      </c>
      <c r="K277" s="119" t="s">
        <v>1682</v>
      </c>
      <c r="L277" s="117">
        <v>3</v>
      </c>
      <c r="M277" s="191" t="s">
        <v>53</v>
      </c>
      <c r="N277" s="69" t="str">
        <f>IF(H277="","",VLOOKUP(H277,dato!$A$2:$B$43,2,FALSE))</f>
        <v>Gonzalo Carlos Sierra Vergara</v>
      </c>
      <c r="O277" s="69" t="s">
        <v>137</v>
      </c>
      <c r="P277" s="69" t="s">
        <v>175</v>
      </c>
      <c r="Q277" s="166" t="s">
        <v>1688</v>
      </c>
      <c r="R277" s="69"/>
      <c r="S277" s="93">
        <v>1</v>
      </c>
      <c r="T277" s="69" t="s">
        <v>1689</v>
      </c>
      <c r="U277" s="78">
        <v>43467</v>
      </c>
      <c r="V277" s="78">
        <v>43538</v>
      </c>
      <c r="W277" s="146"/>
      <c r="X277" s="148"/>
      <c r="Y277" s="165"/>
      <c r="Z277" s="154" t="str">
        <f t="shared" si="124"/>
        <v/>
      </c>
      <c r="AA277" s="155" t="str">
        <f t="shared" si="125"/>
        <v/>
      </c>
      <c r="AB277" s="156" t="str">
        <f t="shared" si="126"/>
        <v/>
      </c>
      <c r="AC277" s="147"/>
      <c r="AD277" s="142"/>
      <c r="AE277" s="144">
        <v>43536</v>
      </c>
      <c r="AF277" s="205" t="s">
        <v>1729</v>
      </c>
      <c r="AG277" s="165">
        <v>1</v>
      </c>
      <c r="AH277" s="154">
        <f t="shared" si="127"/>
        <v>0.33333333333333331</v>
      </c>
      <c r="AI277" s="155">
        <f t="shared" si="128"/>
        <v>0.33333333333333331</v>
      </c>
      <c r="AJ277" s="156" t="str">
        <f t="shared" si="129"/>
        <v>ROJO</v>
      </c>
      <c r="AK277" s="147" t="s">
        <v>1730</v>
      </c>
      <c r="AL277" s="142" t="s">
        <v>44</v>
      </c>
      <c r="AM277" s="148"/>
      <c r="AN277" s="148"/>
      <c r="AO277" s="165"/>
      <c r="AP277" s="154" t="str">
        <f t="shared" si="130"/>
        <v/>
      </c>
      <c r="AQ277" s="155" t="str">
        <f t="shared" si="131"/>
        <v/>
      </c>
      <c r="AR277" s="152" t="str">
        <f t="shared" si="132"/>
        <v/>
      </c>
      <c r="AS277" s="148"/>
      <c r="AT277" s="148"/>
      <c r="AU277" s="57" t="str">
        <f t="shared" si="133"/>
        <v>Pendiente</v>
      </c>
      <c r="AV277" s="148"/>
      <c r="AW277" s="70" t="s">
        <v>35</v>
      </c>
      <c r="AX277" s="36"/>
      <c r="AY277" s="193"/>
    </row>
    <row r="278" spans="1:51" ht="30" customHeight="1" x14ac:dyDescent="0.25">
      <c r="A278" s="58">
        <v>350</v>
      </c>
      <c r="B278" s="146">
        <v>43383</v>
      </c>
      <c r="C278" s="147" t="s">
        <v>38</v>
      </c>
      <c r="D278" s="148"/>
      <c r="E278" s="147" t="s">
        <v>1679</v>
      </c>
      <c r="F278" s="146">
        <v>43383</v>
      </c>
      <c r="G278" s="295">
        <v>3</v>
      </c>
      <c r="H278" s="291" t="s">
        <v>57</v>
      </c>
      <c r="I278" s="291" t="s">
        <v>1683</v>
      </c>
      <c r="J278" s="118" t="s">
        <v>1684</v>
      </c>
      <c r="K278" s="119" t="s">
        <v>1682</v>
      </c>
      <c r="L278" s="117">
        <v>3</v>
      </c>
      <c r="M278" s="191" t="s">
        <v>53</v>
      </c>
      <c r="N278" s="69" t="str">
        <f>IF(H278="","",VLOOKUP(H278,dato!$A$2:$B$43,2,FALSE))</f>
        <v>Gonzalo Carlos Sierra Vergara</v>
      </c>
      <c r="O278" s="69" t="s">
        <v>137</v>
      </c>
      <c r="P278" s="69" t="s">
        <v>175</v>
      </c>
      <c r="Q278" s="166" t="s">
        <v>1688</v>
      </c>
      <c r="R278" s="69"/>
      <c r="S278" s="93">
        <v>1</v>
      </c>
      <c r="T278" s="69" t="s">
        <v>1690</v>
      </c>
      <c r="U278" s="78">
        <v>43467</v>
      </c>
      <c r="V278" s="78">
        <v>43538</v>
      </c>
      <c r="W278" s="146"/>
      <c r="X278" s="148"/>
      <c r="Y278" s="165"/>
      <c r="Z278" s="154" t="str">
        <f t="shared" si="124"/>
        <v/>
      </c>
      <c r="AA278" s="155" t="str">
        <f t="shared" si="125"/>
        <v/>
      </c>
      <c r="AB278" s="156" t="str">
        <f t="shared" si="126"/>
        <v/>
      </c>
      <c r="AC278" s="147"/>
      <c r="AD278" s="142"/>
      <c r="AE278" s="144">
        <v>43536</v>
      </c>
      <c r="AF278" s="205" t="s">
        <v>1729</v>
      </c>
      <c r="AG278" s="165">
        <v>1</v>
      </c>
      <c r="AH278" s="154">
        <f t="shared" si="127"/>
        <v>0.33333333333333331</v>
      </c>
      <c r="AI278" s="155">
        <f t="shared" si="128"/>
        <v>0.33333333333333331</v>
      </c>
      <c r="AJ278" s="156" t="str">
        <f t="shared" si="129"/>
        <v>ROJO</v>
      </c>
      <c r="AK278" s="147" t="s">
        <v>1730</v>
      </c>
      <c r="AL278" s="142" t="s">
        <v>44</v>
      </c>
      <c r="AM278" s="148"/>
      <c r="AN278" s="148"/>
      <c r="AO278" s="165"/>
      <c r="AP278" s="154" t="str">
        <f t="shared" si="130"/>
        <v/>
      </c>
      <c r="AQ278" s="155" t="str">
        <f t="shared" si="131"/>
        <v/>
      </c>
      <c r="AR278" s="152" t="str">
        <f t="shared" si="132"/>
        <v/>
      </c>
      <c r="AS278" s="148"/>
      <c r="AT278" s="148"/>
      <c r="AU278" s="57" t="str">
        <f t="shared" si="133"/>
        <v>Pendiente</v>
      </c>
      <c r="AV278" s="148"/>
      <c r="AW278" s="70" t="s">
        <v>35</v>
      </c>
    </row>
    <row r="279" spans="1:51" ht="30" customHeight="1" x14ac:dyDescent="0.25">
      <c r="A279" s="58">
        <v>350</v>
      </c>
      <c r="B279" s="146">
        <v>43383</v>
      </c>
      <c r="C279" s="147" t="s">
        <v>38</v>
      </c>
      <c r="D279" s="148"/>
      <c r="E279" s="147" t="s">
        <v>1679</v>
      </c>
      <c r="F279" s="146">
        <v>43383</v>
      </c>
      <c r="G279" s="295">
        <v>6</v>
      </c>
      <c r="H279" s="291" t="s">
        <v>57</v>
      </c>
      <c r="I279" s="291" t="s">
        <v>1685</v>
      </c>
      <c r="J279" s="118" t="s">
        <v>1686</v>
      </c>
      <c r="K279" s="119" t="s">
        <v>1687</v>
      </c>
      <c r="L279" s="117">
        <v>2</v>
      </c>
      <c r="M279" s="191" t="s">
        <v>53</v>
      </c>
      <c r="N279" s="69" t="str">
        <f>IF(H279="","",VLOOKUP(H279,dato!$A$2:$B$43,2,FALSE))</f>
        <v>Gonzalo Carlos Sierra Vergara</v>
      </c>
      <c r="O279" s="69" t="s">
        <v>137</v>
      </c>
      <c r="P279" s="69" t="s">
        <v>175</v>
      </c>
      <c r="Q279" s="166" t="s">
        <v>1688</v>
      </c>
      <c r="R279" s="69"/>
      <c r="S279" s="93">
        <v>1</v>
      </c>
      <c r="T279" s="69" t="s">
        <v>1691</v>
      </c>
      <c r="U279" s="78">
        <v>43467</v>
      </c>
      <c r="V279" s="78">
        <v>43538</v>
      </c>
      <c r="W279" s="146"/>
      <c r="X279" s="148"/>
      <c r="Y279" s="165"/>
      <c r="Z279" s="154" t="str">
        <f t="shared" si="124"/>
        <v/>
      </c>
      <c r="AA279" s="155" t="str">
        <f t="shared" si="125"/>
        <v/>
      </c>
      <c r="AB279" s="156" t="str">
        <f t="shared" si="126"/>
        <v/>
      </c>
      <c r="AC279" s="147"/>
      <c r="AD279" s="142"/>
      <c r="AE279" s="144">
        <v>43536</v>
      </c>
      <c r="AF279" s="148" t="s">
        <v>1731</v>
      </c>
      <c r="AG279" s="165">
        <v>0</v>
      </c>
      <c r="AH279" s="153">
        <f t="shared" si="127"/>
        <v>0</v>
      </c>
      <c r="AI279" s="155">
        <f t="shared" si="128"/>
        <v>0</v>
      </c>
      <c r="AJ279" s="156" t="str">
        <f t="shared" si="129"/>
        <v>ROJO</v>
      </c>
      <c r="AK279" s="147" t="s">
        <v>1732</v>
      </c>
      <c r="AL279" s="142" t="s">
        <v>44</v>
      </c>
      <c r="AM279" s="148"/>
      <c r="AN279" s="148"/>
      <c r="AO279" s="165"/>
      <c r="AP279" s="154" t="str">
        <f t="shared" si="130"/>
        <v/>
      </c>
      <c r="AQ279" s="155" t="str">
        <f t="shared" si="131"/>
        <v/>
      </c>
      <c r="AR279" s="152" t="str">
        <f t="shared" si="132"/>
        <v/>
      </c>
      <c r="AS279" s="148"/>
      <c r="AT279" s="148"/>
      <c r="AU279" s="57" t="str">
        <f t="shared" si="133"/>
        <v>Pendiente</v>
      </c>
      <c r="AV279" s="148"/>
      <c r="AW279" s="70" t="s">
        <v>35</v>
      </c>
    </row>
    <row r="280" spans="1:51" ht="30" customHeight="1" x14ac:dyDescent="0.25">
      <c r="A280" s="58">
        <v>350</v>
      </c>
      <c r="B280" s="146">
        <v>43383</v>
      </c>
      <c r="C280" s="147" t="s">
        <v>38</v>
      </c>
      <c r="D280" s="148"/>
      <c r="E280" s="147" t="s">
        <v>1679</v>
      </c>
      <c r="F280" s="146">
        <v>43383</v>
      </c>
      <c r="G280" s="295">
        <v>1</v>
      </c>
      <c r="H280" s="291" t="s">
        <v>57</v>
      </c>
      <c r="I280" s="291" t="s">
        <v>1692</v>
      </c>
      <c r="J280" s="118" t="s">
        <v>1693</v>
      </c>
      <c r="K280" s="119" t="s">
        <v>1694</v>
      </c>
      <c r="L280" s="117">
        <v>1</v>
      </c>
      <c r="M280" s="191" t="s">
        <v>53</v>
      </c>
      <c r="N280" s="69" t="str">
        <f>IF(H280="","",VLOOKUP(H280,dato!$A$2:$B$43,2,FALSE))</f>
        <v>Gonzalo Carlos Sierra Vergara</v>
      </c>
      <c r="O280" s="69" t="s">
        <v>123</v>
      </c>
      <c r="P280" s="69" t="s">
        <v>782</v>
      </c>
      <c r="Q280" s="166" t="s">
        <v>1688</v>
      </c>
      <c r="R280" s="69" t="s">
        <v>1698</v>
      </c>
      <c r="S280" s="93">
        <v>1</v>
      </c>
      <c r="T280" s="69" t="s">
        <v>1699</v>
      </c>
      <c r="U280" s="78">
        <v>43460</v>
      </c>
      <c r="V280" s="78">
        <v>43538</v>
      </c>
      <c r="W280" s="146"/>
      <c r="X280" s="148"/>
      <c r="Y280" s="165"/>
      <c r="Z280" s="154" t="str">
        <f t="shared" ref="Z280:Z281" si="134">(IF(Y280="","",IF(OR($L280=0,$L280="",W280=""),"",Y280/$L280)))</f>
        <v/>
      </c>
      <c r="AA280" s="155" t="str">
        <f t="shared" ref="AA280:AA281" si="135">(IF(OR($S280="",Z280=""),"",IF(OR($S280=0,Z280=0),0,IF((Z280*100%)/$S280&gt;100%,100%,(Z280*100%)/$S280))))</f>
        <v/>
      </c>
      <c r="AB280" s="156" t="str">
        <f t="shared" ref="AB280:AB281" si="136">IF(Y280="","",IF(W280="","FALTA FECHA SEGUIMIENTO",IF(W280&gt;$V280,IF(AA280=100%,"OK","ROJO"),IF(AA280&lt;ROUND(DAYS360($U280,W280,FALSE),0)/ROUND(DAYS360($U280,$V280,FALSE),-1),"ROJO",IF(AA280=100%,"OK","AMARILLO")))))</f>
        <v/>
      </c>
      <c r="AC280" s="147"/>
      <c r="AD280" s="142"/>
      <c r="AE280" s="144">
        <v>43536</v>
      </c>
      <c r="AF280" s="148" t="s">
        <v>1731</v>
      </c>
      <c r="AG280" s="165">
        <v>0</v>
      </c>
      <c r="AH280" s="153">
        <f t="shared" ref="AH280:AH281" si="137">IF(AG280="","",IF(OR($L280=0,$L280="",AE280=""),"",AG280/$L280))</f>
        <v>0</v>
      </c>
      <c r="AI280" s="155">
        <f t="shared" ref="AI280:AI281" si="138">IF(OR($S280="",AH280=""),"",IF(OR($S280=0,AH280=0),0,IF((AH280*100%)/$S280&gt;100%,100%,(AH280*100%)/$S280)))</f>
        <v>0</v>
      </c>
      <c r="AJ280" s="156" t="str">
        <f t="shared" ref="AJ280:AJ281" si="139">IF(AG280="","",IF(AE280="","FALTA FECHA SEGUIMIENTO",IF(AE280&gt;$V280,IF(AI280=100%,"OK","ROJO"),IF(AI280&lt;ROUND(DAYS360($U280,AE280,FALSE),0)/ROUND(DAYS360($U280,$V280,FALSE),-1),"ROJO",IF(AI280=100%,"OK","AMARILLO")))))</f>
        <v>ROJO</v>
      </c>
      <c r="AK280" s="147" t="s">
        <v>1733</v>
      </c>
      <c r="AL280" s="142" t="s">
        <v>44</v>
      </c>
      <c r="AM280" s="148"/>
      <c r="AN280" s="148"/>
      <c r="AO280" s="165"/>
      <c r="AP280" s="154" t="str">
        <f t="shared" ref="AP280:AP281" si="140">(IF(AO280="","",IF(OR($L280=0,$L280="",AM280=""),"",AO280/$L280)))</f>
        <v/>
      </c>
      <c r="AQ280" s="155" t="str">
        <f t="shared" ref="AQ280:AQ281" si="141">IF(OR($S280="",AP280=""),"",IF(OR($S280=0,AP280=0),0,IF((AP280*100%)/$S280&gt;100%,100%,(AP280*100%)/$S280)))</f>
        <v/>
      </c>
      <c r="AR280" s="152" t="str">
        <f t="shared" ref="AR280:AR281" si="142">IF(AO280="","",IF(AM280="","FALTA FECHA SEGUIMIENTO",IF(AM280&gt;$V280,IF(AQ280=100%,"OK","ROJO"),IF(AQ280&lt;ROUND(DAYS360($U280,AM280,FALSE),0)/ROUND(DAYS360($U280,$V280,FALSE),-1),"ROJO",IF(AQ280=100%,"OK","AMARILLO")))))</f>
        <v/>
      </c>
      <c r="AS280" s="148"/>
      <c r="AT280" s="148"/>
      <c r="AU280" s="57" t="str">
        <f t="shared" ref="AU280:AU281" si="143">IF(A280="","",IF(OR(AA280=100%,AI280=100%,AY280=100%,BG280=100%),"Cumplida","Pendiente"))</f>
        <v>Pendiente</v>
      </c>
      <c r="AV280" s="148"/>
      <c r="AW280" s="70" t="s">
        <v>35</v>
      </c>
    </row>
    <row r="281" spans="1:51" ht="30" customHeight="1" x14ac:dyDescent="0.25">
      <c r="A281" s="58">
        <v>350</v>
      </c>
      <c r="B281" s="146">
        <v>43383</v>
      </c>
      <c r="C281" s="147" t="s">
        <v>38</v>
      </c>
      <c r="D281" s="148"/>
      <c r="E281" s="147" t="s">
        <v>1679</v>
      </c>
      <c r="F281" s="146">
        <v>43383</v>
      </c>
      <c r="G281" s="295">
        <v>8</v>
      </c>
      <c r="H281" s="291" t="s">
        <v>57</v>
      </c>
      <c r="I281" s="291" t="s">
        <v>1695</v>
      </c>
      <c r="J281" s="118" t="s">
        <v>1696</v>
      </c>
      <c r="K281" s="119" t="s">
        <v>1697</v>
      </c>
      <c r="L281" s="117">
        <v>1</v>
      </c>
      <c r="M281" s="191" t="s">
        <v>53</v>
      </c>
      <c r="N281" s="69" t="str">
        <f>IF(H281="","",VLOOKUP(H281,dato!$A$2:$B$43,2,FALSE))</f>
        <v>Gonzalo Carlos Sierra Vergara</v>
      </c>
      <c r="O281" s="69" t="s">
        <v>123</v>
      </c>
      <c r="P281" s="69" t="s">
        <v>782</v>
      </c>
      <c r="Q281" s="166" t="s">
        <v>1688</v>
      </c>
      <c r="R281" s="69" t="s">
        <v>1700</v>
      </c>
      <c r="S281" s="93">
        <v>1</v>
      </c>
      <c r="T281" s="69" t="s">
        <v>1701</v>
      </c>
      <c r="U281" s="78">
        <v>43467</v>
      </c>
      <c r="V281" s="78">
        <v>43538</v>
      </c>
      <c r="W281" s="146"/>
      <c r="X281" s="148"/>
      <c r="Y281" s="165"/>
      <c r="Z281" s="154" t="str">
        <f t="shared" si="134"/>
        <v/>
      </c>
      <c r="AA281" s="155" t="str">
        <f t="shared" si="135"/>
        <v/>
      </c>
      <c r="AB281" s="156" t="str">
        <f t="shared" si="136"/>
        <v/>
      </c>
      <c r="AC281" s="147"/>
      <c r="AD281" s="142"/>
      <c r="AE281" s="144">
        <v>43536</v>
      </c>
      <c r="AF281" s="148" t="s">
        <v>1731</v>
      </c>
      <c r="AG281" s="165">
        <v>0</v>
      </c>
      <c r="AH281" s="153">
        <f t="shared" si="137"/>
        <v>0</v>
      </c>
      <c r="AI281" s="155">
        <f t="shared" si="138"/>
        <v>0</v>
      </c>
      <c r="AJ281" s="156" t="str">
        <f t="shared" si="139"/>
        <v>ROJO</v>
      </c>
      <c r="AK281" s="147" t="s">
        <v>1734</v>
      </c>
      <c r="AL281" s="142" t="s">
        <v>44</v>
      </c>
      <c r="AM281" s="148"/>
      <c r="AN281" s="148"/>
      <c r="AO281" s="165"/>
      <c r="AP281" s="154" t="str">
        <f t="shared" si="140"/>
        <v/>
      </c>
      <c r="AQ281" s="155" t="str">
        <f t="shared" si="141"/>
        <v/>
      </c>
      <c r="AR281" s="152" t="str">
        <f t="shared" si="142"/>
        <v/>
      </c>
      <c r="AS281" s="148"/>
      <c r="AT281" s="148"/>
      <c r="AU281" s="57" t="str">
        <f t="shared" si="143"/>
        <v>Pendiente</v>
      </c>
      <c r="AV281" s="148"/>
      <c r="AW281" s="70" t="s">
        <v>35</v>
      </c>
    </row>
    <row r="282" spans="1:51" s="204" customFormat="1" x14ac:dyDescent="0.25">
      <c r="A282" s="198"/>
      <c r="B282" s="198"/>
      <c r="C282" s="198"/>
      <c r="D282" s="198"/>
      <c r="E282" s="198"/>
      <c r="F282" s="198"/>
      <c r="G282" s="199"/>
      <c r="H282" s="198"/>
      <c r="I282" s="198"/>
      <c r="J282" s="198"/>
      <c r="K282" s="198"/>
      <c r="L282" s="199"/>
      <c r="M282" s="199"/>
      <c r="N282" s="200" t="str">
        <f>IF(H282="","",VLOOKUP(H282,dato!$A$2:$B$43,2,FALSE))</f>
        <v/>
      </c>
      <c r="O282" s="198"/>
      <c r="P282" s="198"/>
      <c r="Q282" s="198"/>
      <c r="R282" s="198"/>
      <c r="S282" s="198"/>
      <c r="T282" s="198"/>
      <c r="U282" s="198"/>
      <c r="V282" s="198"/>
      <c r="W282" s="198"/>
      <c r="X282" s="198"/>
      <c r="Y282" s="201"/>
      <c r="Z282" s="199"/>
      <c r="AA282" s="199"/>
      <c r="AB282" s="199"/>
      <c r="AC282" s="198"/>
      <c r="AD282" s="198"/>
      <c r="AE282" s="202"/>
      <c r="AF282" s="198"/>
      <c r="AG282" s="199"/>
      <c r="AH282" s="199"/>
      <c r="AI282" s="199"/>
      <c r="AJ282" s="199"/>
      <c r="AK282" s="198"/>
      <c r="AL282" s="203"/>
      <c r="AM282" s="198"/>
      <c r="AN282" s="198"/>
      <c r="AO282" s="199"/>
      <c r="AP282" s="199"/>
      <c r="AQ282" s="199"/>
      <c r="AR282" s="198"/>
      <c r="AS282" s="198"/>
      <c r="AT282" s="198"/>
      <c r="AU282" s="198"/>
      <c r="AV282" s="198"/>
      <c r="AW282" s="198"/>
      <c r="AX282" s="198"/>
      <c r="AY282" s="198"/>
    </row>
    <row r="1048516" spans="31:31" x14ac:dyDescent="0.25">
      <c r="AE1048516" s="66"/>
    </row>
  </sheetData>
  <autoFilter ref="A4:BB4"/>
  <mergeCells count="55">
    <mergeCell ref="AM1:AT1"/>
    <mergeCell ref="AM2:AM3"/>
    <mergeCell ref="AN2:AN3"/>
    <mergeCell ref="AO2:AO3"/>
    <mergeCell ref="AP2:AP3"/>
    <mergeCell ref="AQ2:AQ3"/>
    <mergeCell ref="AR2:AR3"/>
    <mergeCell ref="AS2:AS3"/>
    <mergeCell ref="AT2:AT3"/>
    <mergeCell ref="AU1:AY1"/>
    <mergeCell ref="AU2:AU3"/>
    <mergeCell ref="AV2:AV3"/>
    <mergeCell ref="AW2:AW3"/>
    <mergeCell ref="AX2:AX3"/>
    <mergeCell ref="AE1:AL1"/>
    <mergeCell ref="AE2:AE3"/>
    <mergeCell ref="AF2:AF3"/>
    <mergeCell ref="AG2:AG3"/>
    <mergeCell ref="AH2:AH3"/>
    <mergeCell ref="AI2:AI3"/>
    <mergeCell ref="AJ2:AJ3"/>
    <mergeCell ref="AK2:AK3"/>
    <mergeCell ref="AL2:AL3"/>
    <mergeCell ref="W1:AD1"/>
    <mergeCell ref="W2:W3"/>
    <mergeCell ref="X2:X3"/>
    <mergeCell ref="Y2:Y3"/>
    <mergeCell ref="Z2:Z3"/>
    <mergeCell ref="AA2:AA3"/>
    <mergeCell ref="AB2:AB3"/>
    <mergeCell ref="AC2:AC3"/>
    <mergeCell ref="AD2:AD3"/>
    <mergeCell ref="J1:V1"/>
    <mergeCell ref="A1:I1"/>
    <mergeCell ref="P2:P3"/>
    <mergeCell ref="A2:A3"/>
    <mergeCell ref="B2:B3"/>
    <mergeCell ref="C2:C3"/>
    <mergeCell ref="E2:E3"/>
    <mergeCell ref="F2:F3"/>
    <mergeCell ref="G2:G3"/>
    <mergeCell ref="H2:H3"/>
    <mergeCell ref="O2:O3"/>
    <mergeCell ref="I2:I3"/>
    <mergeCell ref="J2:J3"/>
    <mergeCell ref="D2:D3"/>
    <mergeCell ref="Q2:Q3"/>
    <mergeCell ref="R2:R3"/>
    <mergeCell ref="S2:S3"/>
    <mergeCell ref="T2:T3"/>
    <mergeCell ref="U2:U3"/>
    <mergeCell ref="V2:V3"/>
    <mergeCell ref="K2:L2"/>
    <mergeCell ref="M2:M3"/>
    <mergeCell ref="N2:N3"/>
  </mergeCells>
  <conditionalFormatting sqref="AB86:AB102 AB43:AB84 AB136:AB250 AB5:AB40 AR6:AR135 AJ5:AJ218 AB107:AB134 AJ235:AJ236">
    <cfRule type="containsText" dxfId="281" priority="5927" operator="containsText" text="AMARILLO">
      <formula>NOT(ISERROR(SEARCH("AMARILLO",AB5)))</formula>
    </cfRule>
    <cfRule type="containsText" priority="5928" operator="containsText" text="AMARILLO">
      <formula>NOT(ISERROR(SEARCH("AMARILLO",AB5)))</formula>
    </cfRule>
    <cfRule type="containsText" dxfId="280" priority="5929" operator="containsText" text="ROJO">
      <formula>NOT(ISERROR(SEARCH("ROJO",AB5)))</formula>
    </cfRule>
    <cfRule type="containsText" dxfId="279" priority="5930" operator="containsText" text="OK">
      <formula>NOT(ISERROR(SEARCH("OK",AB5)))</formula>
    </cfRule>
  </conditionalFormatting>
  <conditionalFormatting sqref="AB85">
    <cfRule type="containsText" dxfId="278" priority="5919" operator="containsText" text="AMARILLO">
      <formula>NOT(ISERROR(SEARCH("AMARILLO",AB85)))</formula>
    </cfRule>
    <cfRule type="containsText" priority="5920" operator="containsText" text="AMARILLO">
      <formula>NOT(ISERROR(SEARCH("AMARILLO",AB85)))</formula>
    </cfRule>
    <cfRule type="containsText" dxfId="277" priority="5921" operator="containsText" text="ROJO">
      <formula>NOT(ISERROR(SEARCH("ROJO",AB85)))</formula>
    </cfRule>
    <cfRule type="containsText" dxfId="276" priority="5922" operator="containsText" text="OK">
      <formula>NOT(ISERROR(SEARCH("OK",AB85)))</formula>
    </cfRule>
  </conditionalFormatting>
  <conditionalFormatting sqref="AW30 AW5 AW11:AW27 AW103:AW134 AW203:AW236 AW32:AW40 AW43:AW60">
    <cfRule type="containsText" dxfId="275" priority="5780" operator="containsText" text="cerrada">
      <formula>NOT(ISERROR(SEARCH("cerrada",AW5)))</formula>
    </cfRule>
    <cfRule type="containsText" dxfId="274" priority="5781" operator="containsText" text="cerrado">
      <formula>NOT(ISERROR(SEARCH("cerrado",AW5)))</formula>
    </cfRule>
    <cfRule type="containsText" dxfId="273" priority="5782" operator="containsText" text="Abierto">
      <formula>NOT(ISERROR(SEARCH("Abierto",AW5)))</formula>
    </cfRule>
  </conditionalFormatting>
  <conditionalFormatting sqref="AU203:AU235 AU5:AU134">
    <cfRule type="containsText" dxfId="272" priority="5777" operator="containsText" text="Cumplida">
      <formula>NOT(ISERROR(SEARCH("Cumplida",AU5)))</formula>
    </cfRule>
    <cfRule type="containsText" dxfId="271" priority="5778" operator="containsText" text="Pendiente">
      <formula>NOT(ISERROR(SEARCH("Pendiente",AU5)))</formula>
    </cfRule>
    <cfRule type="containsText" dxfId="270" priority="5779" operator="containsText" text="Cumplida">
      <formula>NOT(ISERROR(SEARCH("Cumplida",AU5)))</formula>
    </cfRule>
  </conditionalFormatting>
  <conditionalFormatting sqref="AW31">
    <cfRule type="containsText" dxfId="269" priority="5774" operator="containsText" text="cerrada">
      <formula>NOT(ISERROR(SEARCH("cerrada",AW31)))</formula>
    </cfRule>
    <cfRule type="containsText" dxfId="268" priority="5775" operator="containsText" text="cerrado">
      <formula>NOT(ISERROR(SEARCH("cerrado",AW31)))</formula>
    </cfRule>
    <cfRule type="containsText" dxfId="267" priority="5776" operator="containsText" text="Abierto">
      <formula>NOT(ISERROR(SEARCH("Abierto",AW31)))</formula>
    </cfRule>
  </conditionalFormatting>
  <conditionalFormatting sqref="AW29">
    <cfRule type="containsText" dxfId="266" priority="5766" operator="containsText" text="cerrada">
      <formula>NOT(ISERROR(SEARCH("cerrada",AW29)))</formula>
    </cfRule>
    <cfRule type="containsText" dxfId="265" priority="5767" operator="containsText" text="cerrado">
      <formula>NOT(ISERROR(SEARCH("cerrado",AW29)))</formula>
    </cfRule>
    <cfRule type="containsText" dxfId="264" priority="5768" operator="containsText" text="Abierto">
      <formula>NOT(ISERROR(SEARCH("Abierto",AW29)))</formula>
    </cfRule>
  </conditionalFormatting>
  <conditionalFormatting sqref="AW28">
    <cfRule type="containsText" dxfId="263" priority="5758" operator="containsText" text="cerrada">
      <formula>NOT(ISERROR(SEARCH("cerrada",AW28)))</formula>
    </cfRule>
    <cfRule type="containsText" dxfId="262" priority="5759" operator="containsText" text="cerrado">
      <formula>NOT(ISERROR(SEARCH("cerrado",AW28)))</formula>
    </cfRule>
    <cfRule type="containsText" dxfId="261" priority="5760" operator="containsText" text="Abierto">
      <formula>NOT(ISERROR(SEARCH("Abierto",AW28)))</formula>
    </cfRule>
  </conditionalFormatting>
  <conditionalFormatting sqref="AW61:AW102">
    <cfRule type="containsText" dxfId="260" priority="5744" operator="containsText" text="cerrada">
      <formula>NOT(ISERROR(SEARCH("cerrada",AW61)))</formula>
    </cfRule>
    <cfRule type="containsText" dxfId="259" priority="5745" operator="containsText" text="cerrado">
      <formula>NOT(ISERROR(SEARCH("cerrado",AW61)))</formula>
    </cfRule>
    <cfRule type="containsText" dxfId="258" priority="5746" operator="containsText" text="Abierto">
      <formula>NOT(ISERROR(SEARCH("Abierto",AW61)))</formula>
    </cfRule>
  </conditionalFormatting>
  <conditionalFormatting sqref="AU203:AU235 AU5:AU134">
    <cfRule type="containsText" dxfId="257" priority="4988" stopIfTrue="1" operator="containsText" text="Cumplida">
      <formula>NOT(ISERROR(SEARCH("Cumplida",AU5)))</formula>
    </cfRule>
    <cfRule type="containsText" dxfId="256" priority="4989" stopIfTrue="1" operator="containsText" text="Pendiente">
      <formula>NOT(ISERROR(SEARCH("Pendiente",AU5)))</formula>
    </cfRule>
  </conditionalFormatting>
  <conditionalFormatting sqref="AB103:AB106">
    <cfRule type="containsText" dxfId="255" priority="4908" operator="containsText" text="AMARILLO">
      <formula>NOT(ISERROR(SEARCH("AMARILLO",AB103)))</formula>
    </cfRule>
    <cfRule type="containsText" priority="4909" operator="containsText" text="AMARILLO">
      <formula>NOT(ISERROR(SEARCH("AMARILLO",AB103)))</formula>
    </cfRule>
    <cfRule type="containsText" dxfId="254" priority="4910" operator="containsText" text="ROJO">
      <formula>NOT(ISERROR(SEARCH("ROJO",AB103)))</formula>
    </cfRule>
    <cfRule type="containsText" dxfId="253" priority="4911" operator="containsText" text="OK">
      <formula>NOT(ISERROR(SEARCH("OK",AB103)))</formula>
    </cfRule>
  </conditionalFormatting>
  <conditionalFormatting sqref="AW10">
    <cfRule type="containsText" dxfId="252" priority="4833" operator="containsText" text="cerrada">
      <formula>NOT(ISERROR(SEARCH("cerrada",AW10)))</formula>
    </cfRule>
    <cfRule type="containsText" dxfId="251" priority="4834" operator="containsText" text="cerrado">
      <formula>NOT(ISERROR(SEARCH("cerrado",AW10)))</formula>
    </cfRule>
    <cfRule type="containsText" dxfId="250" priority="4835" operator="containsText" text="Abierto">
      <formula>NOT(ISERROR(SEARCH("Abierto",AW10)))</formula>
    </cfRule>
  </conditionalFormatting>
  <conditionalFormatting sqref="AW8">
    <cfRule type="containsText" dxfId="249" priority="4830" operator="containsText" text="cerrada">
      <formula>NOT(ISERROR(SEARCH("cerrada",AW8)))</formula>
    </cfRule>
    <cfRule type="containsText" dxfId="248" priority="4831" operator="containsText" text="cerrado">
      <formula>NOT(ISERROR(SEARCH("cerrado",AW8)))</formula>
    </cfRule>
    <cfRule type="containsText" dxfId="247" priority="4832" operator="containsText" text="Abierto">
      <formula>NOT(ISERROR(SEARCH("Abierto",AW8)))</formula>
    </cfRule>
  </conditionalFormatting>
  <conditionalFormatting sqref="AW6">
    <cfRule type="containsText" dxfId="246" priority="4815" operator="containsText" text="cerrada">
      <formula>NOT(ISERROR(SEARCH("cerrada",AW6)))</formula>
    </cfRule>
    <cfRule type="containsText" dxfId="245" priority="4816" operator="containsText" text="cerrado">
      <formula>NOT(ISERROR(SEARCH("cerrado",AW6)))</formula>
    </cfRule>
    <cfRule type="containsText" dxfId="244" priority="4817" operator="containsText" text="Abierto">
      <formula>NOT(ISERROR(SEARCH("Abierto",AW6)))</formula>
    </cfRule>
  </conditionalFormatting>
  <conditionalFormatting sqref="AW7">
    <cfRule type="containsText" dxfId="243" priority="4812" operator="containsText" text="cerrada">
      <formula>NOT(ISERROR(SEARCH("cerrada",AW7)))</formula>
    </cfRule>
    <cfRule type="containsText" dxfId="242" priority="4813" operator="containsText" text="cerrado">
      <formula>NOT(ISERROR(SEARCH("cerrado",AW7)))</formula>
    </cfRule>
    <cfRule type="containsText" dxfId="241" priority="4814" operator="containsText" text="Abierto">
      <formula>NOT(ISERROR(SEARCH("Abierto",AW7)))</formula>
    </cfRule>
  </conditionalFormatting>
  <conditionalFormatting sqref="AW9">
    <cfRule type="containsText" dxfId="240" priority="4803" operator="containsText" text="cerrada">
      <formula>NOT(ISERROR(SEARCH("cerrada",AW9)))</formula>
    </cfRule>
    <cfRule type="containsText" dxfId="239" priority="4804" operator="containsText" text="cerrado">
      <formula>NOT(ISERROR(SEARCH("cerrado",AW9)))</formula>
    </cfRule>
    <cfRule type="containsText" dxfId="238" priority="4805" operator="containsText" text="Abierto">
      <formula>NOT(ISERROR(SEARCH("Abierto",AW9)))</formula>
    </cfRule>
  </conditionalFormatting>
  <conditionalFormatting sqref="BA18">
    <cfRule type="containsText" dxfId="237" priority="4695" operator="containsText" text="cerrada">
      <formula>NOT(ISERROR(SEARCH("cerrada",BA18)))</formula>
    </cfRule>
    <cfRule type="containsText" dxfId="236" priority="4696" operator="containsText" text="cerrado">
      <formula>NOT(ISERROR(SEARCH("cerrado",BA18)))</formula>
    </cfRule>
    <cfRule type="containsText" dxfId="235" priority="4697" operator="containsText" text="Abierto">
      <formula>NOT(ISERROR(SEARCH("Abierto",BA18)))</formula>
    </cfRule>
  </conditionalFormatting>
  <conditionalFormatting sqref="AB41:AB42">
    <cfRule type="containsText" dxfId="234" priority="3444" operator="containsText" text="AMARILLO">
      <formula>NOT(ISERROR(SEARCH("AMARILLO",AB41)))</formula>
    </cfRule>
    <cfRule type="containsText" priority="3445" operator="containsText" text="AMARILLO">
      <formula>NOT(ISERROR(SEARCH("AMARILLO",AB41)))</formula>
    </cfRule>
    <cfRule type="containsText" dxfId="233" priority="3446" operator="containsText" text="ROJO">
      <formula>NOT(ISERROR(SEARCH("ROJO",AB41)))</formula>
    </cfRule>
    <cfRule type="containsText" dxfId="232" priority="3447" operator="containsText" text="OK">
      <formula>NOT(ISERROR(SEARCH("OK",AB41)))</formula>
    </cfRule>
  </conditionalFormatting>
  <conditionalFormatting sqref="AW41:AW42">
    <cfRule type="containsText" dxfId="231" priority="3439" operator="containsText" text="cerrada">
      <formula>NOT(ISERROR(SEARCH("cerrada",AW41)))</formula>
    </cfRule>
    <cfRule type="containsText" dxfId="230" priority="3440" operator="containsText" text="cerrado">
      <formula>NOT(ISERROR(SEARCH("cerrado",AW41)))</formula>
    </cfRule>
    <cfRule type="containsText" dxfId="229" priority="3441" operator="containsText" text="Abierto">
      <formula>NOT(ISERROR(SEARCH("Abierto",AW41)))</formula>
    </cfRule>
  </conditionalFormatting>
  <conditionalFormatting sqref="AU135">
    <cfRule type="containsText" dxfId="228" priority="3257" operator="containsText" text="Cumplida">
      <formula>NOT(ISERROR(SEARCH("Cumplida",AU135)))</formula>
    </cfRule>
    <cfRule type="containsText" dxfId="227" priority="3258" operator="containsText" text="Pendiente">
      <formula>NOT(ISERROR(SEARCH("Pendiente",AU135)))</formula>
    </cfRule>
    <cfRule type="containsText" dxfId="226" priority="3259" operator="containsText" text="Cumplida">
      <formula>NOT(ISERROR(SEARCH("Cumplida",AU135)))</formula>
    </cfRule>
  </conditionalFormatting>
  <conditionalFormatting sqref="AW135">
    <cfRule type="containsText" dxfId="225" priority="3254" operator="containsText" text="cerrada">
      <formula>NOT(ISERROR(SEARCH("cerrada",AW135)))</formula>
    </cfRule>
    <cfRule type="containsText" dxfId="224" priority="3255" operator="containsText" text="cerrado">
      <formula>NOT(ISERROR(SEARCH("cerrado",AW135)))</formula>
    </cfRule>
    <cfRule type="containsText" dxfId="223" priority="3256" operator="containsText" text="Abierto">
      <formula>NOT(ISERROR(SEARCH("Abierto",AW135)))</formula>
    </cfRule>
  </conditionalFormatting>
  <conditionalFormatting sqref="AU135">
    <cfRule type="containsText" dxfId="222" priority="3252" stopIfTrue="1" operator="containsText" text="Cumplida">
      <formula>NOT(ISERROR(SEARCH("Cumplida",AU135)))</formula>
    </cfRule>
    <cfRule type="containsText" dxfId="221" priority="3253" stopIfTrue="1" operator="containsText" text="Pendiente">
      <formula>NOT(ISERROR(SEARCH("Pendiente",AU135)))</formula>
    </cfRule>
  </conditionalFormatting>
  <conditionalFormatting sqref="AU135">
    <cfRule type="containsText" dxfId="220" priority="3250" stopIfTrue="1" operator="containsText" text="Cumplida">
      <formula>NOT(ISERROR(SEARCH("Cumplida",AU135)))</formula>
    </cfRule>
    <cfRule type="containsText" dxfId="219" priority="3251" stopIfTrue="1" operator="containsText" text="Pendiente">
      <formula>NOT(ISERROR(SEARCH("Pendiente",AU135)))</formula>
    </cfRule>
  </conditionalFormatting>
  <conditionalFormatting sqref="AU135">
    <cfRule type="containsText" dxfId="218" priority="3248" stopIfTrue="1" operator="containsText" text="Cumplida">
      <formula>NOT(ISERROR(SEARCH("Cumplida",AU135)))</formula>
    </cfRule>
    <cfRule type="containsText" dxfId="217" priority="3249" stopIfTrue="1" operator="containsText" text="Pendiente">
      <formula>NOT(ISERROR(SEARCH("Pendiente",AU135)))</formula>
    </cfRule>
  </conditionalFormatting>
  <conditionalFormatting sqref="AU135">
    <cfRule type="containsText" dxfId="216" priority="3246" stopIfTrue="1" operator="containsText" text="Cumplida">
      <formula>NOT(ISERROR(SEARCH("Cumplida",AU135)))</formula>
    </cfRule>
    <cfRule type="containsText" dxfId="215" priority="3247" stopIfTrue="1" operator="containsText" text="Pendiente">
      <formula>NOT(ISERROR(SEARCH("Pendiente",AU135)))</formula>
    </cfRule>
  </conditionalFormatting>
  <conditionalFormatting sqref="AU135">
    <cfRule type="containsText" dxfId="214" priority="3244" stopIfTrue="1" operator="containsText" text="Cumplida">
      <formula>NOT(ISERROR(SEARCH("Cumplida",AU135)))</formula>
    </cfRule>
    <cfRule type="containsText" dxfId="213" priority="3245" stopIfTrue="1" operator="containsText" text="Pendiente">
      <formula>NOT(ISERROR(SEARCH("Pendiente",AU135)))</formula>
    </cfRule>
  </conditionalFormatting>
  <conditionalFormatting sqref="AU135">
    <cfRule type="containsText" dxfId="212" priority="3242" stopIfTrue="1" operator="containsText" text="Cumplida">
      <formula>NOT(ISERROR(SEARCH("Cumplida",AU135)))</formula>
    </cfRule>
    <cfRule type="containsText" dxfId="211" priority="3243" stopIfTrue="1" operator="containsText" text="Pendiente">
      <formula>NOT(ISERROR(SEARCH("Pendiente",AU135)))</formula>
    </cfRule>
  </conditionalFormatting>
  <conditionalFormatting sqref="AU135">
    <cfRule type="containsText" dxfId="210" priority="3240" stopIfTrue="1" operator="containsText" text="Cumplida">
      <formula>NOT(ISERROR(SEARCH("Cumplida",AU135)))</formula>
    </cfRule>
    <cfRule type="containsText" dxfId="209" priority="3241" stopIfTrue="1" operator="containsText" text="Pendiente">
      <formula>NOT(ISERROR(SEARCH("Pendiente",AU135)))</formula>
    </cfRule>
  </conditionalFormatting>
  <conditionalFormatting sqref="AU135">
    <cfRule type="containsText" dxfId="208" priority="3238" stopIfTrue="1" operator="containsText" text="Cumplida">
      <formula>NOT(ISERROR(SEARCH("Cumplida",AU135)))</formula>
    </cfRule>
    <cfRule type="containsText" dxfId="207" priority="3239" stopIfTrue="1" operator="containsText" text="Pendiente">
      <formula>NOT(ISERROR(SEARCH("Pendiente",AU135)))</formula>
    </cfRule>
  </conditionalFormatting>
  <conditionalFormatting sqref="AU135">
    <cfRule type="containsText" dxfId="206" priority="3236" stopIfTrue="1" operator="containsText" text="Cumplida">
      <formula>NOT(ISERROR(SEARCH("Cumplida",AU135)))</formula>
    </cfRule>
    <cfRule type="containsText" dxfId="205" priority="3237" stopIfTrue="1" operator="containsText" text="Pendiente">
      <formula>NOT(ISERROR(SEARCH("Pendiente",AU135)))</formula>
    </cfRule>
  </conditionalFormatting>
  <conditionalFormatting sqref="AB135">
    <cfRule type="containsText" dxfId="204" priority="3232" operator="containsText" text="AMARILLO">
      <formula>NOT(ISERROR(SEARCH("AMARILLO",AB135)))</formula>
    </cfRule>
    <cfRule type="containsText" priority="3233" operator="containsText" text="AMARILLO">
      <formula>NOT(ISERROR(SEARCH("AMARILLO",AB135)))</formula>
    </cfRule>
    <cfRule type="containsText" dxfId="203" priority="3234" operator="containsText" text="ROJO">
      <formula>NOT(ISERROR(SEARCH("ROJO",AB135)))</formula>
    </cfRule>
    <cfRule type="containsText" dxfId="202" priority="3235" operator="containsText" text="OK">
      <formula>NOT(ISERROR(SEARCH("OK",AB135)))</formula>
    </cfRule>
  </conditionalFormatting>
  <conditionalFormatting sqref="AR5">
    <cfRule type="containsText" dxfId="201" priority="3224" operator="containsText" text="AMARILLO">
      <formula>NOT(ISERROR(SEARCH("AMARILLO",AR5)))</formula>
    </cfRule>
    <cfRule type="containsText" priority="3225" operator="containsText" text="AMARILLO">
      <formula>NOT(ISERROR(SEARCH("AMARILLO",AR5)))</formula>
    </cfRule>
    <cfRule type="containsText" dxfId="200" priority="3226" operator="containsText" text="ROJO">
      <formula>NOT(ISERROR(SEARCH("ROJO",AR5)))</formula>
    </cfRule>
    <cfRule type="containsText" dxfId="199" priority="3227" operator="containsText" text="OK">
      <formula>NOT(ISERROR(SEARCH("OK",AR5)))</formula>
    </cfRule>
  </conditionalFormatting>
  <conditionalFormatting sqref="AU201">
    <cfRule type="containsText" dxfId="198" priority="3085" operator="containsText" text="Cumplida">
      <formula>NOT(ISERROR(SEARCH("Cumplida",AU201)))</formula>
    </cfRule>
    <cfRule type="containsText" dxfId="197" priority="3086" operator="containsText" text="Pendiente">
      <formula>NOT(ISERROR(SEARCH("Pendiente",AU201)))</formula>
    </cfRule>
    <cfRule type="containsText" dxfId="196" priority="3087" operator="containsText" text="Cumplida">
      <formula>NOT(ISERROR(SEARCH("Cumplida",AU201)))</formula>
    </cfRule>
  </conditionalFormatting>
  <conditionalFormatting sqref="AW201">
    <cfRule type="containsText" dxfId="195" priority="3082" operator="containsText" text="cerrada">
      <formula>NOT(ISERROR(SEARCH("cerrada",AW201)))</formula>
    </cfRule>
    <cfRule type="containsText" dxfId="194" priority="3083" operator="containsText" text="cerrado">
      <formula>NOT(ISERROR(SEARCH("cerrado",AW201)))</formula>
    </cfRule>
    <cfRule type="containsText" dxfId="193" priority="3084" operator="containsText" text="Abierto">
      <formula>NOT(ISERROR(SEARCH("Abierto",AW201)))</formula>
    </cfRule>
  </conditionalFormatting>
  <conditionalFormatting sqref="AU201">
    <cfRule type="containsText" dxfId="192" priority="3080" stopIfTrue="1" operator="containsText" text="Cumplida">
      <formula>NOT(ISERROR(SEARCH("Cumplida",AU201)))</formula>
    </cfRule>
    <cfRule type="containsText" dxfId="191" priority="3081" stopIfTrue="1" operator="containsText" text="Pendiente">
      <formula>NOT(ISERROR(SEARCH("Pendiente",AU201)))</formula>
    </cfRule>
  </conditionalFormatting>
  <conditionalFormatting sqref="AU201">
    <cfRule type="containsText" dxfId="190" priority="3078" stopIfTrue="1" operator="containsText" text="Cumplida">
      <formula>NOT(ISERROR(SEARCH("Cumplida",AU201)))</formula>
    </cfRule>
    <cfRule type="containsText" dxfId="189" priority="3079" stopIfTrue="1" operator="containsText" text="Pendiente">
      <formula>NOT(ISERROR(SEARCH("Pendiente",AU201)))</formula>
    </cfRule>
  </conditionalFormatting>
  <conditionalFormatting sqref="AU201">
    <cfRule type="containsText" dxfId="188" priority="3076" stopIfTrue="1" operator="containsText" text="Cumplida">
      <formula>NOT(ISERROR(SEARCH("Cumplida",AU201)))</formula>
    </cfRule>
    <cfRule type="containsText" dxfId="187" priority="3077" stopIfTrue="1" operator="containsText" text="Pendiente">
      <formula>NOT(ISERROR(SEARCH("Pendiente",AU201)))</formula>
    </cfRule>
  </conditionalFormatting>
  <conditionalFormatting sqref="AU201">
    <cfRule type="containsText" dxfId="186" priority="3074" stopIfTrue="1" operator="containsText" text="Cumplida">
      <formula>NOT(ISERROR(SEARCH("Cumplida",AU201)))</formula>
    </cfRule>
    <cfRule type="containsText" dxfId="185" priority="3075" stopIfTrue="1" operator="containsText" text="Pendiente">
      <formula>NOT(ISERROR(SEARCH("Pendiente",AU201)))</formula>
    </cfRule>
  </conditionalFormatting>
  <conditionalFormatting sqref="AU201">
    <cfRule type="containsText" dxfId="184" priority="3072" stopIfTrue="1" operator="containsText" text="Cumplida">
      <formula>NOT(ISERROR(SEARCH("Cumplida",AU201)))</formula>
    </cfRule>
    <cfRule type="containsText" dxfId="183" priority="3073" stopIfTrue="1" operator="containsText" text="Pendiente">
      <formula>NOT(ISERROR(SEARCH("Pendiente",AU201)))</formula>
    </cfRule>
  </conditionalFormatting>
  <conditionalFormatting sqref="AU201">
    <cfRule type="containsText" dxfId="182" priority="3070" stopIfTrue="1" operator="containsText" text="Cumplida">
      <formula>NOT(ISERROR(SEARCH("Cumplida",AU201)))</formula>
    </cfRule>
    <cfRule type="containsText" dxfId="181" priority="3071" stopIfTrue="1" operator="containsText" text="Pendiente">
      <formula>NOT(ISERROR(SEARCH("Pendiente",AU201)))</formula>
    </cfRule>
  </conditionalFormatting>
  <conditionalFormatting sqref="AU201">
    <cfRule type="containsText" dxfId="180" priority="3068" stopIfTrue="1" operator="containsText" text="Cumplida">
      <formula>NOT(ISERROR(SEARCH("Cumplida",AU201)))</formula>
    </cfRule>
    <cfRule type="containsText" dxfId="179" priority="3069" stopIfTrue="1" operator="containsText" text="Pendiente">
      <formula>NOT(ISERROR(SEARCH("Pendiente",AU201)))</formula>
    </cfRule>
  </conditionalFormatting>
  <conditionalFormatting sqref="AU201">
    <cfRule type="containsText" dxfId="178" priority="3066" stopIfTrue="1" operator="containsText" text="Cumplida">
      <formula>NOT(ISERROR(SEARCH("Cumplida",AU201)))</formula>
    </cfRule>
    <cfRule type="containsText" dxfId="177" priority="3067" stopIfTrue="1" operator="containsText" text="Pendiente">
      <formula>NOT(ISERROR(SEARCH("Pendiente",AU201)))</formula>
    </cfRule>
  </conditionalFormatting>
  <conditionalFormatting sqref="AU201">
    <cfRule type="containsText" dxfId="176" priority="3064" stopIfTrue="1" operator="containsText" text="Cumplida">
      <formula>NOT(ISERROR(SEARCH("Cumplida",AU201)))</formula>
    </cfRule>
    <cfRule type="containsText" dxfId="175" priority="3065" stopIfTrue="1" operator="containsText" text="Pendiente">
      <formula>NOT(ISERROR(SEARCH("Pendiente",AU201)))</formula>
    </cfRule>
  </conditionalFormatting>
  <conditionalFormatting sqref="AU202">
    <cfRule type="containsText" dxfId="174" priority="3049" operator="containsText" text="Cumplida">
      <formula>NOT(ISERROR(SEARCH("Cumplida",AU202)))</formula>
    </cfRule>
    <cfRule type="containsText" dxfId="173" priority="3050" operator="containsText" text="Pendiente">
      <formula>NOT(ISERROR(SEARCH("Pendiente",AU202)))</formula>
    </cfRule>
    <cfRule type="containsText" dxfId="172" priority="3051" operator="containsText" text="Cumplida">
      <formula>NOT(ISERROR(SEARCH("Cumplida",AU202)))</formula>
    </cfRule>
  </conditionalFormatting>
  <conditionalFormatting sqref="AW202">
    <cfRule type="containsText" dxfId="171" priority="3046" operator="containsText" text="cerrada">
      <formula>NOT(ISERROR(SEARCH("cerrada",AW202)))</formula>
    </cfRule>
    <cfRule type="containsText" dxfId="170" priority="3047" operator="containsText" text="cerrado">
      <formula>NOT(ISERROR(SEARCH("cerrado",AW202)))</formula>
    </cfRule>
    <cfRule type="containsText" dxfId="169" priority="3048" operator="containsText" text="Abierto">
      <formula>NOT(ISERROR(SEARCH("Abierto",AW202)))</formula>
    </cfRule>
  </conditionalFormatting>
  <conditionalFormatting sqref="AU202">
    <cfRule type="containsText" dxfId="168" priority="3044" stopIfTrue="1" operator="containsText" text="Cumplida">
      <formula>NOT(ISERROR(SEARCH("Cumplida",AU202)))</formula>
    </cfRule>
    <cfRule type="containsText" dxfId="167" priority="3045" stopIfTrue="1" operator="containsText" text="Pendiente">
      <formula>NOT(ISERROR(SEARCH("Pendiente",AU202)))</formula>
    </cfRule>
  </conditionalFormatting>
  <conditionalFormatting sqref="AU202">
    <cfRule type="containsText" dxfId="166" priority="3042" stopIfTrue="1" operator="containsText" text="Cumplida">
      <formula>NOT(ISERROR(SEARCH("Cumplida",AU202)))</formula>
    </cfRule>
    <cfRule type="containsText" dxfId="165" priority="3043" stopIfTrue="1" operator="containsText" text="Pendiente">
      <formula>NOT(ISERROR(SEARCH("Pendiente",AU202)))</formula>
    </cfRule>
  </conditionalFormatting>
  <conditionalFormatting sqref="AU202">
    <cfRule type="containsText" dxfId="164" priority="3040" stopIfTrue="1" operator="containsText" text="Cumplida">
      <formula>NOT(ISERROR(SEARCH("Cumplida",AU202)))</formula>
    </cfRule>
    <cfRule type="containsText" dxfId="163" priority="3041" stopIfTrue="1" operator="containsText" text="Pendiente">
      <formula>NOT(ISERROR(SEARCH("Pendiente",AU202)))</formula>
    </cfRule>
  </conditionalFormatting>
  <conditionalFormatting sqref="AU202">
    <cfRule type="containsText" dxfId="162" priority="3038" stopIfTrue="1" operator="containsText" text="Cumplida">
      <formula>NOT(ISERROR(SEARCH("Cumplida",AU202)))</formula>
    </cfRule>
    <cfRule type="containsText" dxfId="161" priority="3039" stopIfTrue="1" operator="containsText" text="Pendiente">
      <formula>NOT(ISERROR(SEARCH("Pendiente",AU202)))</formula>
    </cfRule>
  </conditionalFormatting>
  <conditionalFormatting sqref="AU202">
    <cfRule type="containsText" dxfId="160" priority="3036" stopIfTrue="1" operator="containsText" text="Cumplida">
      <formula>NOT(ISERROR(SEARCH("Cumplida",AU202)))</formula>
    </cfRule>
    <cfRule type="containsText" dxfId="159" priority="3037" stopIfTrue="1" operator="containsText" text="Pendiente">
      <formula>NOT(ISERROR(SEARCH("Pendiente",AU202)))</formula>
    </cfRule>
  </conditionalFormatting>
  <conditionalFormatting sqref="AU202">
    <cfRule type="containsText" dxfId="158" priority="3034" stopIfTrue="1" operator="containsText" text="Cumplida">
      <formula>NOT(ISERROR(SEARCH("Cumplida",AU202)))</formula>
    </cfRule>
    <cfRule type="containsText" dxfId="157" priority="3035" stopIfTrue="1" operator="containsText" text="Pendiente">
      <formula>NOT(ISERROR(SEARCH("Pendiente",AU202)))</formula>
    </cfRule>
  </conditionalFormatting>
  <conditionalFormatting sqref="AU202">
    <cfRule type="containsText" dxfId="156" priority="3032" stopIfTrue="1" operator="containsText" text="Cumplida">
      <formula>NOT(ISERROR(SEARCH("Cumplida",AU202)))</formula>
    </cfRule>
    <cfRule type="containsText" dxfId="155" priority="3033" stopIfTrue="1" operator="containsText" text="Pendiente">
      <formula>NOT(ISERROR(SEARCH("Pendiente",AU202)))</formula>
    </cfRule>
  </conditionalFormatting>
  <conditionalFormatting sqref="AU202">
    <cfRule type="containsText" dxfId="154" priority="3030" stopIfTrue="1" operator="containsText" text="Cumplida">
      <formula>NOT(ISERROR(SEARCH("Cumplida",AU202)))</formula>
    </cfRule>
    <cfRule type="containsText" dxfId="153" priority="3031" stopIfTrue="1" operator="containsText" text="Pendiente">
      <formula>NOT(ISERROR(SEARCH("Pendiente",AU202)))</formula>
    </cfRule>
  </conditionalFormatting>
  <conditionalFormatting sqref="AU202">
    <cfRule type="containsText" dxfId="152" priority="3028" stopIfTrue="1" operator="containsText" text="Cumplida">
      <formula>NOT(ISERROR(SEARCH("Cumplida",AU202)))</formula>
    </cfRule>
    <cfRule type="containsText" dxfId="151" priority="3029" stopIfTrue="1" operator="containsText" text="Pendiente">
      <formula>NOT(ISERROR(SEARCH("Pendiente",AU202)))</formula>
    </cfRule>
  </conditionalFormatting>
  <conditionalFormatting sqref="AS206">
    <cfRule type="containsText" dxfId="150" priority="632" operator="containsText" text="AMARILLO">
      <formula>NOT(ISERROR(SEARCH("AMARILLO",AS206)))</formula>
    </cfRule>
    <cfRule type="containsText" priority="633" operator="containsText" text="AMARILLO">
      <formula>NOT(ISERROR(SEARCH("AMARILLO",AS206)))</formula>
    </cfRule>
    <cfRule type="containsText" dxfId="149" priority="634" operator="containsText" text="ROJO">
      <formula>NOT(ISERROR(SEARCH("ROJO",AS206)))</formula>
    </cfRule>
    <cfRule type="containsText" dxfId="148" priority="635" operator="containsText" text="OK">
      <formula>NOT(ISERROR(SEARCH("OK",AS206)))</formula>
    </cfRule>
  </conditionalFormatting>
  <conditionalFormatting sqref="AS207:AS208">
    <cfRule type="containsText" dxfId="147" priority="628" operator="containsText" text="AMARILLO">
      <formula>NOT(ISERROR(SEARCH("AMARILLO",AS207)))</formula>
    </cfRule>
    <cfRule type="containsText" priority="629" operator="containsText" text="AMARILLO">
      <formula>NOT(ISERROR(SEARCH("AMARILLO",AS207)))</formula>
    </cfRule>
    <cfRule type="containsText" dxfId="146" priority="630" operator="containsText" text="ROJO">
      <formula>NOT(ISERROR(SEARCH("ROJO",AS207)))</formula>
    </cfRule>
    <cfRule type="containsText" dxfId="145" priority="631" operator="containsText" text="OK">
      <formula>NOT(ISERROR(SEARCH("OK",AS207)))</formula>
    </cfRule>
  </conditionalFormatting>
  <conditionalFormatting sqref="AS209:AS213">
    <cfRule type="containsText" dxfId="144" priority="624" operator="containsText" text="AMARILLO">
      <formula>NOT(ISERROR(SEARCH("AMARILLO",AS209)))</formula>
    </cfRule>
    <cfRule type="containsText" priority="625" operator="containsText" text="AMARILLO">
      <formula>NOT(ISERROR(SEARCH("AMARILLO",AS209)))</formula>
    </cfRule>
    <cfRule type="containsText" dxfId="143" priority="626" operator="containsText" text="ROJO">
      <formula>NOT(ISERROR(SEARCH("ROJO",AS209)))</formula>
    </cfRule>
    <cfRule type="containsText" dxfId="142" priority="627" operator="containsText" text="OK">
      <formula>NOT(ISERROR(SEARCH("OK",AS209)))</formula>
    </cfRule>
  </conditionalFormatting>
  <conditionalFormatting sqref="AS214:AS215 AS219:AS222">
    <cfRule type="containsText" dxfId="141" priority="620" operator="containsText" text="AMARILLO">
      <formula>NOT(ISERROR(SEARCH("AMARILLO",AS214)))</formula>
    </cfRule>
    <cfRule type="containsText" priority="621" operator="containsText" text="AMARILLO">
      <formula>NOT(ISERROR(SEARCH("AMARILLO",AS214)))</formula>
    </cfRule>
    <cfRule type="containsText" dxfId="140" priority="622" operator="containsText" text="ROJO">
      <formula>NOT(ISERROR(SEARCH("ROJO",AS214)))</formula>
    </cfRule>
    <cfRule type="containsText" dxfId="139" priority="623" operator="containsText" text="OK">
      <formula>NOT(ISERROR(SEARCH("OK",AS214)))</formula>
    </cfRule>
  </conditionalFormatting>
  <conditionalFormatting sqref="AS223:AS234">
    <cfRule type="containsText" dxfId="138" priority="616" operator="containsText" text="AMARILLO">
      <formula>NOT(ISERROR(SEARCH("AMARILLO",AS223)))</formula>
    </cfRule>
    <cfRule type="containsText" priority="617" operator="containsText" text="AMARILLO">
      <formula>NOT(ISERROR(SEARCH("AMARILLO",AS223)))</formula>
    </cfRule>
    <cfRule type="containsText" dxfId="137" priority="618" operator="containsText" text="ROJO">
      <formula>NOT(ISERROR(SEARCH("ROJO",AS223)))</formula>
    </cfRule>
    <cfRule type="containsText" dxfId="136" priority="619" operator="containsText" text="OK">
      <formula>NOT(ISERROR(SEARCH("OK",AS223)))</formula>
    </cfRule>
  </conditionalFormatting>
  <conditionalFormatting sqref="AU136:AU200">
    <cfRule type="containsText" dxfId="135" priority="613" operator="containsText" text="Cumplida">
      <formula>NOT(ISERROR(SEARCH("Cumplida",AU136)))</formula>
    </cfRule>
    <cfRule type="containsText" dxfId="134" priority="614" operator="containsText" text="Pendiente">
      <formula>NOT(ISERROR(SEARCH("Pendiente",AU136)))</formula>
    </cfRule>
    <cfRule type="containsText" dxfId="133" priority="615" operator="containsText" text="Cumplida">
      <formula>NOT(ISERROR(SEARCH("Cumplida",AU136)))</formula>
    </cfRule>
  </conditionalFormatting>
  <conditionalFormatting sqref="AW136:AW200">
    <cfRule type="containsText" dxfId="132" priority="610" operator="containsText" text="cerrada">
      <formula>NOT(ISERROR(SEARCH("cerrada",AW136)))</formula>
    </cfRule>
    <cfRule type="containsText" dxfId="131" priority="611" operator="containsText" text="cerrado">
      <formula>NOT(ISERROR(SEARCH("cerrado",AW136)))</formula>
    </cfRule>
    <cfRule type="containsText" dxfId="130" priority="612" operator="containsText" text="Abierto">
      <formula>NOT(ISERROR(SEARCH("Abierto",AW136)))</formula>
    </cfRule>
  </conditionalFormatting>
  <conditionalFormatting sqref="AU136:AU200">
    <cfRule type="containsText" dxfId="129" priority="608" stopIfTrue="1" operator="containsText" text="Cumplida">
      <formula>NOT(ISERROR(SEARCH("Cumplida",AU136)))</formula>
    </cfRule>
    <cfRule type="containsText" dxfId="128" priority="609" stopIfTrue="1" operator="containsText" text="Pendiente">
      <formula>NOT(ISERROR(SEARCH("Pendiente",AU136)))</formula>
    </cfRule>
  </conditionalFormatting>
  <conditionalFormatting sqref="AU136:AU200">
    <cfRule type="containsText" dxfId="127" priority="606" stopIfTrue="1" operator="containsText" text="Cumplida">
      <formula>NOT(ISERROR(SEARCH("Cumplida",AU136)))</formula>
    </cfRule>
    <cfRule type="containsText" dxfId="126" priority="607" stopIfTrue="1" operator="containsText" text="Pendiente">
      <formula>NOT(ISERROR(SEARCH("Pendiente",AU136)))</formula>
    </cfRule>
  </conditionalFormatting>
  <conditionalFormatting sqref="AU136:AU200">
    <cfRule type="containsText" dxfId="125" priority="604" stopIfTrue="1" operator="containsText" text="Cumplida">
      <formula>NOT(ISERROR(SEARCH("Cumplida",AU136)))</formula>
    </cfRule>
    <cfRule type="containsText" dxfId="124" priority="605" stopIfTrue="1" operator="containsText" text="Pendiente">
      <formula>NOT(ISERROR(SEARCH("Pendiente",AU136)))</formula>
    </cfRule>
  </conditionalFormatting>
  <conditionalFormatting sqref="AU136:AU200">
    <cfRule type="containsText" dxfId="123" priority="602" stopIfTrue="1" operator="containsText" text="Cumplida">
      <formula>NOT(ISERROR(SEARCH("Cumplida",AU136)))</formula>
    </cfRule>
    <cfRule type="containsText" dxfId="122" priority="603" stopIfTrue="1" operator="containsText" text="Pendiente">
      <formula>NOT(ISERROR(SEARCH("Pendiente",AU136)))</formula>
    </cfRule>
  </conditionalFormatting>
  <conditionalFormatting sqref="AU136:AU200">
    <cfRule type="containsText" dxfId="121" priority="600" stopIfTrue="1" operator="containsText" text="Cumplida">
      <formula>NOT(ISERROR(SEARCH("Cumplida",AU136)))</formula>
    </cfRule>
    <cfRule type="containsText" dxfId="120" priority="601" stopIfTrue="1" operator="containsText" text="Pendiente">
      <formula>NOT(ISERROR(SEARCH("Pendiente",AU136)))</formula>
    </cfRule>
  </conditionalFormatting>
  <conditionalFormatting sqref="AU136:AU200">
    <cfRule type="containsText" dxfId="119" priority="598" stopIfTrue="1" operator="containsText" text="Cumplida">
      <formula>NOT(ISERROR(SEARCH("Cumplida",AU136)))</formula>
    </cfRule>
    <cfRule type="containsText" dxfId="118" priority="599" stopIfTrue="1" operator="containsText" text="Pendiente">
      <formula>NOT(ISERROR(SEARCH("Pendiente",AU136)))</formula>
    </cfRule>
  </conditionalFormatting>
  <conditionalFormatting sqref="AU136:AU200">
    <cfRule type="containsText" dxfId="117" priority="596" stopIfTrue="1" operator="containsText" text="Cumplida">
      <formula>NOT(ISERROR(SEARCH("Cumplida",AU136)))</formula>
    </cfRule>
    <cfRule type="containsText" dxfId="116" priority="597" stopIfTrue="1" operator="containsText" text="Pendiente">
      <formula>NOT(ISERROR(SEARCH("Pendiente",AU136)))</formula>
    </cfRule>
  </conditionalFormatting>
  <conditionalFormatting sqref="AU136:AU200">
    <cfRule type="containsText" dxfId="115" priority="594" stopIfTrue="1" operator="containsText" text="Cumplida">
      <formula>NOT(ISERROR(SEARCH("Cumplida",AU136)))</formula>
    </cfRule>
    <cfRule type="containsText" dxfId="114" priority="595" stopIfTrue="1" operator="containsText" text="Pendiente">
      <formula>NOT(ISERROR(SEARCH("Pendiente",AU136)))</formula>
    </cfRule>
  </conditionalFormatting>
  <conditionalFormatting sqref="AU136:AU200">
    <cfRule type="containsText" dxfId="113" priority="592" stopIfTrue="1" operator="containsText" text="Cumplida">
      <formula>NOT(ISERROR(SEARCH("Cumplida",AU136)))</formula>
    </cfRule>
    <cfRule type="containsText" dxfId="112" priority="593" stopIfTrue="1" operator="containsText" text="Pendiente">
      <formula>NOT(ISERROR(SEARCH("Pendiente",AU136)))</formula>
    </cfRule>
  </conditionalFormatting>
  <conditionalFormatting sqref="AU236">
    <cfRule type="containsText" dxfId="111" priority="577" operator="containsText" text="Cumplida">
      <formula>NOT(ISERROR(SEARCH("Cumplida",AU236)))</formula>
    </cfRule>
    <cfRule type="containsText" dxfId="110" priority="578" operator="containsText" text="Pendiente">
      <formula>NOT(ISERROR(SEARCH("Pendiente",AU236)))</formula>
    </cfRule>
    <cfRule type="containsText" dxfId="109" priority="579" operator="containsText" text="Cumplida">
      <formula>NOT(ISERROR(SEARCH("Cumplida",AU236)))</formula>
    </cfRule>
  </conditionalFormatting>
  <conditionalFormatting sqref="AU236">
    <cfRule type="containsText" dxfId="108" priority="575" stopIfTrue="1" operator="containsText" text="Cumplida">
      <formula>NOT(ISERROR(SEARCH("Cumplida",AU236)))</formula>
    </cfRule>
    <cfRule type="containsText" dxfId="107" priority="576" stopIfTrue="1" operator="containsText" text="Pendiente">
      <formula>NOT(ISERROR(SEARCH("Pendiente",AU236)))</formula>
    </cfRule>
  </conditionalFormatting>
  <conditionalFormatting sqref="AW237:AW244">
    <cfRule type="containsText" dxfId="106" priority="520" operator="containsText" text="cerrada">
      <formula>NOT(ISERROR(SEARCH("cerrada",AW237)))</formula>
    </cfRule>
    <cfRule type="containsText" dxfId="105" priority="521" operator="containsText" text="cerrado">
      <formula>NOT(ISERROR(SEARCH("cerrado",AW237)))</formula>
    </cfRule>
    <cfRule type="containsText" dxfId="104" priority="522" operator="containsText" text="Abierto">
      <formula>NOT(ISERROR(SEARCH("Abierto",AW237)))</formula>
    </cfRule>
  </conditionalFormatting>
  <conditionalFormatting sqref="AU237:AU244">
    <cfRule type="containsText" dxfId="103" priority="517" operator="containsText" text="Cumplida">
      <formula>NOT(ISERROR(SEARCH("Cumplida",AU237)))</formula>
    </cfRule>
    <cfRule type="containsText" dxfId="102" priority="518" operator="containsText" text="Pendiente">
      <formula>NOT(ISERROR(SEARCH("Pendiente",AU237)))</formula>
    </cfRule>
    <cfRule type="containsText" dxfId="101" priority="519" operator="containsText" text="Cumplida">
      <formula>NOT(ISERROR(SEARCH("Cumplida",AU237)))</formula>
    </cfRule>
  </conditionalFormatting>
  <conditionalFormatting sqref="AU237:AU244">
    <cfRule type="containsText" dxfId="100" priority="515" stopIfTrue="1" operator="containsText" text="Cumplida">
      <formula>NOT(ISERROR(SEARCH("Cumplida",AU237)))</formula>
    </cfRule>
    <cfRule type="containsText" dxfId="99" priority="516" stopIfTrue="1" operator="containsText" text="Pendiente">
      <formula>NOT(ISERROR(SEARCH("Pendiente",AU237)))</formula>
    </cfRule>
  </conditionalFormatting>
  <conditionalFormatting sqref="AJ237">
    <cfRule type="containsText" dxfId="98" priority="507" operator="containsText" text="AMARILLO">
      <formula>NOT(ISERROR(SEARCH("AMARILLO",AJ237)))</formula>
    </cfRule>
    <cfRule type="containsText" priority="508" operator="containsText" text="AMARILLO">
      <formula>NOT(ISERROR(SEARCH("AMARILLO",AJ237)))</formula>
    </cfRule>
    <cfRule type="containsText" dxfId="97" priority="509" operator="containsText" text="ROJO">
      <formula>NOT(ISERROR(SEARCH("ROJO",AJ237)))</formula>
    </cfRule>
    <cfRule type="containsText" dxfId="96" priority="510" operator="containsText" text="OK">
      <formula>NOT(ISERROR(SEARCH("OK",AJ237)))</formula>
    </cfRule>
  </conditionalFormatting>
  <conditionalFormatting sqref="AW245:AW266">
    <cfRule type="containsText" dxfId="95" priority="296" operator="containsText" text="cerrada">
      <formula>NOT(ISERROR(SEARCH("cerrada",AW245)))</formula>
    </cfRule>
    <cfRule type="containsText" dxfId="94" priority="297" operator="containsText" text="cerrado">
      <formula>NOT(ISERROR(SEARCH("cerrado",AW245)))</formula>
    </cfRule>
    <cfRule type="containsText" dxfId="93" priority="298" operator="containsText" text="Abierto">
      <formula>NOT(ISERROR(SEARCH("Abierto",AW245)))</formula>
    </cfRule>
  </conditionalFormatting>
  <conditionalFormatting sqref="AU245:AU266">
    <cfRule type="containsText" dxfId="92" priority="293" operator="containsText" text="Cumplida">
      <formula>NOT(ISERROR(SEARCH("Cumplida",AU245)))</formula>
    </cfRule>
    <cfRule type="containsText" dxfId="91" priority="294" operator="containsText" text="Pendiente">
      <formula>NOT(ISERROR(SEARCH("Pendiente",AU245)))</formula>
    </cfRule>
    <cfRule type="containsText" dxfId="90" priority="295" operator="containsText" text="Cumplida">
      <formula>NOT(ISERROR(SEARCH("Cumplida",AU245)))</formula>
    </cfRule>
  </conditionalFormatting>
  <conditionalFormatting sqref="AU245:AU266">
    <cfRule type="containsText" dxfId="89" priority="291" stopIfTrue="1" operator="containsText" text="Cumplida">
      <formula>NOT(ISERROR(SEARCH("Cumplida",AU245)))</formula>
    </cfRule>
    <cfRule type="containsText" dxfId="88" priority="292" stopIfTrue="1" operator="containsText" text="Pendiente">
      <formula>NOT(ISERROR(SEARCH("Pendiente",AU245)))</formula>
    </cfRule>
  </conditionalFormatting>
  <conditionalFormatting sqref="AJ238:AJ250">
    <cfRule type="containsText" dxfId="87" priority="287" operator="containsText" text="AMARILLO">
      <formula>NOT(ISERROR(SEARCH("AMARILLO",AJ238)))</formula>
    </cfRule>
    <cfRule type="containsText" priority="288" operator="containsText" text="AMARILLO">
      <formula>NOT(ISERROR(SEARCH("AMARILLO",AJ238)))</formula>
    </cfRule>
    <cfRule type="containsText" dxfId="86" priority="289" operator="containsText" text="ROJO">
      <formula>NOT(ISERROR(SEARCH("ROJO",AJ238)))</formula>
    </cfRule>
    <cfRule type="containsText" dxfId="85" priority="290" operator="containsText" text="OK">
      <formula>NOT(ISERROR(SEARCH("OK",AJ238)))</formula>
    </cfRule>
  </conditionalFormatting>
  <conditionalFormatting sqref="AC221">
    <cfRule type="containsText" dxfId="84" priority="265" operator="containsText" text="AMARILLO">
      <formula>NOT(ISERROR(SEARCH("AMARILLO",AC221)))</formula>
    </cfRule>
    <cfRule type="containsText" priority="266" operator="containsText" text="AMARILLO">
      <formula>NOT(ISERROR(SEARCH("AMARILLO",AC221)))</formula>
    </cfRule>
    <cfRule type="containsText" dxfId="83" priority="267" operator="containsText" text="ROJO">
      <formula>NOT(ISERROR(SEARCH("ROJO",AC221)))</formula>
    </cfRule>
    <cfRule type="containsText" dxfId="82" priority="268" operator="containsText" text="OK">
      <formula>NOT(ISERROR(SEARCH("OK",AC221)))</formula>
    </cfRule>
  </conditionalFormatting>
  <conditionalFormatting sqref="AR136:AR250">
    <cfRule type="containsText" dxfId="81" priority="261" operator="containsText" text="AMARILLO">
      <formula>NOT(ISERROR(SEARCH("AMARILLO",AR136)))</formula>
    </cfRule>
    <cfRule type="containsText" priority="262" operator="containsText" text="AMARILLO">
      <formula>NOT(ISERROR(SEARCH("AMARILLO",AR136)))</formula>
    </cfRule>
    <cfRule type="containsText" dxfId="80" priority="263" operator="containsText" text="ROJO">
      <formula>NOT(ISERROR(SEARCH("ROJO",AR136)))</formula>
    </cfRule>
    <cfRule type="containsText" dxfId="79" priority="264" operator="containsText" text="OK">
      <formula>NOT(ISERROR(SEARCH("OK",AR136)))</formula>
    </cfRule>
  </conditionalFormatting>
  <conditionalFormatting sqref="AB251:AB266">
    <cfRule type="containsText" dxfId="78" priority="249" operator="containsText" text="AMARILLO">
      <formula>NOT(ISERROR(SEARCH("AMARILLO",AB251)))</formula>
    </cfRule>
    <cfRule type="containsText" priority="250" operator="containsText" text="AMARILLO">
      <formula>NOT(ISERROR(SEARCH("AMARILLO",AB251)))</formula>
    </cfRule>
    <cfRule type="containsText" dxfId="77" priority="251" operator="containsText" text="ROJO">
      <formula>NOT(ISERROR(SEARCH("ROJO",AB251)))</formula>
    </cfRule>
    <cfRule type="containsText" dxfId="76" priority="252" operator="containsText" text="OK">
      <formula>NOT(ISERROR(SEARCH("OK",AB251)))</formula>
    </cfRule>
  </conditionalFormatting>
  <conditionalFormatting sqref="AJ251:AJ266">
    <cfRule type="containsText" dxfId="75" priority="237" operator="containsText" text="AMARILLO">
      <formula>NOT(ISERROR(SEARCH("AMARILLO",AJ251)))</formula>
    </cfRule>
    <cfRule type="containsText" priority="238" operator="containsText" text="AMARILLO">
      <formula>NOT(ISERROR(SEARCH("AMARILLO",AJ251)))</formula>
    </cfRule>
    <cfRule type="containsText" dxfId="74" priority="239" operator="containsText" text="ROJO">
      <formula>NOT(ISERROR(SEARCH("ROJO",AJ251)))</formula>
    </cfRule>
    <cfRule type="containsText" dxfId="73" priority="240" operator="containsText" text="OK">
      <formula>NOT(ISERROR(SEARCH("OK",AJ251)))</formula>
    </cfRule>
  </conditionalFormatting>
  <conditionalFormatting sqref="AW267:AW269">
    <cfRule type="containsText" dxfId="72" priority="210" operator="containsText" text="cerrada">
      <formula>NOT(ISERROR(SEARCH("cerrada",AW267)))</formula>
    </cfRule>
    <cfRule type="containsText" dxfId="71" priority="211" operator="containsText" text="cerrado">
      <formula>NOT(ISERROR(SEARCH("cerrado",AW267)))</formula>
    </cfRule>
    <cfRule type="containsText" dxfId="70" priority="212" operator="containsText" text="Abierto">
      <formula>NOT(ISERROR(SEARCH("Abierto",AW267)))</formula>
    </cfRule>
  </conditionalFormatting>
  <conditionalFormatting sqref="AU267:AU269">
    <cfRule type="containsText" dxfId="69" priority="207" operator="containsText" text="Cumplida">
      <formula>NOT(ISERROR(SEARCH("Cumplida",AU267)))</formula>
    </cfRule>
    <cfRule type="containsText" dxfId="68" priority="208" operator="containsText" text="Pendiente">
      <formula>NOT(ISERROR(SEARCH("Pendiente",AU267)))</formula>
    </cfRule>
    <cfRule type="containsText" dxfId="67" priority="209" operator="containsText" text="Cumplida">
      <formula>NOT(ISERROR(SEARCH("Cumplida",AU267)))</formula>
    </cfRule>
  </conditionalFormatting>
  <conditionalFormatting sqref="AU267:AU269">
    <cfRule type="containsText" dxfId="66" priority="205" stopIfTrue="1" operator="containsText" text="Cumplida">
      <formula>NOT(ISERROR(SEARCH("Cumplida",AU267)))</formula>
    </cfRule>
    <cfRule type="containsText" dxfId="65" priority="206" stopIfTrue="1" operator="containsText" text="Pendiente">
      <formula>NOT(ISERROR(SEARCH("Pendiente",AU267)))</formula>
    </cfRule>
  </conditionalFormatting>
  <conditionalFormatting sqref="AB267:AB269">
    <cfRule type="containsText" dxfId="64" priority="201" operator="containsText" text="AMARILLO">
      <formula>NOT(ISERROR(SEARCH("AMARILLO",AB267)))</formula>
    </cfRule>
    <cfRule type="containsText" priority="202" operator="containsText" text="AMARILLO">
      <formula>NOT(ISERROR(SEARCH("AMARILLO",AB267)))</formula>
    </cfRule>
    <cfRule type="containsText" dxfId="63" priority="203" operator="containsText" text="ROJO">
      <formula>NOT(ISERROR(SEARCH("ROJO",AB267)))</formula>
    </cfRule>
    <cfRule type="containsText" dxfId="62" priority="204" operator="containsText" text="OK">
      <formula>NOT(ISERROR(SEARCH("OK",AB267)))</formula>
    </cfRule>
  </conditionalFormatting>
  <conditionalFormatting sqref="AJ267:AJ269">
    <cfRule type="containsText" dxfId="61" priority="197" operator="containsText" text="AMARILLO">
      <formula>NOT(ISERROR(SEARCH("AMARILLO",AJ267)))</formula>
    </cfRule>
    <cfRule type="containsText" priority="198" operator="containsText" text="AMARILLO">
      <formula>NOT(ISERROR(SEARCH("AMARILLO",AJ267)))</formula>
    </cfRule>
    <cfRule type="containsText" dxfId="60" priority="199" operator="containsText" text="ROJO">
      <formula>NOT(ISERROR(SEARCH("ROJO",AJ267)))</formula>
    </cfRule>
    <cfRule type="containsText" dxfId="59" priority="200" operator="containsText" text="OK">
      <formula>NOT(ISERROR(SEARCH("OK",AJ267)))</formula>
    </cfRule>
  </conditionalFormatting>
  <conditionalFormatting sqref="AW270:AW275">
    <cfRule type="containsText" dxfId="58" priority="170" operator="containsText" text="cerrada">
      <formula>NOT(ISERROR(SEARCH("cerrada",AW270)))</formula>
    </cfRule>
    <cfRule type="containsText" dxfId="57" priority="171" operator="containsText" text="cerrado">
      <formula>NOT(ISERROR(SEARCH("cerrado",AW270)))</formula>
    </cfRule>
    <cfRule type="containsText" dxfId="56" priority="172" operator="containsText" text="Abierto">
      <formula>NOT(ISERROR(SEARCH("Abierto",AW270)))</formula>
    </cfRule>
  </conditionalFormatting>
  <conditionalFormatting sqref="AU270:AU275">
    <cfRule type="containsText" dxfId="55" priority="167" operator="containsText" text="Cumplida">
      <formula>NOT(ISERROR(SEARCH("Cumplida",AU270)))</formula>
    </cfRule>
    <cfRule type="containsText" dxfId="54" priority="168" operator="containsText" text="Pendiente">
      <formula>NOT(ISERROR(SEARCH("Pendiente",AU270)))</formula>
    </cfRule>
    <cfRule type="containsText" dxfId="53" priority="169" operator="containsText" text="Cumplida">
      <formula>NOT(ISERROR(SEARCH("Cumplida",AU270)))</formula>
    </cfRule>
  </conditionalFormatting>
  <conditionalFormatting sqref="AU270:AU275">
    <cfRule type="containsText" dxfId="52" priority="165" stopIfTrue="1" operator="containsText" text="Cumplida">
      <formula>NOT(ISERROR(SEARCH("Cumplida",AU270)))</formula>
    </cfRule>
    <cfRule type="containsText" dxfId="51" priority="166" stopIfTrue="1" operator="containsText" text="Pendiente">
      <formula>NOT(ISERROR(SEARCH("Pendiente",AU270)))</formula>
    </cfRule>
  </conditionalFormatting>
  <conditionalFormatting sqref="AB270:AB275">
    <cfRule type="containsText" dxfId="50" priority="161" operator="containsText" text="AMARILLO">
      <formula>NOT(ISERROR(SEARCH("AMARILLO",AB270)))</formula>
    </cfRule>
    <cfRule type="containsText" priority="162" operator="containsText" text="AMARILLO">
      <formula>NOT(ISERROR(SEARCH("AMARILLO",AB270)))</formula>
    </cfRule>
    <cfRule type="containsText" dxfId="49" priority="163" operator="containsText" text="ROJO">
      <formula>NOT(ISERROR(SEARCH("ROJO",AB270)))</formula>
    </cfRule>
    <cfRule type="containsText" dxfId="48" priority="164" operator="containsText" text="OK">
      <formula>NOT(ISERROR(SEARCH("OK",AB270)))</formula>
    </cfRule>
  </conditionalFormatting>
  <conditionalFormatting sqref="AJ270:AJ275">
    <cfRule type="containsText" dxfId="47" priority="157" operator="containsText" text="AMARILLO">
      <formula>NOT(ISERROR(SEARCH("AMARILLO",AJ270)))</formula>
    </cfRule>
    <cfRule type="containsText" priority="158" operator="containsText" text="AMARILLO">
      <formula>NOT(ISERROR(SEARCH("AMARILLO",AJ270)))</formula>
    </cfRule>
    <cfRule type="containsText" dxfId="46" priority="159" operator="containsText" text="ROJO">
      <formula>NOT(ISERROR(SEARCH("ROJO",AJ270)))</formula>
    </cfRule>
    <cfRule type="containsText" dxfId="45" priority="160" operator="containsText" text="OK">
      <formula>NOT(ISERROR(SEARCH("OK",AJ270)))</formula>
    </cfRule>
  </conditionalFormatting>
  <conditionalFormatting sqref="AR251:AR275">
    <cfRule type="containsText" dxfId="44" priority="149" operator="containsText" text="AMARILLO">
      <formula>NOT(ISERROR(SEARCH("AMARILLO",AR251)))</formula>
    </cfRule>
    <cfRule type="containsText" priority="150" operator="containsText" text="AMARILLO">
      <formula>NOT(ISERROR(SEARCH("AMARILLO",AR251)))</formula>
    </cfRule>
    <cfRule type="containsText" dxfId="43" priority="151" operator="containsText" text="ROJO">
      <formula>NOT(ISERROR(SEARCH("ROJO",AR251)))</formula>
    </cfRule>
    <cfRule type="containsText" dxfId="42" priority="152" operator="containsText" text="OK">
      <formula>NOT(ISERROR(SEARCH("OK",AR251)))</formula>
    </cfRule>
  </conditionalFormatting>
  <conditionalFormatting sqref="AB276:AB281">
    <cfRule type="containsText" dxfId="41" priority="105" operator="containsText" text="AMARILLO">
      <formula>NOT(ISERROR(SEARCH("AMARILLO",AB276)))</formula>
    </cfRule>
    <cfRule type="containsText" priority="106" operator="containsText" text="AMARILLO">
      <formula>NOT(ISERROR(SEARCH("AMARILLO",AB276)))</formula>
    </cfRule>
    <cfRule type="containsText" dxfId="40" priority="107" operator="containsText" text="ROJO">
      <formula>NOT(ISERROR(SEARCH("ROJO",AB276)))</formula>
    </cfRule>
    <cfRule type="containsText" dxfId="39" priority="108" operator="containsText" text="OK">
      <formula>NOT(ISERROR(SEARCH("OK",AB276)))</formula>
    </cfRule>
  </conditionalFormatting>
  <conditionalFormatting sqref="AJ276:AJ281">
    <cfRule type="containsText" dxfId="38" priority="101" operator="containsText" text="AMARILLO">
      <formula>NOT(ISERROR(SEARCH("AMARILLO",AJ276)))</formula>
    </cfRule>
    <cfRule type="containsText" priority="102" operator="containsText" text="AMARILLO">
      <formula>NOT(ISERROR(SEARCH("AMARILLO",AJ276)))</formula>
    </cfRule>
    <cfRule type="containsText" dxfId="37" priority="103" operator="containsText" text="ROJO">
      <formula>NOT(ISERROR(SEARCH("ROJO",AJ276)))</formula>
    </cfRule>
    <cfRule type="containsText" dxfId="36" priority="104" operator="containsText" text="OK">
      <formula>NOT(ISERROR(SEARCH("OK",AJ276)))</formula>
    </cfRule>
  </conditionalFormatting>
  <conditionalFormatting sqref="AR276:AR279">
    <cfRule type="containsText" dxfId="35" priority="97" operator="containsText" text="AMARILLO">
      <formula>NOT(ISERROR(SEARCH("AMARILLO",AR276)))</formula>
    </cfRule>
    <cfRule type="containsText" priority="98" operator="containsText" text="AMARILLO">
      <formula>NOT(ISERROR(SEARCH("AMARILLO",AR276)))</formula>
    </cfRule>
    <cfRule type="containsText" dxfId="34" priority="99" operator="containsText" text="ROJO">
      <formula>NOT(ISERROR(SEARCH("ROJO",AR276)))</formula>
    </cfRule>
    <cfRule type="containsText" dxfId="33" priority="100" operator="containsText" text="OK">
      <formula>NOT(ISERROR(SEARCH("OK",AR276)))</formula>
    </cfRule>
  </conditionalFormatting>
  <conditionalFormatting sqref="AW276:AW279">
    <cfRule type="containsText" dxfId="32" priority="94" operator="containsText" text="cerrada">
      <formula>NOT(ISERROR(SEARCH("cerrada",AW276)))</formula>
    </cfRule>
    <cfRule type="containsText" dxfId="31" priority="95" operator="containsText" text="cerrado">
      <formula>NOT(ISERROR(SEARCH("cerrado",AW276)))</formula>
    </cfRule>
    <cfRule type="containsText" dxfId="30" priority="96" operator="containsText" text="Abierto">
      <formula>NOT(ISERROR(SEARCH("Abierto",AW276)))</formula>
    </cfRule>
  </conditionalFormatting>
  <conditionalFormatting sqref="AU276:AU279">
    <cfRule type="containsText" dxfId="29" priority="91" operator="containsText" text="Cumplida">
      <formula>NOT(ISERROR(SEARCH("Cumplida",AU276)))</formula>
    </cfRule>
    <cfRule type="containsText" dxfId="28" priority="92" operator="containsText" text="Pendiente">
      <formula>NOT(ISERROR(SEARCH("Pendiente",AU276)))</formula>
    </cfRule>
    <cfRule type="containsText" dxfId="27" priority="93" operator="containsText" text="Cumplida">
      <formula>NOT(ISERROR(SEARCH("Cumplida",AU276)))</formula>
    </cfRule>
  </conditionalFormatting>
  <conditionalFormatting sqref="AU276:AU279">
    <cfRule type="containsText" dxfId="26" priority="89" stopIfTrue="1" operator="containsText" text="Cumplida">
      <formula>NOT(ISERROR(SEARCH("Cumplida",AU276)))</formula>
    </cfRule>
    <cfRule type="containsText" dxfId="25" priority="90" stopIfTrue="1" operator="containsText" text="Pendiente">
      <formula>NOT(ISERROR(SEARCH("Pendiente",AU276)))</formula>
    </cfRule>
  </conditionalFormatting>
  <conditionalFormatting sqref="AR280:AR281">
    <cfRule type="containsText" dxfId="24" priority="25" operator="containsText" text="AMARILLO">
      <formula>NOT(ISERROR(SEARCH("AMARILLO",AR280)))</formula>
    </cfRule>
    <cfRule type="containsText" priority="26" operator="containsText" text="AMARILLO">
      <formula>NOT(ISERROR(SEARCH("AMARILLO",AR280)))</formula>
    </cfRule>
    <cfRule type="containsText" dxfId="23" priority="27" operator="containsText" text="ROJO">
      <formula>NOT(ISERROR(SEARCH("ROJO",AR280)))</formula>
    </cfRule>
    <cfRule type="containsText" dxfId="22" priority="28" operator="containsText" text="OK">
      <formula>NOT(ISERROR(SEARCH("OK",AR280)))</formula>
    </cfRule>
  </conditionalFormatting>
  <conditionalFormatting sqref="AW281">
    <cfRule type="containsText" dxfId="21" priority="14" operator="containsText" text="cerrada">
      <formula>NOT(ISERROR(SEARCH("cerrada",AW281)))</formula>
    </cfRule>
    <cfRule type="containsText" dxfId="20" priority="15" operator="containsText" text="cerrado">
      <formula>NOT(ISERROR(SEARCH("cerrado",AW281)))</formula>
    </cfRule>
    <cfRule type="containsText" dxfId="19" priority="16" operator="containsText" text="Abierto">
      <formula>NOT(ISERROR(SEARCH("Abierto",AW281)))</formula>
    </cfRule>
  </conditionalFormatting>
  <conditionalFormatting sqref="AU281">
    <cfRule type="containsText" dxfId="18" priority="11" operator="containsText" text="Cumplida">
      <formula>NOT(ISERROR(SEARCH("Cumplida",AU281)))</formula>
    </cfRule>
    <cfRule type="containsText" dxfId="17" priority="12" operator="containsText" text="Pendiente">
      <formula>NOT(ISERROR(SEARCH("Pendiente",AU281)))</formula>
    </cfRule>
    <cfRule type="containsText" dxfId="16" priority="13" operator="containsText" text="Cumplida">
      <formula>NOT(ISERROR(SEARCH("Cumplida",AU281)))</formula>
    </cfRule>
  </conditionalFormatting>
  <conditionalFormatting sqref="AU281">
    <cfRule type="containsText" dxfId="15" priority="9" stopIfTrue="1" operator="containsText" text="Cumplida">
      <formula>NOT(ISERROR(SEARCH("Cumplida",AU281)))</formula>
    </cfRule>
    <cfRule type="containsText" dxfId="14" priority="10" stopIfTrue="1" operator="containsText" text="Pendiente">
      <formula>NOT(ISERROR(SEARCH("Pendiente",AU281)))</formula>
    </cfRule>
  </conditionalFormatting>
  <conditionalFormatting sqref="AW280">
    <cfRule type="containsText" dxfId="13" priority="22" operator="containsText" text="cerrada">
      <formula>NOT(ISERROR(SEARCH("cerrada",AW280)))</formula>
    </cfRule>
    <cfRule type="containsText" dxfId="12" priority="23" operator="containsText" text="cerrado">
      <formula>NOT(ISERROR(SEARCH("cerrado",AW280)))</formula>
    </cfRule>
    <cfRule type="containsText" dxfId="11" priority="24" operator="containsText" text="Abierto">
      <formula>NOT(ISERROR(SEARCH("Abierto",AW280)))</formula>
    </cfRule>
  </conditionalFormatting>
  <conditionalFormatting sqref="AU280">
    <cfRule type="containsText" dxfId="10" priority="19" operator="containsText" text="Cumplida">
      <formula>NOT(ISERROR(SEARCH("Cumplida",AU280)))</formula>
    </cfRule>
    <cfRule type="containsText" dxfId="9" priority="20" operator="containsText" text="Pendiente">
      <formula>NOT(ISERROR(SEARCH("Pendiente",AU280)))</formula>
    </cfRule>
    <cfRule type="containsText" dxfId="8" priority="21" operator="containsText" text="Cumplida">
      <formula>NOT(ISERROR(SEARCH("Cumplida",AU280)))</formula>
    </cfRule>
  </conditionalFormatting>
  <conditionalFormatting sqref="AU280">
    <cfRule type="containsText" dxfId="7" priority="17" stopIfTrue="1" operator="containsText" text="Cumplida">
      <formula>NOT(ISERROR(SEARCH("Cumplida",AU280)))</formula>
    </cfRule>
    <cfRule type="containsText" dxfId="6" priority="18" stopIfTrue="1" operator="containsText" text="Pendiente">
      <formula>NOT(ISERROR(SEARCH("Pendiente",AU280)))</formula>
    </cfRule>
  </conditionalFormatting>
  <conditionalFormatting sqref="AK221">
    <cfRule type="containsText" dxfId="5" priority="5" operator="containsText" text="AMARILLO">
      <formula>NOT(ISERROR(SEARCH("AMARILLO",AK221)))</formula>
    </cfRule>
    <cfRule type="containsText" priority="6" operator="containsText" text="AMARILLO">
      <formula>NOT(ISERROR(SEARCH("AMARILLO",AK221)))</formula>
    </cfRule>
    <cfRule type="containsText" dxfId="4" priority="7" operator="containsText" text="ROJO">
      <formula>NOT(ISERROR(SEARCH("ROJO",AK221)))</formula>
    </cfRule>
    <cfRule type="containsText" dxfId="3" priority="8" operator="containsText" text="OK">
      <formula>NOT(ISERROR(SEARCH("OK",AK221)))</formula>
    </cfRule>
  </conditionalFormatting>
  <conditionalFormatting sqref="AJ219:AJ234">
    <cfRule type="containsText" dxfId="2" priority="1" operator="containsText" text="AMARILLO">
      <formula>NOT(ISERROR(SEARCH("AMARILLO",AJ219)))</formula>
    </cfRule>
    <cfRule type="containsText" priority="2" operator="containsText" text="AMARILLO">
      <formula>NOT(ISERROR(SEARCH("AMARILLO",AJ219)))</formula>
    </cfRule>
    <cfRule type="containsText" dxfId="1" priority="3" operator="containsText" text="ROJO">
      <formula>NOT(ISERROR(SEARCH("ROJO",AJ219)))</formula>
    </cfRule>
    <cfRule type="containsText" dxfId="0" priority="4" operator="containsText" text="OK">
      <formula>NOT(ISERROR(SEARCH("OK",AJ219)))</formula>
    </cfRule>
  </conditionalFormatting>
  <dataValidations count="18">
    <dataValidation type="date" operator="greaterThan" allowBlank="1" showInputMessage="1" showErrorMessage="1" error="Fecha debe ser posterior a la de inicio (Columna U)" sqref="V89 V91:V93 V100 V276:V281 V206:V208 V235:V244 V251:V270 V130:V137 V139:V142 V198:V203 V146:V147 V163:V165 V194:V195 V178:V187 V189:V190 V192 V169:V176">
      <formula1>U89</formula1>
    </dataValidation>
    <dataValidation type="textLength" allowBlank="1" showInputMessage="1" showErrorMessage="1" errorTitle="Entrada no válida" error="Escriba un texto  Maximo 100 Caracteres" promptTitle="Cualquier contenido Maximo 100 Caracteres" sqref="R103:R104 T103:T105 R107:R108 R122:R123 O120:O129 R209:R211 O209:O215 R84 R94 O219:O234 O112 R272:R275">
      <formula1>0</formula1>
      <formula2>100</formula2>
    </dataValidation>
    <dataValidation type="textLength" allowBlank="1" showInputMessage="1" showErrorMessage="1" errorTitle="Entrada no válida" error="Escriba un texto  Maximo 500 Caracteres" promptTitle="Cualquier contenido Maximo 500 Caracteres" sqref="J103:J107 K103:K105 J122 K107:K108 K122:K123 J209:J213 J222:K223 K212:K213 J271">
      <formula1>0</formula1>
      <formula2>500</formula2>
    </dataValidation>
    <dataValidation type="textLength" allowBlank="1" showInputMessage="1" showErrorMessage="1" errorTitle="Entrada no válida" error="Escriba un texto  Maximo 20 Caracteres" promptTitle="Cualquier contenido Maximo 20 Caracteres" sqref="G103:G107 G119 G209:G211">
      <formula1>0</formula1>
      <formula2>20</formula2>
    </dataValidation>
    <dataValidation type="date" operator="greaterThan" allowBlank="1" showInputMessage="1" showErrorMessage="1" error="Fecha debe ser posterior a la del hallazgo (Columna E)" sqref="V90 U89:U93 U100">
      <formula1>D89</formula1>
    </dataValidation>
    <dataValidation type="textLength" allowBlank="1" showInputMessage="1" error="Escriba un texto  Maximo 20 Caracteres" promptTitle="Cualquier contenido Maximo 20 Caracteres" sqref="G61 G68:G75 G64:G66 G81:G83">
      <formula1>0</formula1>
      <formula2>20</formula2>
    </dataValidation>
    <dataValidation type="textLength" allowBlank="1" showInputMessage="1" error="Escriba un texto  Maximo 500 Caracteres" promptTitle="Cualquier contenido Maximo 500 Caracteres" sqref="K29 J61:K61">
      <formula1>0</formula1>
      <formula2>500</formula2>
    </dataValidation>
    <dataValidation type="textLength" allowBlank="1" showInputMessage="1" error="Escriba un texto  Maximo 100 Caracteres" promptTitle="Cualquier contenido Maximo 100 Caracteres" sqref="T28 R29 R61 T61">
      <formula1>0</formula1>
      <formula2>100</formula2>
    </dataValidation>
    <dataValidation type="date" allowBlank="1" showInputMessage="1" errorTitle="Entrada no válida" error="Por favor escriba una fecha válida (AAAA/MM/DD)" promptTitle="Ingrese una fecha (AAAA/MM/DD)" sqref="U21:V21 U29:V29 U61:U63 U27:U28 V61 U103:V106 V107:V108 U122:V129 V94">
      <formula1>1900/1/1</formula1>
      <formula2>3000/1/1</formula2>
    </dataValidation>
    <dataValidation type="date" operator="greaterThan" allowBlank="1" showInputMessage="1" showErrorMessage="1" sqref="B206:B208 F206:F208 B130:B134 F130:F203 F235:F244 B277:B281 F251:F281">
      <formula1>36892</formula1>
    </dataValidation>
    <dataValidation type="decimal" allowBlank="1" showInputMessage="1" showErrorMessage="1" errorTitle="Entrada no válida" error="Por favor escriba un número" promptTitle="Escriba un número en esta casilla" sqref="S107">
      <formula1>-999999</formula1>
      <formula2>999999</formula2>
    </dataValidation>
    <dataValidation type="textLength" allowBlank="1" showInputMessage="1" showErrorMessage="1" errorTitle="Entrada no válida" error="Escriba un texto  Maximo 200 Caracteres" promptTitle="Cualquier contenido Maximo 200 Caracteres" sqref="T120:T123 T222:T223 T209:T213 T94">
      <formula1>0</formula1>
      <formula2>200</formula2>
    </dataValidation>
    <dataValidation type="date" operator="greaterThan" allowBlank="1" showInputMessage="1" showErrorMessage="1" error="Fecha debe ser posterior a la del hallazgo (Columna E)" sqref="U149 U201:U203 U206:U208 U235:U244 U251:U270 U276:U281">
      <formula1>E149</formula1>
    </dataValidation>
    <dataValidation type="textLength" allowBlank="1" showInputMessage="1" showErrorMessage="1" errorTitle="Entrada no válida" error="Escriba un texto  Maximo 500 Caracteres" promptTitle="Cualquier contenido Maximo 500 Caracteres" sqref="K209:K211">
      <formula1>0</formula1>
      <formula2>1000</formula2>
    </dataValidation>
    <dataValidation type="date" operator="greaterThan" allowBlank="1" showInputMessage="1" showErrorMessage="1" error="Fecha debe ser posterior a la del hallazgo (Columna E)" sqref="U150:U200 U130:U148">
      <formula1>F130</formula1>
    </dataValidation>
    <dataValidation type="list" allowBlank="1" showInputMessage="1" showErrorMessage="1" sqref="M5:M129">
      <formula1>#REF!</formula1>
    </dataValidation>
    <dataValidation type="date" operator="greaterThan" allowBlank="1" showInputMessage="1" showErrorMessage="1" error="Fecha debe ser posterior a la de inicio (Columna U)" sqref="V271">
      <formula1>U275</formula1>
    </dataValidation>
    <dataValidation type="date" operator="greaterThan" allowBlank="1" showInputMessage="1" showErrorMessage="1" error="Fecha debe ser posterior a la del hallazgo (Columna E)" sqref="U271:U272">
      <formula1>E275</formula1>
    </dataValidation>
  </dataValidations>
  <printOptions horizontalCentered="1" verticalCentered="1"/>
  <pageMargins left="0.70866141732283472" right="0.70866141732283472" top="0.82677165354330717" bottom="0.74803149606299213" header="0.31496062992125984" footer="0.31496062992125984"/>
  <pageSetup scale="10" orientation="landscape" verticalDpi="599" r:id="rId1"/>
  <headerFooter>
    <oddHeader>&amp;C&amp;G</oddHeader>
    <oddFooter>&amp;CCalle 20 No. 68 A - 06 Edificio Comando Código Postal 110931 PBX 3822500 www.bomberosbogota.gov.co
Línea de emergencia 123&amp;RFOR-GI-04-02
V9  01/11/2013</oddFooter>
  </headerFooter>
  <drawing r:id="rId2"/>
  <legacyDrawing r:id="rId3"/>
  <legacyDrawingHF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[1]dato!#REF!</xm:f>
          </x14:formula1>
          <xm:sqref>O94:O96 O13 O82:O85 O21 O5 O8:O9 O98:O99 O101:O108 O41:O50 O201 O236 O54:O55 O57:O80 O23:O38</xm:sqref>
        </x14:dataValidation>
        <x14:dataValidation type="list" allowBlank="1" showInputMessage="1" showErrorMessage="1">
          <x14:formula1>
            <xm:f>[1]Datos!#REF!</xm:f>
          </x14:formula1>
          <xm:sqref>O39 O100 O22 O86:O93 O51:O53 O81 O97 O56 O10:O11 O6:O7 O14:O20 C206:C208 O207:O208 S206:S208 M206:M208 H130:H131 H206 M135 O135 H135 M202:M203 H203 S202:S203 C203 S236:S244 S267:S269 S254:S256 S258:S259 S261:S265 M236:M279 D279:D281 S276:S279 O238:O279 C251:C281 H236:H279</xm:sqref>
        </x14:dataValidation>
        <x14:dataValidation type="list" allowBlank="1" showInputMessage="1" showErrorMessage="1">
          <x14:formula1>
            <xm:f>[3]Datos!#REF!</xm:f>
          </x14:formula1>
          <xm:sqref>M130:M131</xm:sqref>
        </x14:dataValidation>
        <x14:dataValidation type="list" allowBlank="1" showInputMessage="1" showErrorMessage="1">
          <x14:formula1>
            <xm:f>[4]Datos!#REF!</xm:f>
          </x14:formula1>
          <xm:sqref>M132 H132</xm:sqref>
        </x14:dataValidation>
        <x14:dataValidation type="list" allowBlank="1" showInputMessage="1" showErrorMessage="1">
          <x14:formula1>
            <xm:f>[5]Datos!#REF!</xm:f>
          </x14:formula1>
          <xm:sqref>M201 S201</xm:sqref>
        </x14:dataValidation>
        <x14:dataValidation type="list" allowBlank="1" showInputMessage="1" showErrorMessage="1">
          <x14:formula1>
            <xm:f>[6]Datos!#REF!</xm:f>
          </x14:formula1>
          <xm:sqref>M133:M134 H133:H134</xm:sqref>
        </x14:dataValidation>
        <x14:dataValidation type="list" allowBlank="1" showInputMessage="1" showErrorMessage="1">
          <x14:formula1>
            <xm:f>[7]Datos!#REF!</xm:f>
          </x14:formula1>
          <xm:sqref>M136:M200 S136:S200 H136:H170 H172:H200</xm:sqref>
        </x14:dataValidation>
        <x14:dataValidation type="list" allowBlank="1" showInputMessage="1" showErrorMessage="1">
          <x14:formula1>
            <xm:f>[8]Datos!#REF!</xm:f>
          </x14:formula1>
          <xm:sqref>H235 M235 S235 O235</xm:sqref>
        </x14:dataValidation>
        <x14:dataValidation type="list" allowBlank="1" showInputMessage="1" showErrorMessage="1">
          <x14:formula1>
            <xm:f>[9]Datos!#REF!</xm:f>
          </x14:formula1>
          <xm:sqref>M280:M281 O280:O281 S280:S281 H280:H281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13" workbookViewId="0">
      <selection activeCell="B21" sqref="B21"/>
    </sheetView>
  </sheetViews>
  <sheetFormatPr baseColWidth="10" defaultRowHeight="15" x14ac:dyDescent="0.25"/>
  <cols>
    <col min="1" max="1" width="20.42578125" customWidth="1"/>
    <col min="2" max="2" width="33.28515625" customWidth="1"/>
  </cols>
  <sheetData>
    <row r="1" spans="1:6" x14ac:dyDescent="0.25">
      <c r="A1" s="1" t="s">
        <v>28</v>
      </c>
      <c r="B1" s="1" t="s">
        <v>29</v>
      </c>
      <c r="C1" s="1" t="s">
        <v>30</v>
      </c>
      <c r="D1" s="2" t="s">
        <v>31</v>
      </c>
      <c r="E1" s="2" t="s">
        <v>32</v>
      </c>
      <c r="F1" s="3"/>
    </row>
    <row r="2" spans="1:6" x14ac:dyDescent="0.25">
      <c r="A2" s="4" t="s">
        <v>33</v>
      </c>
      <c r="B2" s="4" t="s">
        <v>782</v>
      </c>
      <c r="C2" s="5" t="s">
        <v>34</v>
      </c>
      <c r="D2" s="6" t="s">
        <v>35</v>
      </c>
      <c r="E2" s="6" t="s">
        <v>178</v>
      </c>
      <c r="F2" s="6"/>
    </row>
    <row r="3" spans="1:6" x14ac:dyDescent="0.25">
      <c r="A3" s="4" t="s">
        <v>126</v>
      </c>
      <c r="B3" s="4" t="s">
        <v>791</v>
      </c>
      <c r="C3" s="8" t="s">
        <v>38</v>
      </c>
      <c r="D3" s="6" t="s">
        <v>39</v>
      </c>
      <c r="E3" s="8" t="s">
        <v>172</v>
      </c>
      <c r="F3" s="6"/>
    </row>
    <row r="4" spans="1:6" x14ac:dyDescent="0.25">
      <c r="A4" s="7" t="s">
        <v>37</v>
      </c>
      <c r="B4" s="7" t="s">
        <v>804</v>
      </c>
      <c r="C4" s="5"/>
      <c r="D4" s="5"/>
      <c r="E4" s="6" t="s">
        <v>36</v>
      </c>
      <c r="F4" s="6"/>
    </row>
    <row r="5" spans="1:6" x14ac:dyDescent="0.25">
      <c r="A5" s="9" t="s">
        <v>40</v>
      </c>
      <c r="B5" s="8" t="s">
        <v>804</v>
      </c>
      <c r="C5" s="5"/>
      <c r="D5" s="5"/>
      <c r="E5" s="6" t="s">
        <v>44</v>
      </c>
      <c r="F5" s="6"/>
    </row>
    <row r="6" spans="1:6" x14ac:dyDescent="0.25">
      <c r="A6" s="7" t="s">
        <v>41</v>
      </c>
      <c r="B6" s="7" t="s">
        <v>804</v>
      </c>
      <c r="C6" s="6"/>
      <c r="D6" s="5"/>
      <c r="E6" s="6" t="s">
        <v>179</v>
      </c>
      <c r="F6" s="6"/>
    </row>
    <row r="7" spans="1:6" x14ac:dyDescent="0.25">
      <c r="A7" s="10" t="s">
        <v>42</v>
      </c>
      <c r="B7" s="10" t="s">
        <v>804</v>
      </c>
      <c r="C7" s="6"/>
      <c r="D7" s="6"/>
      <c r="E7" s="6" t="s">
        <v>180</v>
      </c>
      <c r="F7" s="6"/>
    </row>
    <row r="8" spans="1:6" x14ac:dyDescent="0.25">
      <c r="A8" s="7" t="s">
        <v>43</v>
      </c>
      <c r="B8" s="7" t="s">
        <v>1279</v>
      </c>
      <c r="C8" s="6"/>
      <c r="D8" s="6"/>
      <c r="E8" s="6" t="s">
        <v>627</v>
      </c>
      <c r="F8" s="6"/>
    </row>
    <row r="9" spans="1:6" x14ac:dyDescent="0.25">
      <c r="A9" s="7" t="s">
        <v>45</v>
      </c>
      <c r="B9" s="7" t="s">
        <v>173</v>
      </c>
      <c r="C9" s="6"/>
      <c r="D9" s="6"/>
      <c r="E9" s="6" t="s">
        <v>789</v>
      </c>
      <c r="F9" s="6"/>
    </row>
    <row r="10" spans="1:6" ht="26.25" x14ac:dyDescent="0.25">
      <c r="A10" s="5" t="s">
        <v>46</v>
      </c>
      <c r="B10" s="5" t="s">
        <v>782</v>
      </c>
      <c r="C10" s="1" t="s">
        <v>48</v>
      </c>
      <c r="D10" s="2" t="s">
        <v>17</v>
      </c>
      <c r="E10" s="6"/>
      <c r="F10" s="6"/>
    </row>
    <row r="11" spans="1:6" x14ac:dyDescent="0.25">
      <c r="A11" s="5" t="s">
        <v>47</v>
      </c>
      <c r="B11" s="5" t="s">
        <v>1573</v>
      </c>
      <c r="C11" s="8" t="s">
        <v>50</v>
      </c>
      <c r="D11" s="5" t="s">
        <v>51</v>
      </c>
      <c r="E11" s="6"/>
      <c r="F11" s="6"/>
    </row>
    <row r="12" spans="1:6" x14ac:dyDescent="0.25">
      <c r="A12" s="5" t="s">
        <v>49</v>
      </c>
      <c r="B12" s="5" t="s">
        <v>178</v>
      </c>
      <c r="C12" s="8" t="s">
        <v>53</v>
      </c>
      <c r="D12" s="5" t="s">
        <v>54</v>
      </c>
      <c r="E12" s="6"/>
      <c r="F12" s="6"/>
    </row>
    <row r="13" spans="1:6" x14ac:dyDescent="0.25">
      <c r="A13" s="5" t="s">
        <v>52</v>
      </c>
      <c r="B13" s="5" t="s">
        <v>782</v>
      </c>
      <c r="C13" s="8" t="s">
        <v>56</v>
      </c>
      <c r="D13" s="3"/>
      <c r="E13" s="8"/>
      <c r="F13" s="6"/>
    </row>
    <row r="14" spans="1:6" x14ac:dyDescent="0.25">
      <c r="A14" s="7" t="s">
        <v>55</v>
      </c>
      <c r="B14" s="7" t="s">
        <v>171</v>
      </c>
      <c r="C14" s="3"/>
      <c r="D14" s="3"/>
      <c r="E14" s="12"/>
      <c r="F14" s="3"/>
    </row>
    <row r="15" spans="1:6" x14ac:dyDescent="0.25">
      <c r="A15" s="11" t="s">
        <v>57</v>
      </c>
      <c r="B15" s="11" t="s">
        <v>175</v>
      </c>
      <c r="C15" s="3"/>
      <c r="D15" s="3"/>
      <c r="E15" s="12"/>
      <c r="F15" s="3"/>
    </row>
    <row r="16" spans="1:6" x14ac:dyDescent="0.25">
      <c r="A16" s="13" t="s">
        <v>58</v>
      </c>
      <c r="B16" s="13" t="s">
        <v>181</v>
      </c>
      <c r="C16" s="3"/>
      <c r="D16" s="3"/>
      <c r="E16" s="12"/>
      <c r="F16" s="3"/>
    </row>
    <row r="17" spans="1:6" x14ac:dyDescent="0.25">
      <c r="A17" s="13" t="s">
        <v>622</v>
      </c>
      <c r="B17" s="13" t="s">
        <v>605</v>
      </c>
      <c r="C17" s="3"/>
      <c r="D17" s="3"/>
      <c r="E17" s="12"/>
      <c r="F17" s="3"/>
    </row>
    <row r="18" spans="1:6" x14ac:dyDescent="0.25">
      <c r="A18" s="9" t="s">
        <v>59</v>
      </c>
      <c r="B18" s="14" t="s">
        <v>782</v>
      </c>
      <c r="C18" s="3"/>
      <c r="D18" s="3"/>
      <c r="E18" s="12"/>
      <c r="F18" s="3"/>
    </row>
    <row r="19" spans="1:6" x14ac:dyDescent="0.25">
      <c r="A19" s="9" t="s">
        <v>176</v>
      </c>
      <c r="B19" s="14" t="s">
        <v>782</v>
      </c>
      <c r="C19" s="3"/>
      <c r="D19" s="3"/>
      <c r="E19" s="12"/>
      <c r="F19" s="3"/>
    </row>
    <row r="20" spans="1:6" x14ac:dyDescent="0.25">
      <c r="A20" s="5" t="s">
        <v>60</v>
      </c>
      <c r="B20" s="14" t="s">
        <v>782</v>
      </c>
      <c r="C20" s="3"/>
      <c r="D20" s="3"/>
      <c r="E20" s="3"/>
      <c r="F20" s="3"/>
    </row>
    <row r="21" spans="1:6" x14ac:dyDescent="0.25">
      <c r="A21" s="5" t="s">
        <v>61</v>
      </c>
      <c r="B21" s="5" t="s">
        <v>173</v>
      </c>
      <c r="C21" s="3"/>
      <c r="D21" s="3"/>
      <c r="E21" s="3"/>
      <c r="F21" s="3"/>
    </row>
    <row r="22" spans="1:6" x14ac:dyDescent="0.25">
      <c r="A22" s="4" t="s">
        <v>62</v>
      </c>
      <c r="B22" s="4" t="s">
        <v>1279</v>
      </c>
      <c r="C22" s="2" t="s">
        <v>64</v>
      </c>
      <c r="D22" s="3"/>
      <c r="E22" s="15"/>
      <c r="F22" s="5" t="s">
        <v>65</v>
      </c>
    </row>
    <row r="23" spans="1:6" x14ac:dyDescent="0.25">
      <c r="A23" s="5" t="s">
        <v>63</v>
      </c>
      <c r="B23" s="5" t="s">
        <v>1573</v>
      </c>
      <c r="C23" s="16">
        <v>0.05</v>
      </c>
      <c r="D23" s="3"/>
      <c r="E23" s="17"/>
      <c r="F23" s="5" t="s">
        <v>67</v>
      </c>
    </row>
    <row r="24" spans="1:6" x14ac:dyDescent="0.25">
      <c r="A24" s="13" t="s">
        <v>66</v>
      </c>
      <c r="B24" s="13" t="s">
        <v>175</v>
      </c>
      <c r="C24" s="16">
        <v>0.1</v>
      </c>
      <c r="D24" s="3"/>
      <c r="E24" s="19"/>
      <c r="F24" s="5" t="s">
        <v>69</v>
      </c>
    </row>
    <row r="25" spans="1:6" x14ac:dyDescent="0.25">
      <c r="A25" s="18" t="s">
        <v>68</v>
      </c>
      <c r="B25" s="18" t="s">
        <v>804</v>
      </c>
      <c r="C25" s="16">
        <v>0.15</v>
      </c>
      <c r="D25" s="3"/>
      <c r="E25" s="20"/>
      <c r="F25" s="21" t="s">
        <v>71</v>
      </c>
    </row>
    <row r="26" spans="1:6" x14ac:dyDescent="0.25">
      <c r="A26" s="5" t="s">
        <v>70</v>
      </c>
      <c r="B26" s="5" t="s">
        <v>1573</v>
      </c>
      <c r="C26" s="16">
        <v>0.2</v>
      </c>
      <c r="D26" s="3"/>
      <c r="E26" s="22"/>
      <c r="F26" s="5" t="s">
        <v>604</v>
      </c>
    </row>
    <row r="27" spans="1:6" x14ac:dyDescent="0.25">
      <c r="A27" s="7" t="s">
        <v>72</v>
      </c>
      <c r="B27" s="7" t="s">
        <v>175</v>
      </c>
      <c r="C27" s="16">
        <v>0.25</v>
      </c>
      <c r="D27" s="3"/>
      <c r="E27" s="23"/>
      <c r="F27" s="5" t="s">
        <v>74</v>
      </c>
    </row>
    <row r="28" spans="1:6" x14ac:dyDescent="0.25">
      <c r="A28" s="13" t="s">
        <v>73</v>
      </c>
      <c r="B28" s="13" t="s">
        <v>1279</v>
      </c>
      <c r="C28" s="16">
        <v>0.3</v>
      </c>
      <c r="D28" s="3"/>
      <c r="E28" s="25"/>
      <c r="F28" s="5" t="s">
        <v>76</v>
      </c>
    </row>
    <row r="29" spans="1:6" x14ac:dyDescent="0.25">
      <c r="A29" s="24" t="s">
        <v>75</v>
      </c>
      <c r="B29" s="29" t="s">
        <v>804</v>
      </c>
      <c r="C29" s="16">
        <v>0.35</v>
      </c>
      <c r="D29" s="3"/>
      <c r="E29" s="26"/>
      <c r="F29" s="5" t="s">
        <v>78</v>
      </c>
    </row>
    <row r="30" spans="1:6" x14ac:dyDescent="0.25">
      <c r="A30" s="24" t="s">
        <v>177</v>
      </c>
      <c r="B30" s="24" t="s">
        <v>175</v>
      </c>
      <c r="C30" s="16"/>
      <c r="D30" s="3"/>
      <c r="E30" s="26"/>
      <c r="F30" s="5"/>
    </row>
    <row r="31" spans="1:6" x14ac:dyDescent="0.25">
      <c r="A31" s="4" t="s">
        <v>77</v>
      </c>
      <c r="B31" s="4" t="s">
        <v>782</v>
      </c>
      <c r="C31" s="16">
        <v>0.4</v>
      </c>
      <c r="D31" s="3"/>
      <c r="E31" s="27"/>
      <c r="F31" s="5" t="s">
        <v>80</v>
      </c>
    </row>
    <row r="32" spans="1:6" x14ac:dyDescent="0.25">
      <c r="A32" s="18" t="s">
        <v>79</v>
      </c>
      <c r="B32" s="29" t="s">
        <v>804</v>
      </c>
      <c r="C32" s="16">
        <v>0.45</v>
      </c>
      <c r="D32" s="3"/>
      <c r="E32" s="3"/>
      <c r="F32" s="3"/>
    </row>
    <row r="33" spans="1:6" x14ac:dyDescent="0.25">
      <c r="A33" s="3"/>
      <c r="B33" s="3"/>
      <c r="C33" s="16">
        <v>0.5</v>
      </c>
      <c r="D33" s="3"/>
      <c r="E33" s="3"/>
      <c r="F33" s="3"/>
    </row>
    <row r="34" spans="1:6" x14ac:dyDescent="0.25">
      <c r="A34" s="3"/>
      <c r="B34" s="3"/>
      <c r="C34" s="16">
        <v>0.55000000000000004</v>
      </c>
      <c r="D34" s="3"/>
      <c r="E34" s="3"/>
      <c r="F34" s="3"/>
    </row>
    <row r="35" spans="1:6" x14ac:dyDescent="0.25">
      <c r="A35" s="3"/>
      <c r="B35" s="3"/>
      <c r="C35" s="16">
        <v>0.6</v>
      </c>
      <c r="D35" s="28"/>
      <c r="E35" s="28"/>
      <c r="F35" s="28"/>
    </row>
    <row r="36" spans="1:6" x14ac:dyDescent="0.25">
      <c r="A36" s="28"/>
      <c r="B36" s="28"/>
      <c r="C36" s="16">
        <v>0.65</v>
      </c>
      <c r="D36" s="28"/>
      <c r="E36" s="28"/>
      <c r="F36" s="28"/>
    </row>
    <row r="37" spans="1:6" x14ac:dyDescent="0.25">
      <c r="A37" s="28"/>
      <c r="B37" s="28"/>
      <c r="C37" s="16">
        <v>0.7</v>
      </c>
      <c r="D37" s="28"/>
      <c r="E37" s="28"/>
      <c r="F37" s="28"/>
    </row>
    <row r="38" spans="1:6" x14ac:dyDescent="0.25">
      <c r="A38" s="28"/>
      <c r="B38" s="28"/>
      <c r="C38" s="16">
        <v>0.75</v>
      </c>
      <c r="D38" s="28"/>
      <c r="E38" s="28"/>
      <c r="F38" s="28"/>
    </row>
    <row r="39" spans="1:6" x14ac:dyDescent="0.25">
      <c r="A39" s="28"/>
      <c r="B39" s="28"/>
      <c r="C39" s="16">
        <v>0.8</v>
      </c>
      <c r="D39" s="28"/>
      <c r="E39" s="28"/>
      <c r="F39" s="28"/>
    </row>
    <row r="40" spans="1:6" x14ac:dyDescent="0.25">
      <c r="A40" s="28"/>
      <c r="B40" s="28"/>
      <c r="C40" s="16">
        <v>0.85</v>
      </c>
      <c r="D40" s="28"/>
      <c r="E40" s="28"/>
      <c r="F40" s="28"/>
    </row>
    <row r="41" spans="1:6" x14ac:dyDescent="0.25">
      <c r="A41" s="28"/>
      <c r="B41" s="28"/>
      <c r="C41" s="16">
        <v>0.9</v>
      </c>
      <c r="D41" s="28"/>
      <c r="E41" s="28"/>
      <c r="F41" s="28"/>
    </row>
    <row r="42" spans="1:6" x14ac:dyDescent="0.25">
      <c r="A42" s="28"/>
      <c r="B42" s="28"/>
      <c r="C42" s="16">
        <v>0.95</v>
      </c>
      <c r="D42" s="28"/>
      <c r="E42" s="28"/>
      <c r="F42" s="28"/>
    </row>
    <row r="43" spans="1:6" x14ac:dyDescent="0.25">
      <c r="A43" s="28"/>
      <c r="B43" s="28"/>
      <c r="C43" s="16">
        <v>1</v>
      </c>
      <c r="D43" s="28"/>
      <c r="E43" s="28"/>
      <c r="F43" s="28"/>
    </row>
    <row r="44" spans="1:6" ht="26.25" x14ac:dyDescent="0.25">
      <c r="A44" s="1" t="s">
        <v>81</v>
      </c>
      <c r="B44" s="1" t="s">
        <v>82</v>
      </c>
      <c r="C44" s="28"/>
      <c r="D44" s="28"/>
      <c r="E44" s="28"/>
      <c r="F44" s="28"/>
    </row>
    <row r="45" spans="1:6" x14ac:dyDescent="0.25">
      <c r="A45" s="5" t="s">
        <v>83</v>
      </c>
      <c r="B45" s="8" t="s">
        <v>111</v>
      </c>
      <c r="C45" s="28"/>
      <c r="D45" s="28"/>
      <c r="E45" s="28"/>
      <c r="F45" s="28"/>
    </row>
    <row r="46" spans="1:6" x14ac:dyDescent="0.25">
      <c r="A46" s="5" t="s">
        <v>84</v>
      </c>
      <c r="B46" s="8" t="s">
        <v>783</v>
      </c>
      <c r="C46" s="28"/>
      <c r="D46" s="28"/>
      <c r="E46" s="28"/>
      <c r="F46" s="28"/>
    </row>
    <row r="47" spans="1:6" x14ac:dyDescent="0.25">
      <c r="A47" s="5" t="s">
        <v>85</v>
      </c>
      <c r="B47" s="8" t="s">
        <v>86</v>
      </c>
      <c r="C47" s="28"/>
      <c r="D47" s="28"/>
      <c r="E47" s="28"/>
      <c r="F47" s="28"/>
    </row>
    <row r="48" spans="1:6" x14ac:dyDescent="0.25">
      <c r="A48" s="6" t="s">
        <v>87</v>
      </c>
      <c r="B48" s="6"/>
      <c r="C48" s="28"/>
      <c r="D48" s="28"/>
      <c r="E48" s="28"/>
      <c r="F48" s="28"/>
    </row>
    <row r="49" spans="1:6" x14ac:dyDescent="0.25">
      <c r="A49" s="6" t="s">
        <v>88</v>
      </c>
      <c r="B49" s="6" t="s">
        <v>791</v>
      </c>
      <c r="C49" s="28"/>
      <c r="D49" s="28"/>
      <c r="E49" s="28"/>
      <c r="F49" s="28"/>
    </row>
    <row r="50" spans="1:6" x14ac:dyDescent="0.25">
      <c r="A50" s="5" t="s">
        <v>89</v>
      </c>
      <c r="B50" s="5" t="s">
        <v>90</v>
      </c>
      <c r="C50" s="28"/>
      <c r="D50" s="28"/>
      <c r="E50" s="28"/>
      <c r="F50" s="28"/>
    </row>
    <row r="51" spans="1:6" x14ac:dyDescent="0.25">
      <c r="A51" s="5" t="s">
        <v>165</v>
      </c>
      <c r="B51" s="5" t="s">
        <v>166</v>
      </c>
      <c r="C51" s="28"/>
      <c r="D51" s="28"/>
      <c r="E51" s="28"/>
      <c r="F51" s="28"/>
    </row>
    <row r="52" spans="1:6" x14ac:dyDescent="0.25">
      <c r="A52" s="5" t="s">
        <v>91</v>
      </c>
      <c r="B52" s="5" t="s">
        <v>92</v>
      </c>
      <c r="C52" s="28"/>
      <c r="D52" s="28"/>
      <c r="E52" s="28"/>
      <c r="F52" s="28"/>
    </row>
    <row r="53" spans="1:6" x14ac:dyDescent="0.25">
      <c r="A53" s="5" t="s">
        <v>93</v>
      </c>
      <c r="B53" s="5" t="s">
        <v>167</v>
      </c>
      <c r="C53" s="28"/>
      <c r="D53" s="28"/>
      <c r="E53" s="28"/>
      <c r="F53" s="28"/>
    </row>
    <row r="54" spans="1:6" x14ac:dyDescent="0.25">
      <c r="A54" s="5" t="s">
        <v>94</v>
      </c>
      <c r="B54" s="8" t="s">
        <v>792</v>
      </c>
      <c r="C54" s="28"/>
      <c r="D54" s="28"/>
      <c r="E54" s="28"/>
      <c r="F54" s="28"/>
    </row>
    <row r="55" spans="1:6" x14ac:dyDescent="0.25">
      <c r="A55" s="5" t="s">
        <v>95</v>
      </c>
      <c r="B55" s="8" t="s">
        <v>804</v>
      </c>
      <c r="C55" s="28"/>
      <c r="D55" s="28"/>
      <c r="E55" s="28"/>
      <c r="F55" s="28"/>
    </row>
    <row r="56" spans="1:6" x14ac:dyDescent="0.25">
      <c r="A56" s="5" t="s">
        <v>97</v>
      </c>
      <c r="B56" s="5" t="s">
        <v>793</v>
      </c>
      <c r="C56" s="28"/>
      <c r="D56" s="28"/>
      <c r="E56" s="28"/>
      <c r="F56" s="28"/>
    </row>
    <row r="57" spans="1:6" x14ac:dyDescent="0.25">
      <c r="A57" s="5" t="s">
        <v>98</v>
      </c>
      <c r="B57" s="5" t="s">
        <v>794</v>
      </c>
      <c r="C57" s="28"/>
      <c r="D57" s="28"/>
      <c r="E57" s="28"/>
      <c r="F57" s="28"/>
    </row>
    <row r="58" spans="1:6" x14ac:dyDescent="0.25">
      <c r="A58" s="5" t="s">
        <v>99</v>
      </c>
      <c r="B58" s="5" t="s">
        <v>799</v>
      </c>
      <c r="C58" s="28"/>
      <c r="D58" s="28"/>
      <c r="E58" s="28"/>
      <c r="F58" s="28"/>
    </row>
    <row r="59" spans="1:6" x14ac:dyDescent="0.25">
      <c r="A59" s="5" t="s">
        <v>101</v>
      </c>
      <c r="B59" s="5" t="s">
        <v>106</v>
      </c>
      <c r="C59" s="28"/>
      <c r="D59" s="28"/>
      <c r="E59" s="28"/>
      <c r="F59" s="28"/>
    </row>
    <row r="60" spans="1:6" x14ac:dyDescent="0.25">
      <c r="A60" s="5" t="s">
        <v>102</v>
      </c>
      <c r="B60" s="5" t="s">
        <v>795</v>
      </c>
      <c r="C60" s="28"/>
      <c r="D60" s="28"/>
      <c r="E60" s="28"/>
      <c r="F60" s="28"/>
    </row>
    <row r="61" spans="1:6" x14ac:dyDescent="0.25">
      <c r="A61" s="5" t="s">
        <v>103</v>
      </c>
      <c r="B61" s="5" t="s">
        <v>104</v>
      </c>
      <c r="C61" s="28"/>
      <c r="D61" s="28"/>
      <c r="E61" s="28"/>
      <c r="F61" s="28"/>
    </row>
    <row r="62" spans="1:6" x14ac:dyDescent="0.25">
      <c r="A62" s="5" t="s">
        <v>105</v>
      </c>
      <c r="B62" s="5" t="s">
        <v>96</v>
      </c>
      <c r="C62" s="28"/>
      <c r="D62" s="28"/>
      <c r="E62" s="28"/>
      <c r="F62" s="28"/>
    </row>
    <row r="63" spans="1:6" x14ac:dyDescent="0.25">
      <c r="A63" s="5" t="s">
        <v>107</v>
      </c>
      <c r="B63" s="5" t="s">
        <v>108</v>
      </c>
      <c r="C63" s="28"/>
      <c r="D63" s="28"/>
      <c r="E63" s="28"/>
      <c r="F63" s="28"/>
    </row>
    <row r="64" spans="1:6" x14ac:dyDescent="0.25">
      <c r="A64" s="5" t="s">
        <v>109</v>
      </c>
      <c r="B64" s="5" t="s">
        <v>111</v>
      </c>
      <c r="C64" s="28"/>
      <c r="D64" s="28"/>
      <c r="E64" s="28"/>
      <c r="F64" s="28"/>
    </row>
    <row r="65" spans="1:6" x14ac:dyDescent="0.25">
      <c r="A65" s="5" t="s">
        <v>110</v>
      </c>
      <c r="B65" s="5" t="s">
        <v>796</v>
      </c>
      <c r="C65" s="28"/>
      <c r="D65" s="28"/>
      <c r="E65" s="28"/>
      <c r="F65" s="28"/>
    </row>
    <row r="66" spans="1:6" x14ac:dyDescent="0.25">
      <c r="A66" s="5" t="s">
        <v>112</v>
      </c>
      <c r="B66" s="5" t="s">
        <v>797</v>
      </c>
      <c r="C66" s="28"/>
      <c r="D66" s="28"/>
      <c r="E66" s="28"/>
      <c r="F66" s="28"/>
    </row>
    <row r="67" spans="1:6" x14ac:dyDescent="0.25">
      <c r="A67" s="5" t="s">
        <v>113</v>
      </c>
      <c r="B67" s="8" t="s">
        <v>798</v>
      </c>
      <c r="C67" s="28"/>
      <c r="D67" s="28"/>
      <c r="E67" s="28"/>
      <c r="F67" s="28"/>
    </row>
    <row r="68" spans="1:6" x14ac:dyDescent="0.25">
      <c r="A68" s="5" t="s">
        <v>114</v>
      </c>
      <c r="B68" s="5" t="s">
        <v>800</v>
      </c>
      <c r="C68" s="28"/>
      <c r="D68" s="28"/>
      <c r="E68" s="28"/>
      <c r="F68" s="28"/>
    </row>
    <row r="69" spans="1:6" x14ac:dyDescent="0.25">
      <c r="A69" s="5" t="s">
        <v>115</v>
      </c>
      <c r="B69" s="8" t="s">
        <v>116</v>
      </c>
      <c r="C69" s="28"/>
      <c r="D69" s="28"/>
      <c r="E69" s="28"/>
      <c r="F69" s="28"/>
    </row>
    <row r="70" spans="1:6" x14ac:dyDescent="0.25">
      <c r="A70" s="5" t="s">
        <v>117</v>
      </c>
      <c r="B70" s="8" t="s">
        <v>801</v>
      </c>
      <c r="C70" s="28"/>
      <c r="D70" s="28"/>
      <c r="E70" s="28"/>
      <c r="F70" s="28"/>
    </row>
    <row r="71" spans="1:6" ht="26.25" x14ac:dyDescent="0.25">
      <c r="A71" s="5" t="s">
        <v>118</v>
      </c>
      <c r="B71" s="29" t="s">
        <v>802</v>
      </c>
      <c r="C71" s="28"/>
      <c r="D71" s="28"/>
      <c r="E71" s="28"/>
      <c r="F71" s="28"/>
    </row>
    <row r="72" spans="1:6" x14ac:dyDescent="0.25">
      <c r="A72" s="5" t="s">
        <v>119</v>
      </c>
      <c r="B72" s="29" t="s">
        <v>803</v>
      </c>
      <c r="C72" s="28"/>
      <c r="D72" s="28"/>
      <c r="E72" s="28"/>
      <c r="F72" s="28"/>
    </row>
    <row r="73" spans="1:6" x14ac:dyDescent="0.25">
      <c r="A73" s="5" t="s">
        <v>120</v>
      </c>
      <c r="B73" s="29" t="s">
        <v>804</v>
      </c>
      <c r="C73" s="28"/>
      <c r="D73" s="28"/>
      <c r="E73" s="28"/>
      <c r="F73" s="28"/>
    </row>
    <row r="74" spans="1:6" x14ac:dyDescent="0.25">
      <c r="A74" s="5" t="s">
        <v>121</v>
      </c>
      <c r="B74" s="29" t="s">
        <v>805</v>
      </c>
      <c r="C74" s="28"/>
      <c r="D74" s="28"/>
      <c r="E74" s="28"/>
      <c r="F74" s="28"/>
    </row>
    <row r="75" spans="1:6" x14ac:dyDescent="0.25">
      <c r="A75" s="5" t="s">
        <v>122</v>
      </c>
      <c r="B75" s="29" t="s">
        <v>806</v>
      </c>
      <c r="C75" s="28"/>
      <c r="D75" s="28"/>
      <c r="E75" s="28"/>
      <c r="F75" s="28"/>
    </row>
    <row r="76" spans="1:6" x14ac:dyDescent="0.25">
      <c r="A76" s="5" t="s">
        <v>123</v>
      </c>
      <c r="B76" s="8" t="s">
        <v>782</v>
      </c>
      <c r="C76" s="28"/>
      <c r="D76" s="28"/>
      <c r="E76" s="28"/>
      <c r="F76" s="28"/>
    </row>
    <row r="77" spans="1:6" x14ac:dyDescent="0.25">
      <c r="A77" s="6" t="s">
        <v>55</v>
      </c>
      <c r="B77" s="6" t="s">
        <v>791</v>
      </c>
      <c r="C77" s="28"/>
      <c r="D77" s="28"/>
      <c r="E77" s="28"/>
      <c r="F77" s="28"/>
    </row>
    <row r="78" spans="1:6" x14ac:dyDescent="0.25">
      <c r="A78" s="5" t="s">
        <v>124</v>
      </c>
      <c r="B78" s="5" t="s">
        <v>807</v>
      </c>
      <c r="C78" s="28"/>
      <c r="D78" s="28"/>
      <c r="E78" s="28"/>
      <c r="F78" s="28"/>
    </row>
    <row r="79" spans="1:6" x14ac:dyDescent="0.25">
      <c r="A79" s="5" t="s">
        <v>45</v>
      </c>
      <c r="B79" s="5" t="s">
        <v>809</v>
      </c>
      <c r="C79" s="28"/>
      <c r="D79" s="28"/>
      <c r="E79" s="28"/>
      <c r="F79" s="28"/>
    </row>
    <row r="80" spans="1:6" x14ac:dyDescent="0.25">
      <c r="A80" s="5" t="s">
        <v>46</v>
      </c>
      <c r="B80" s="8" t="s">
        <v>810</v>
      </c>
      <c r="C80" s="28"/>
      <c r="D80" s="28"/>
      <c r="E80" s="28"/>
      <c r="F80" s="28"/>
    </row>
    <row r="81" spans="1:6" x14ac:dyDescent="0.25">
      <c r="A81" s="5" t="s">
        <v>125</v>
      </c>
      <c r="B81" s="8" t="s">
        <v>808</v>
      </c>
      <c r="C81" s="28"/>
      <c r="D81" s="28"/>
      <c r="E81" s="28"/>
      <c r="F81" s="28"/>
    </row>
    <row r="82" spans="1:6" x14ac:dyDescent="0.25">
      <c r="A82" s="6" t="s">
        <v>126</v>
      </c>
      <c r="B82" s="6" t="s">
        <v>791</v>
      </c>
      <c r="C82" s="28"/>
      <c r="D82" s="28"/>
      <c r="E82" s="28"/>
      <c r="F82" s="28"/>
    </row>
    <row r="83" spans="1:6" x14ac:dyDescent="0.25">
      <c r="A83" s="6" t="s">
        <v>127</v>
      </c>
      <c r="B83" s="6" t="s">
        <v>128</v>
      </c>
      <c r="C83" s="28"/>
      <c r="D83" s="28"/>
      <c r="E83" s="28"/>
      <c r="F83" s="28"/>
    </row>
    <row r="84" spans="1:6" x14ac:dyDescent="0.25">
      <c r="A84" s="5" t="s">
        <v>129</v>
      </c>
      <c r="B84" s="8" t="s">
        <v>130</v>
      </c>
      <c r="C84" s="28"/>
      <c r="D84" s="28"/>
      <c r="E84" s="28"/>
      <c r="F84" s="28"/>
    </row>
    <row r="85" spans="1:6" x14ac:dyDescent="0.25">
      <c r="A85" s="5" t="s">
        <v>52</v>
      </c>
      <c r="B85" s="8" t="s">
        <v>782</v>
      </c>
      <c r="C85" s="28"/>
      <c r="D85" s="28"/>
      <c r="E85" s="28"/>
      <c r="F85" s="28"/>
    </row>
    <row r="86" spans="1:6" x14ac:dyDescent="0.25">
      <c r="A86" s="5" t="s">
        <v>59</v>
      </c>
      <c r="B86" s="8" t="s">
        <v>782</v>
      </c>
      <c r="C86" s="28"/>
      <c r="D86" s="28"/>
      <c r="E86" s="28"/>
      <c r="F86" s="28"/>
    </row>
    <row r="87" spans="1:6" x14ac:dyDescent="0.25">
      <c r="A87" s="5" t="s">
        <v>131</v>
      </c>
      <c r="B87" s="8" t="s">
        <v>606</v>
      </c>
      <c r="C87" s="28"/>
      <c r="D87" s="28"/>
      <c r="E87" s="28"/>
      <c r="F87" s="28"/>
    </row>
    <row r="88" spans="1:6" x14ac:dyDescent="0.25">
      <c r="A88" s="5" t="s">
        <v>132</v>
      </c>
      <c r="B88" s="8" t="s">
        <v>100</v>
      </c>
      <c r="C88" s="28"/>
      <c r="D88" s="28"/>
      <c r="E88" s="28"/>
      <c r="F88" s="28"/>
    </row>
    <row r="89" spans="1:6" x14ac:dyDescent="0.25">
      <c r="A89" s="5" t="s">
        <v>133</v>
      </c>
      <c r="B89" s="8" t="s">
        <v>811</v>
      </c>
      <c r="C89" s="28"/>
      <c r="D89" s="28"/>
      <c r="E89" s="28"/>
      <c r="F89" s="28"/>
    </row>
    <row r="90" spans="1:6" x14ac:dyDescent="0.25">
      <c r="A90" s="5" t="s">
        <v>135</v>
      </c>
      <c r="B90" s="8" t="s">
        <v>136</v>
      </c>
      <c r="C90" s="28"/>
      <c r="D90" s="28"/>
      <c r="E90" s="28"/>
      <c r="F90" s="28"/>
    </row>
    <row r="91" spans="1:6" x14ac:dyDescent="0.25">
      <c r="A91" s="6" t="s">
        <v>137</v>
      </c>
      <c r="B91" s="6" t="s">
        <v>175</v>
      </c>
      <c r="C91" s="28"/>
      <c r="D91" s="28"/>
      <c r="E91" s="28"/>
      <c r="F91" s="28"/>
    </row>
    <row r="92" spans="1:6" x14ac:dyDescent="0.25">
      <c r="A92" s="5" t="s">
        <v>138</v>
      </c>
      <c r="B92" s="5" t="s">
        <v>173</v>
      </c>
      <c r="C92" s="28"/>
      <c r="D92" s="28"/>
      <c r="E92" s="28"/>
      <c r="F92" s="28"/>
    </row>
    <row r="93" spans="1:6" x14ac:dyDescent="0.25">
      <c r="A93" s="5" t="s">
        <v>139</v>
      </c>
      <c r="B93" s="5" t="s">
        <v>178</v>
      </c>
      <c r="C93" s="28"/>
      <c r="D93" s="28"/>
      <c r="E93" s="28"/>
      <c r="F93" s="28"/>
    </row>
    <row r="94" spans="1:6" x14ac:dyDescent="0.25">
      <c r="A94" s="5" t="s">
        <v>140</v>
      </c>
      <c r="B94" s="8" t="s">
        <v>168</v>
      </c>
      <c r="C94" s="28"/>
      <c r="D94" s="28"/>
      <c r="E94" s="28"/>
      <c r="F94" s="28"/>
    </row>
    <row r="95" spans="1:6" x14ac:dyDescent="0.25">
      <c r="A95" s="5" t="s">
        <v>169</v>
      </c>
      <c r="B95" s="29" t="s">
        <v>804</v>
      </c>
      <c r="C95" s="28"/>
      <c r="D95" s="28"/>
      <c r="E95" s="28"/>
      <c r="F95" s="28"/>
    </row>
    <row r="96" spans="1:6" x14ac:dyDescent="0.25">
      <c r="A96" s="5" t="s">
        <v>70</v>
      </c>
      <c r="B96" s="8" t="s">
        <v>1573</v>
      </c>
      <c r="C96" s="28"/>
      <c r="D96" s="28"/>
      <c r="E96" s="28"/>
      <c r="F96" s="28"/>
    </row>
    <row r="97" spans="1:6" ht="51.75" x14ac:dyDescent="0.25">
      <c r="A97" s="29" t="s">
        <v>141</v>
      </c>
      <c r="B97" s="6" t="s">
        <v>812</v>
      </c>
      <c r="C97" s="28"/>
      <c r="D97" s="28"/>
      <c r="E97" s="28"/>
      <c r="F97" s="28"/>
    </row>
    <row r="98" spans="1:6" x14ac:dyDescent="0.25">
      <c r="A98" s="6" t="s">
        <v>160</v>
      </c>
      <c r="B98" s="30" t="s">
        <v>791</v>
      </c>
      <c r="C98" s="28"/>
      <c r="D98" s="28"/>
      <c r="E98" s="28"/>
      <c r="F98" s="28"/>
    </row>
    <row r="99" spans="1:6" ht="26.25" x14ac:dyDescent="0.25">
      <c r="A99" s="29" t="s">
        <v>142</v>
      </c>
      <c r="B99" s="5" t="s">
        <v>1573</v>
      </c>
      <c r="C99" s="28"/>
      <c r="D99" s="28"/>
      <c r="E99" s="28"/>
      <c r="F99" s="28"/>
    </row>
    <row r="100" spans="1:6" x14ac:dyDescent="0.25">
      <c r="A100" s="5" t="s">
        <v>143</v>
      </c>
      <c r="B100" s="5" t="s">
        <v>144</v>
      </c>
      <c r="C100" s="28"/>
      <c r="D100" s="28"/>
      <c r="E100" s="28"/>
      <c r="F100" s="28"/>
    </row>
    <row r="101" spans="1:6" x14ac:dyDescent="0.25">
      <c r="A101" s="5" t="s">
        <v>145</v>
      </c>
      <c r="B101" s="8" t="s">
        <v>623</v>
      </c>
      <c r="C101" s="28"/>
      <c r="D101" s="28"/>
      <c r="E101" s="28"/>
      <c r="F101" s="28"/>
    </row>
    <row r="102" spans="1:6" x14ac:dyDescent="0.25">
      <c r="A102" s="5" t="s">
        <v>146</v>
      </c>
      <c r="B102" s="8" t="s">
        <v>170</v>
      </c>
      <c r="C102" s="28"/>
      <c r="D102" s="28"/>
      <c r="E102" s="28"/>
      <c r="F102" s="28"/>
    </row>
    <row r="103" spans="1:6" ht="26.25" x14ac:dyDescent="0.25">
      <c r="A103" s="29" t="s">
        <v>604</v>
      </c>
      <c r="B103" s="8" t="s">
        <v>605</v>
      </c>
      <c r="C103" s="28"/>
      <c r="D103" s="28"/>
      <c r="E103" s="28"/>
      <c r="F103" s="28"/>
    </row>
    <row r="104" spans="1:6" x14ac:dyDescent="0.25">
      <c r="A104" s="8" t="s">
        <v>77</v>
      </c>
      <c r="B104" s="8" t="s">
        <v>782</v>
      </c>
      <c r="C104" s="28"/>
      <c r="D104" s="28"/>
      <c r="E104" s="28"/>
      <c r="F104" s="28"/>
    </row>
    <row r="105" spans="1:6" ht="26.25" x14ac:dyDescent="0.25">
      <c r="A105" s="29" t="s">
        <v>147</v>
      </c>
      <c r="B105" s="8" t="s">
        <v>782</v>
      </c>
      <c r="C105" s="28"/>
      <c r="D105" s="28"/>
      <c r="E105" s="28"/>
      <c r="F105" s="28"/>
    </row>
    <row r="106" spans="1:6" ht="26.25" x14ac:dyDescent="0.25">
      <c r="A106" s="29" t="s">
        <v>57</v>
      </c>
      <c r="B106" s="6" t="s">
        <v>175</v>
      </c>
      <c r="C106" s="28"/>
      <c r="D106" s="28"/>
      <c r="E106" s="28"/>
      <c r="F106" s="28"/>
    </row>
    <row r="107" spans="1:6" ht="26.25" x14ac:dyDescent="0.25">
      <c r="A107" s="29" t="s">
        <v>148</v>
      </c>
      <c r="B107" s="8" t="s">
        <v>782</v>
      </c>
      <c r="C107" s="28"/>
      <c r="D107" s="28"/>
      <c r="E107" s="28"/>
      <c r="F107" s="28"/>
    </row>
    <row r="108" spans="1:6" ht="26.25" x14ac:dyDescent="0.25">
      <c r="A108" s="29" t="s">
        <v>149</v>
      </c>
      <c r="B108" s="5" t="s">
        <v>1279</v>
      </c>
      <c r="C108" s="28"/>
      <c r="D108" s="28"/>
      <c r="E108" s="28"/>
      <c r="F108" s="28"/>
    </row>
    <row r="109" spans="1:6" ht="26.25" x14ac:dyDescent="0.25">
      <c r="A109" s="29" t="s">
        <v>150</v>
      </c>
      <c r="B109" s="8" t="s">
        <v>181</v>
      </c>
      <c r="C109" s="28"/>
      <c r="D109" s="28"/>
      <c r="E109" s="28"/>
      <c r="F109" s="28"/>
    </row>
    <row r="110" spans="1:6" x14ac:dyDescent="0.25">
      <c r="A110" s="5" t="s">
        <v>151</v>
      </c>
      <c r="B110" s="8" t="s">
        <v>1573</v>
      </c>
      <c r="C110" s="28"/>
      <c r="D110" s="28"/>
      <c r="E110" s="28"/>
      <c r="F110" s="28"/>
    </row>
    <row r="111" spans="1:6" x14ac:dyDescent="0.25">
      <c r="A111" s="5" t="s">
        <v>152</v>
      </c>
      <c r="B111" s="5" t="s">
        <v>804</v>
      </c>
      <c r="C111" s="28"/>
      <c r="D111" s="28"/>
      <c r="E111" s="28"/>
      <c r="F111" s="28"/>
    </row>
    <row r="112" spans="1:6" x14ac:dyDescent="0.25">
      <c r="A112" s="5" t="s">
        <v>153</v>
      </c>
      <c r="B112" s="5" t="s">
        <v>175</v>
      </c>
      <c r="C112" s="28"/>
      <c r="D112" s="28"/>
      <c r="E112" s="28"/>
      <c r="F112" s="28"/>
    </row>
    <row r="113" spans="1:2" x14ac:dyDescent="0.25">
      <c r="A113" s="5" t="s">
        <v>79</v>
      </c>
      <c r="B113" s="8"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dato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Camilo Andres Caicedo Estrada</cp:lastModifiedBy>
  <cp:lastPrinted>2018-08-30T19:32:25Z</cp:lastPrinted>
  <dcterms:created xsi:type="dcterms:W3CDTF">2013-10-03T17:21:56Z</dcterms:created>
  <dcterms:modified xsi:type="dcterms:W3CDTF">2019-04-10T17:21:50Z</dcterms:modified>
</cp:coreProperties>
</file>