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2.9\Control Interno\2019\Seguimiento PM\III Seguimiento Pm\Publicar\"/>
    </mc:Choice>
  </mc:AlternateContent>
  <bookViews>
    <workbookView xWindow="0" yWindow="0" windowWidth="28800" windowHeight="11520"/>
  </bookViews>
  <sheets>
    <sheet name="PM" sheetId="1" r:id="rId1"/>
    <sheet name="dato"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dato!$A$1:$F$94</definedName>
    <definedName name="_xlnm._FilterDatabase" localSheetId="0" hidden="1">PM!$A$4:$AZ$213</definedName>
    <definedName name="accion">[1]Datos!$C$3:$C$8</definedName>
    <definedName name="Maria">[2]Datos!$C$3:$C$6</definedName>
    <definedName name="origen">[1]Datos!$B$3:$B$19</definedName>
    <definedName name="proceso">[1]Datos!$D$3:$D$41</definedName>
  </definedNames>
  <calcPr calcId="152511"/>
</workbook>
</file>

<file path=xl/calcChain.xml><?xml version="1.0" encoding="utf-8"?>
<calcChain xmlns="http://schemas.openxmlformats.org/spreadsheetml/2006/main">
  <c r="AP127" i="1" l="1"/>
  <c r="AQ127" i="1" s="1"/>
  <c r="AR127" i="1" s="1"/>
  <c r="AP120" i="1"/>
  <c r="AQ120" i="1" s="1"/>
  <c r="AR120" i="1" s="1"/>
  <c r="AP211" i="1"/>
  <c r="AQ211" i="1" s="1"/>
  <c r="AR211" i="1" s="1"/>
  <c r="AP210" i="1"/>
  <c r="AQ210" i="1" s="1"/>
  <c r="AR210" i="1" s="1"/>
  <c r="AP209" i="1"/>
  <c r="AQ209" i="1" s="1"/>
  <c r="AR209" i="1" s="1"/>
  <c r="AP208" i="1"/>
  <c r="AQ208" i="1" s="1"/>
  <c r="AR208" i="1" s="1"/>
  <c r="AP207" i="1"/>
  <c r="AQ207" i="1" s="1"/>
  <c r="AR207" i="1" s="1"/>
  <c r="AP206" i="1"/>
  <c r="AQ206" i="1" s="1"/>
  <c r="AR206" i="1" s="1"/>
  <c r="AP205" i="1"/>
  <c r="AQ205" i="1" s="1"/>
  <c r="AR205" i="1" s="1"/>
  <c r="AP204" i="1"/>
  <c r="AQ204" i="1" s="1"/>
  <c r="AR204" i="1" s="1"/>
  <c r="AP203" i="1"/>
  <c r="AQ203" i="1" s="1"/>
  <c r="AR203" i="1" s="1"/>
  <c r="AP202" i="1"/>
  <c r="AQ202" i="1" s="1"/>
  <c r="AR202" i="1" s="1"/>
  <c r="AP201" i="1"/>
  <c r="AQ201" i="1" s="1"/>
  <c r="AR201" i="1" s="1"/>
  <c r="AP200" i="1"/>
  <c r="AQ200" i="1" s="1"/>
  <c r="AR200" i="1" s="1"/>
  <c r="AP199" i="1"/>
  <c r="AQ199" i="1" s="1"/>
  <c r="AR199" i="1" s="1"/>
  <c r="AP198" i="1"/>
  <c r="AQ198" i="1" s="1"/>
  <c r="AR198" i="1" s="1"/>
  <c r="AP197" i="1"/>
  <c r="AQ197" i="1" s="1"/>
  <c r="AR197" i="1" s="1"/>
  <c r="AP196" i="1"/>
  <c r="AQ196" i="1" s="1"/>
  <c r="AR196" i="1" s="1"/>
  <c r="AP195" i="1"/>
  <c r="AQ195" i="1" s="1"/>
  <c r="AR195" i="1" s="1"/>
  <c r="AP194" i="1"/>
  <c r="AQ194" i="1" s="1"/>
  <c r="AR194" i="1" s="1"/>
  <c r="AP193" i="1"/>
  <c r="AQ193" i="1" s="1"/>
  <c r="AR193" i="1" s="1"/>
  <c r="AP192" i="1"/>
  <c r="AQ192" i="1" s="1"/>
  <c r="AR192" i="1" s="1"/>
  <c r="AP191" i="1"/>
  <c r="AQ191" i="1" s="1"/>
  <c r="AR191" i="1" s="1"/>
  <c r="AP190" i="1"/>
  <c r="AQ190" i="1" s="1"/>
  <c r="AR190" i="1" s="1"/>
  <c r="AP189" i="1"/>
  <c r="AQ189" i="1" s="1"/>
  <c r="AR189" i="1" s="1"/>
  <c r="AP188" i="1"/>
  <c r="AQ188" i="1" s="1"/>
  <c r="AR188" i="1" s="1"/>
  <c r="AP187" i="1"/>
  <c r="AQ187" i="1" s="1"/>
  <c r="AR187" i="1" s="1"/>
  <c r="AP186" i="1"/>
  <c r="AQ186" i="1" s="1"/>
  <c r="AR186" i="1" s="1"/>
  <c r="AP185" i="1"/>
  <c r="AQ185" i="1" s="1"/>
  <c r="AR185" i="1" s="1"/>
  <c r="AP184" i="1"/>
  <c r="AQ184" i="1" s="1"/>
  <c r="AR184" i="1" s="1"/>
  <c r="AP183" i="1"/>
  <c r="AQ183" i="1" s="1"/>
  <c r="AR183" i="1" s="1"/>
  <c r="AP182" i="1"/>
  <c r="AQ182" i="1" s="1"/>
  <c r="AR182" i="1" s="1"/>
  <c r="AP180" i="1"/>
  <c r="AQ180" i="1" s="1"/>
  <c r="AR180" i="1" s="1"/>
  <c r="AP213" i="1" l="1"/>
  <c r="AQ213" i="1" s="1"/>
  <c r="AR213" i="1" s="1"/>
  <c r="AP212" i="1"/>
  <c r="AQ212" i="1" s="1"/>
  <c r="AR212" i="1" s="1"/>
  <c r="AP181" i="1" l="1"/>
  <c r="AQ181" i="1" s="1"/>
  <c r="AR181" i="1" s="1"/>
  <c r="AP119" i="1" l="1"/>
  <c r="N212" i="1" l="1"/>
  <c r="N213"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18" i="1"/>
  <c r="N117" i="1"/>
  <c r="N116" i="1"/>
  <c r="N115" i="1"/>
  <c r="N114" i="1"/>
  <c r="N113" i="1"/>
  <c r="N112" i="1"/>
  <c r="N111" i="1"/>
  <c r="N110" i="1"/>
  <c r="N109" i="1"/>
  <c r="N108" i="1"/>
  <c r="N107" i="1"/>
  <c r="N106" i="1"/>
  <c r="AU211" i="1" l="1"/>
  <c r="AU210" i="1"/>
  <c r="AU209" i="1"/>
  <c r="AU208" i="1"/>
  <c r="AU207" i="1"/>
  <c r="AU206" i="1"/>
  <c r="AU205" i="1"/>
  <c r="AU204" i="1"/>
  <c r="AU203" i="1"/>
  <c r="AU202" i="1"/>
  <c r="AU201" i="1"/>
  <c r="AU200" i="1"/>
  <c r="AU199" i="1"/>
  <c r="AU198" i="1"/>
  <c r="AU197" i="1"/>
  <c r="AU196" i="1"/>
  <c r="AU195" i="1"/>
  <c r="AU194" i="1"/>
  <c r="AU193" i="1"/>
  <c r="AU192" i="1"/>
  <c r="AU191" i="1"/>
  <c r="AU190" i="1"/>
  <c r="AU189" i="1"/>
  <c r="AU188" i="1"/>
  <c r="AU187" i="1"/>
  <c r="AU186" i="1"/>
  <c r="AU185" i="1"/>
  <c r="AU184" i="1"/>
  <c r="AU183" i="1"/>
  <c r="AU182" i="1"/>
  <c r="AU181" i="1"/>
  <c r="AU180" i="1"/>
  <c r="AG14" i="1" l="1"/>
  <c r="P123" i="1" l="1"/>
  <c r="P124" i="1"/>
  <c r="P125" i="1"/>
  <c r="P126" i="1"/>
  <c r="P67" i="1"/>
  <c r="P68" i="1"/>
  <c r="P69"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6" i="1"/>
  <c r="P65" i="1"/>
  <c r="P64" i="1"/>
  <c r="P63" i="1"/>
  <c r="P62" i="1"/>
  <c r="P61" i="1"/>
  <c r="P60" i="1"/>
  <c r="P59" i="1"/>
  <c r="P58" i="1"/>
  <c r="P57" i="1"/>
  <c r="P56" i="1"/>
  <c r="P55" i="1"/>
  <c r="P54" i="1"/>
  <c r="P53" i="1"/>
  <c r="P52" i="1"/>
  <c r="Z119" i="1" l="1"/>
  <c r="AA119" i="1" s="1"/>
  <c r="AB119" i="1"/>
  <c r="Z120" i="1"/>
  <c r="AA120" i="1" s="1"/>
  <c r="AB120" i="1"/>
  <c r="Z121" i="1"/>
  <c r="AA121" i="1" s="1"/>
  <c r="AB121" i="1"/>
  <c r="Z122" i="1"/>
  <c r="AA122" i="1" s="1"/>
  <c r="AB122" i="1"/>
  <c r="Z123" i="1"/>
  <c r="AA123" i="1" s="1"/>
  <c r="AB123" i="1"/>
  <c r="Z124" i="1"/>
  <c r="AA124" i="1" s="1"/>
  <c r="AB124" i="1"/>
  <c r="Z125" i="1"/>
  <c r="AA125" i="1" s="1"/>
  <c r="AB125" i="1"/>
  <c r="Z126" i="1"/>
  <c r="AA126" i="1" s="1"/>
  <c r="AB126" i="1"/>
  <c r="Z127" i="1"/>
  <c r="AA127" i="1" s="1"/>
  <c r="AB127" i="1"/>
  <c r="Z128" i="1"/>
  <c r="AA128" i="1" s="1"/>
  <c r="AB128" i="1"/>
  <c r="Z129" i="1"/>
  <c r="AA129" i="1" s="1"/>
  <c r="AB129" i="1"/>
  <c r="Z130" i="1"/>
  <c r="AA130" i="1" s="1"/>
  <c r="AB130" i="1"/>
  <c r="Z131" i="1"/>
  <c r="AA131" i="1" s="1"/>
  <c r="AB131" i="1"/>
  <c r="Z132" i="1"/>
  <c r="AA132" i="1" s="1"/>
  <c r="AB132" i="1"/>
  <c r="Z133" i="1"/>
  <c r="AA133" i="1" s="1"/>
  <c r="AB133" i="1"/>
  <c r="Z134" i="1"/>
  <c r="AA134" i="1" s="1"/>
  <c r="AB134" i="1"/>
  <c r="Z135" i="1"/>
  <c r="AA135" i="1" s="1"/>
  <c r="AB135" i="1"/>
  <c r="Z136" i="1"/>
  <c r="AA136" i="1" s="1"/>
  <c r="AB136" i="1"/>
  <c r="Z137" i="1"/>
  <c r="AA137" i="1" s="1"/>
  <c r="AB137" i="1"/>
  <c r="Z138" i="1"/>
  <c r="AA138" i="1" s="1"/>
  <c r="AB138" i="1"/>
  <c r="Z139" i="1"/>
  <c r="AA139" i="1" s="1"/>
  <c r="AB139" i="1"/>
  <c r="Z140" i="1"/>
  <c r="AA140" i="1" s="1"/>
  <c r="AB140" i="1"/>
  <c r="Z141" i="1"/>
  <c r="AA141" i="1" s="1"/>
  <c r="AB141" i="1"/>
  <c r="Z142" i="1"/>
  <c r="AA142" i="1" s="1"/>
  <c r="AB142" i="1"/>
  <c r="Z143" i="1"/>
  <c r="AA143" i="1" s="1"/>
  <c r="AB143" i="1"/>
  <c r="Z144" i="1"/>
  <c r="AA144" i="1" s="1"/>
  <c r="AB144" i="1"/>
  <c r="Z145" i="1"/>
  <c r="AA145" i="1" s="1"/>
  <c r="AB145" i="1"/>
  <c r="Z146" i="1"/>
  <c r="AA146" i="1" s="1"/>
  <c r="AB146" i="1"/>
  <c r="Z147" i="1"/>
  <c r="AA147" i="1" s="1"/>
  <c r="AB147" i="1"/>
  <c r="Z148" i="1"/>
  <c r="AA148" i="1" s="1"/>
  <c r="AB148" i="1"/>
  <c r="Z149" i="1"/>
  <c r="AA149" i="1" s="1"/>
  <c r="AB149" i="1"/>
  <c r="Z150" i="1"/>
  <c r="AA150" i="1" s="1"/>
  <c r="AB150" i="1"/>
  <c r="Z151" i="1"/>
  <c r="AA151" i="1" s="1"/>
  <c r="AB151" i="1"/>
  <c r="Z152" i="1"/>
  <c r="AA152" i="1" s="1"/>
  <c r="AB152" i="1"/>
  <c r="Z153" i="1"/>
  <c r="AA153" i="1" s="1"/>
  <c r="AB153" i="1"/>
  <c r="Z154" i="1"/>
  <c r="AA154" i="1" s="1"/>
  <c r="AB154" i="1"/>
  <c r="Z155" i="1"/>
  <c r="AA155" i="1" s="1"/>
  <c r="AB155" i="1"/>
  <c r="Z156" i="1"/>
  <c r="AA156" i="1" s="1"/>
  <c r="AB156" i="1"/>
  <c r="Z157" i="1"/>
  <c r="AA157" i="1" s="1"/>
  <c r="AB157" i="1"/>
  <c r="Z158" i="1"/>
  <c r="AA158" i="1" s="1"/>
  <c r="AB158" i="1"/>
  <c r="Z159" i="1"/>
  <c r="AA159" i="1" s="1"/>
  <c r="AB159" i="1"/>
  <c r="Z160" i="1"/>
  <c r="AA160" i="1" s="1"/>
  <c r="AB160" i="1"/>
  <c r="Z161" i="1"/>
  <c r="AA161" i="1" s="1"/>
  <c r="AB161" i="1"/>
  <c r="Z162" i="1"/>
  <c r="AA162" i="1" s="1"/>
  <c r="AB162" i="1"/>
  <c r="Z163" i="1"/>
  <c r="AA163" i="1" s="1"/>
  <c r="AB163" i="1"/>
  <c r="Z164" i="1"/>
  <c r="AA164" i="1" s="1"/>
  <c r="AB164" i="1"/>
  <c r="Z165" i="1"/>
  <c r="AA165" i="1" s="1"/>
  <c r="AB165" i="1"/>
  <c r="Z166" i="1"/>
  <c r="AA166" i="1" s="1"/>
  <c r="AB166" i="1"/>
  <c r="Z167" i="1"/>
  <c r="AA167" i="1" s="1"/>
  <c r="AB167" i="1"/>
  <c r="Z168" i="1"/>
  <c r="AA168" i="1" s="1"/>
  <c r="AB168" i="1"/>
  <c r="Z169" i="1"/>
  <c r="AA169" i="1" s="1"/>
  <c r="AB169" i="1"/>
  <c r="Z170" i="1"/>
  <c r="AA170" i="1" s="1"/>
  <c r="AB170" i="1"/>
  <c r="Z171" i="1"/>
  <c r="AA171" i="1" s="1"/>
  <c r="AB171" i="1"/>
  <c r="Z172" i="1"/>
  <c r="AA172" i="1" s="1"/>
  <c r="AB172" i="1"/>
  <c r="Z173" i="1"/>
  <c r="AA173" i="1" s="1"/>
  <c r="AB173" i="1"/>
  <c r="Z174" i="1"/>
  <c r="AA174" i="1" s="1"/>
  <c r="AB174" i="1"/>
  <c r="Z175" i="1"/>
  <c r="AA175" i="1" s="1"/>
  <c r="AB175" i="1"/>
  <c r="Z176" i="1"/>
  <c r="AA176" i="1" s="1"/>
  <c r="AB176" i="1"/>
  <c r="Z177" i="1"/>
  <c r="AA177" i="1" s="1"/>
  <c r="AB177" i="1"/>
  <c r="Z178" i="1"/>
  <c r="AA178" i="1" s="1"/>
  <c r="AB178" i="1"/>
  <c r="Z179" i="1"/>
  <c r="AA179" i="1" s="1"/>
  <c r="AB179" i="1"/>
  <c r="AH123" i="1" l="1"/>
  <c r="AI123" i="1" s="1"/>
  <c r="AJ123" i="1"/>
  <c r="AP123" i="1"/>
  <c r="AQ123" i="1" s="1"/>
  <c r="AR123" i="1" s="1"/>
  <c r="AH124" i="1"/>
  <c r="AI124" i="1" s="1"/>
  <c r="AJ124" i="1"/>
  <c r="AP124" i="1"/>
  <c r="AQ124" i="1" s="1"/>
  <c r="AR124" i="1" s="1"/>
  <c r="AH125" i="1"/>
  <c r="AI125" i="1" s="1"/>
  <c r="AJ125" i="1"/>
  <c r="AP125" i="1"/>
  <c r="AQ125" i="1" s="1"/>
  <c r="AR125" i="1" s="1"/>
  <c r="AH126" i="1"/>
  <c r="AI126" i="1" s="1"/>
  <c r="AJ126" i="1"/>
  <c r="AP126" i="1"/>
  <c r="AQ126" i="1" s="1"/>
  <c r="AR126" i="1" s="1"/>
  <c r="AH127" i="1"/>
  <c r="AI127" i="1" s="1"/>
  <c r="AJ127" i="1"/>
  <c r="AH128" i="1"/>
  <c r="AI128" i="1" s="1"/>
  <c r="AU128" i="1" s="1"/>
  <c r="AJ128" i="1"/>
  <c r="AP128" i="1"/>
  <c r="AQ128" i="1" s="1"/>
  <c r="AR128" i="1" s="1"/>
  <c r="AH129" i="1"/>
  <c r="AI129" i="1" s="1"/>
  <c r="AU129" i="1" s="1"/>
  <c r="AJ129" i="1"/>
  <c r="AP129" i="1"/>
  <c r="AQ129" i="1" s="1"/>
  <c r="AR129" i="1" s="1"/>
  <c r="AH130" i="1"/>
  <c r="AI130" i="1" s="1"/>
  <c r="AU130" i="1" s="1"/>
  <c r="AJ130" i="1"/>
  <c r="AP130" i="1"/>
  <c r="AQ130" i="1" s="1"/>
  <c r="AR130" i="1" s="1"/>
  <c r="AH131" i="1"/>
  <c r="AI131" i="1" s="1"/>
  <c r="AU131" i="1" s="1"/>
  <c r="AJ131" i="1"/>
  <c r="AP131" i="1"/>
  <c r="AQ131" i="1" s="1"/>
  <c r="AR131" i="1" s="1"/>
  <c r="AH132" i="1"/>
  <c r="AI132" i="1" s="1"/>
  <c r="AU132" i="1" s="1"/>
  <c r="AJ132" i="1"/>
  <c r="AP132" i="1"/>
  <c r="AQ132" i="1" s="1"/>
  <c r="AR132" i="1" s="1"/>
  <c r="AH133" i="1"/>
  <c r="AI133" i="1" s="1"/>
  <c r="AU133" i="1" s="1"/>
  <c r="AJ133" i="1"/>
  <c r="AP133" i="1"/>
  <c r="AQ133" i="1" s="1"/>
  <c r="AR133" i="1" s="1"/>
  <c r="AH134" i="1"/>
  <c r="AI134" i="1" s="1"/>
  <c r="AU134" i="1" s="1"/>
  <c r="AJ134" i="1"/>
  <c r="AP134" i="1"/>
  <c r="AQ134" i="1" s="1"/>
  <c r="AR134" i="1" s="1"/>
  <c r="AH135" i="1"/>
  <c r="AI135" i="1" s="1"/>
  <c r="AU135" i="1" s="1"/>
  <c r="AJ135" i="1"/>
  <c r="AP135" i="1"/>
  <c r="AQ135" i="1" s="1"/>
  <c r="AR135" i="1" s="1"/>
  <c r="AH136" i="1"/>
  <c r="AI136" i="1" s="1"/>
  <c r="AU136" i="1" s="1"/>
  <c r="AJ136" i="1"/>
  <c r="AP136" i="1"/>
  <c r="AQ136" i="1" s="1"/>
  <c r="AR136" i="1" s="1"/>
  <c r="AH137" i="1"/>
  <c r="AI137" i="1" s="1"/>
  <c r="AU137" i="1" s="1"/>
  <c r="AJ137" i="1"/>
  <c r="AP137" i="1"/>
  <c r="AQ137" i="1" s="1"/>
  <c r="AR137" i="1" s="1"/>
  <c r="AH138" i="1"/>
  <c r="AI138" i="1" s="1"/>
  <c r="AU138" i="1" s="1"/>
  <c r="AJ138" i="1"/>
  <c r="AP138" i="1"/>
  <c r="AQ138" i="1" s="1"/>
  <c r="AR138" i="1" s="1"/>
  <c r="AH139" i="1"/>
  <c r="AI139" i="1" s="1"/>
  <c r="AU139" i="1" s="1"/>
  <c r="AJ139" i="1"/>
  <c r="AP139" i="1"/>
  <c r="AQ139" i="1" s="1"/>
  <c r="AR139" i="1" s="1"/>
  <c r="AH140" i="1"/>
  <c r="AI140" i="1" s="1"/>
  <c r="AU140" i="1" s="1"/>
  <c r="AJ140" i="1"/>
  <c r="AP140" i="1"/>
  <c r="AQ140" i="1" s="1"/>
  <c r="AR140" i="1" s="1"/>
  <c r="AH141" i="1"/>
  <c r="AI141" i="1" s="1"/>
  <c r="AU141" i="1" s="1"/>
  <c r="AJ141" i="1"/>
  <c r="AP141" i="1"/>
  <c r="AQ141" i="1" s="1"/>
  <c r="AR141" i="1" s="1"/>
  <c r="AH142" i="1"/>
  <c r="AI142" i="1" s="1"/>
  <c r="AU142" i="1" s="1"/>
  <c r="AJ142" i="1"/>
  <c r="AP142" i="1"/>
  <c r="AQ142" i="1" s="1"/>
  <c r="AR142" i="1" s="1"/>
  <c r="AH143" i="1"/>
  <c r="AI143" i="1" s="1"/>
  <c r="AU143" i="1" s="1"/>
  <c r="AJ143" i="1"/>
  <c r="AP143" i="1"/>
  <c r="AQ143" i="1" s="1"/>
  <c r="AR143" i="1" s="1"/>
  <c r="AH144" i="1"/>
  <c r="AI144" i="1" s="1"/>
  <c r="AU144" i="1" s="1"/>
  <c r="AJ144" i="1"/>
  <c r="AP144" i="1"/>
  <c r="AQ144" i="1" s="1"/>
  <c r="AR144" i="1" s="1"/>
  <c r="AH145" i="1"/>
  <c r="AI145" i="1" s="1"/>
  <c r="AU145" i="1" s="1"/>
  <c r="AJ145" i="1"/>
  <c r="AP145" i="1"/>
  <c r="AQ145" i="1" s="1"/>
  <c r="AR145" i="1" s="1"/>
  <c r="AH146" i="1"/>
  <c r="AI146" i="1" s="1"/>
  <c r="AU146" i="1" s="1"/>
  <c r="AJ146" i="1"/>
  <c r="AP146" i="1"/>
  <c r="AQ146" i="1" s="1"/>
  <c r="AR146" i="1" s="1"/>
  <c r="AH147" i="1"/>
  <c r="AI147" i="1" s="1"/>
  <c r="AU147" i="1" s="1"/>
  <c r="AJ147" i="1"/>
  <c r="AP147" i="1"/>
  <c r="AQ147" i="1" s="1"/>
  <c r="AR147" i="1" s="1"/>
  <c r="AH148" i="1"/>
  <c r="AI148" i="1" s="1"/>
  <c r="AU148" i="1" s="1"/>
  <c r="AJ148" i="1"/>
  <c r="AP148" i="1"/>
  <c r="AQ148" i="1" s="1"/>
  <c r="AR148" i="1" s="1"/>
  <c r="AH149" i="1"/>
  <c r="AI149" i="1" s="1"/>
  <c r="AU149" i="1" s="1"/>
  <c r="AJ149" i="1"/>
  <c r="AP149" i="1"/>
  <c r="AQ149" i="1" s="1"/>
  <c r="AR149" i="1" s="1"/>
  <c r="AH150" i="1"/>
  <c r="AI150" i="1" s="1"/>
  <c r="AU150" i="1" s="1"/>
  <c r="AJ150" i="1"/>
  <c r="AP150" i="1"/>
  <c r="AQ150" i="1" s="1"/>
  <c r="AR150" i="1" s="1"/>
  <c r="AH151" i="1"/>
  <c r="AI151" i="1" s="1"/>
  <c r="AU151" i="1" s="1"/>
  <c r="AJ151" i="1"/>
  <c r="AP151" i="1"/>
  <c r="AQ151" i="1" s="1"/>
  <c r="AR151" i="1" s="1"/>
  <c r="AH152" i="1"/>
  <c r="AI152" i="1" s="1"/>
  <c r="AU152" i="1" s="1"/>
  <c r="AJ152" i="1"/>
  <c r="AP152" i="1"/>
  <c r="AQ152" i="1" s="1"/>
  <c r="AR152" i="1" s="1"/>
  <c r="AH153" i="1"/>
  <c r="AI153" i="1" s="1"/>
  <c r="AU153" i="1" s="1"/>
  <c r="AJ153" i="1"/>
  <c r="AP153" i="1"/>
  <c r="AQ153" i="1" s="1"/>
  <c r="AR153" i="1" s="1"/>
  <c r="AH154" i="1"/>
  <c r="AI154" i="1" s="1"/>
  <c r="AU154" i="1" s="1"/>
  <c r="AJ154" i="1"/>
  <c r="AP154" i="1"/>
  <c r="AQ154" i="1" s="1"/>
  <c r="AR154" i="1" s="1"/>
  <c r="AH155" i="1"/>
  <c r="AI155" i="1" s="1"/>
  <c r="AU155" i="1" s="1"/>
  <c r="AJ155" i="1"/>
  <c r="AP155" i="1"/>
  <c r="AQ155" i="1" s="1"/>
  <c r="AR155" i="1" s="1"/>
  <c r="AH156" i="1"/>
  <c r="AI156" i="1" s="1"/>
  <c r="AU156" i="1" s="1"/>
  <c r="AJ156" i="1"/>
  <c r="AP156" i="1"/>
  <c r="AQ156" i="1" s="1"/>
  <c r="AR156" i="1" s="1"/>
  <c r="AH157" i="1"/>
  <c r="AI157" i="1" s="1"/>
  <c r="AU157" i="1" s="1"/>
  <c r="AJ157" i="1"/>
  <c r="AP157" i="1"/>
  <c r="AQ157" i="1" s="1"/>
  <c r="AR157" i="1" s="1"/>
  <c r="AH158" i="1"/>
  <c r="AI158" i="1" s="1"/>
  <c r="AU158" i="1" s="1"/>
  <c r="AJ158" i="1"/>
  <c r="AP158" i="1"/>
  <c r="AQ158" i="1" s="1"/>
  <c r="AR158" i="1" s="1"/>
  <c r="AH159" i="1"/>
  <c r="AI159" i="1" s="1"/>
  <c r="AU159" i="1" s="1"/>
  <c r="AJ159" i="1"/>
  <c r="AP159" i="1"/>
  <c r="AQ159" i="1" s="1"/>
  <c r="AR159" i="1" s="1"/>
  <c r="AH160" i="1"/>
  <c r="AI160" i="1" s="1"/>
  <c r="AU160" i="1" s="1"/>
  <c r="AJ160" i="1"/>
  <c r="AP160" i="1"/>
  <c r="AQ160" i="1" s="1"/>
  <c r="AR160" i="1" s="1"/>
  <c r="AH161" i="1"/>
  <c r="AI161" i="1" s="1"/>
  <c r="AU161" i="1" s="1"/>
  <c r="AJ161" i="1"/>
  <c r="AP161" i="1"/>
  <c r="AQ161" i="1" s="1"/>
  <c r="AR161" i="1" s="1"/>
  <c r="AH162" i="1"/>
  <c r="AI162" i="1" s="1"/>
  <c r="AU162" i="1" s="1"/>
  <c r="AJ162" i="1"/>
  <c r="AP162" i="1"/>
  <c r="AQ162" i="1" s="1"/>
  <c r="AR162" i="1" s="1"/>
  <c r="AH163" i="1"/>
  <c r="AI163" i="1" s="1"/>
  <c r="AU163" i="1" s="1"/>
  <c r="AJ163" i="1"/>
  <c r="AP163" i="1"/>
  <c r="AQ163" i="1" s="1"/>
  <c r="AR163" i="1" s="1"/>
  <c r="AH164" i="1"/>
  <c r="AI164" i="1" s="1"/>
  <c r="AU164" i="1" s="1"/>
  <c r="AJ164" i="1"/>
  <c r="AP164" i="1"/>
  <c r="AQ164" i="1" s="1"/>
  <c r="AR164" i="1" s="1"/>
  <c r="AH165" i="1"/>
  <c r="AI165" i="1" s="1"/>
  <c r="AU165" i="1" s="1"/>
  <c r="AJ165" i="1"/>
  <c r="AP165" i="1"/>
  <c r="AQ165" i="1" s="1"/>
  <c r="AR165" i="1" s="1"/>
  <c r="AH166" i="1"/>
  <c r="AI166" i="1" s="1"/>
  <c r="AU166" i="1" s="1"/>
  <c r="AJ166" i="1"/>
  <c r="AP166" i="1"/>
  <c r="AQ166" i="1" s="1"/>
  <c r="AR166" i="1" s="1"/>
  <c r="AH167" i="1"/>
  <c r="AI167" i="1" s="1"/>
  <c r="AU167" i="1" s="1"/>
  <c r="AJ167" i="1"/>
  <c r="AP167" i="1"/>
  <c r="AQ167" i="1" s="1"/>
  <c r="AR167" i="1" s="1"/>
  <c r="AH168" i="1"/>
  <c r="AI168" i="1" s="1"/>
  <c r="AU168" i="1" s="1"/>
  <c r="AJ168" i="1"/>
  <c r="AP168" i="1"/>
  <c r="AQ168" i="1" s="1"/>
  <c r="AR168" i="1" s="1"/>
  <c r="AH169" i="1"/>
  <c r="AI169" i="1" s="1"/>
  <c r="AU169" i="1" s="1"/>
  <c r="AJ169" i="1"/>
  <c r="AP169" i="1"/>
  <c r="AQ169" i="1" s="1"/>
  <c r="AR169" i="1" s="1"/>
  <c r="AH170" i="1"/>
  <c r="AI170" i="1" s="1"/>
  <c r="AU170" i="1" s="1"/>
  <c r="AJ170" i="1"/>
  <c r="AP170" i="1"/>
  <c r="AQ170" i="1" s="1"/>
  <c r="AR170" i="1" s="1"/>
  <c r="AH171" i="1"/>
  <c r="AI171" i="1" s="1"/>
  <c r="AU171" i="1" s="1"/>
  <c r="AJ171" i="1"/>
  <c r="AP171" i="1"/>
  <c r="AQ171" i="1" s="1"/>
  <c r="AR171" i="1" s="1"/>
  <c r="AH172" i="1"/>
  <c r="AI172" i="1" s="1"/>
  <c r="AU172" i="1" s="1"/>
  <c r="AJ172" i="1"/>
  <c r="AP172" i="1"/>
  <c r="AQ172" i="1" s="1"/>
  <c r="AR172" i="1" s="1"/>
  <c r="AH173" i="1"/>
  <c r="AI173" i="1" s="1"/>
  <c r="AU173" i="1" s="1"/>
  <c r="AJ173" i="1"/>
  <c r="AP173" i="1"/>
  <c r="AQ173" i="1" s="1"/>
  <c r="AR173" i="1" s="1"/>
  <c r="AH174" i="1"/>
  <c r="AI174" i="1" s="1"/>
  <c r="AU174" i="1" s="1"/>
  <c r="AJ174" i="1"/>
  <c r="AP174" i="1"/>
  <c r="AQ174" i="1" s="1"/>
  <c r="AR174" i="1" s="1"/>
  <c r="AH175" i="1"/>
  <c r="AI175" i="1" s="1"/>
  <c r="AU175" i="1" s="1"/>
  <c r="AJ175" i="1"/>
  <c r="AP175" i="1"/>
  <c r="AQ175" i="1" s="1"/>
  <c r="AR175" i="1" s="1"/>
  <c r="AH176" i="1"/>
  <c r="AI176" i="1" s="1"/>
  <c r="AU176" i="1" s="1"/>
  <c r="AJ176" i="1"/>
  <c r="AP176" i="1"/>
  <c r="AQ176" i="1" s="1"/>
  <c r="AR176" i="1" s="1"/>
  <c r="AH177" i="1"/>
  <c r="AI177" i="1" s="1"/>
  <c r="AU177" i="1" s="1"/>
  <c r="AJ177" i="1"/>
  <c r="AP177" i="1"/>
  <c r="AQ177" i="1" s="1"/>
  <c r="AR177" i="1" s="1"/>
  <c r="AH178" i="1"/>
  <c r="AI178" i="1" s="1"/>
  <c r="AU178" i="1" s="1"/>
  <c r="AJ178" i="1"/>
  <c r="AP178" i="1"/>
  <c r="AQ178" i="1" s="1"/>
  <c r="AR178" i="1" s="1"/>
  <c r="AH179" i="1"/>
  <c r="AI179" i="1" s="1"/>
  <c r="AU179" i="1" s="1"/>
  <c r="AJ179" i="1"/>
  <c r="AP179" i="1"/>
  <c r="AQ179" i="1" s="1"/>
  <c r="AR179" i="1" s="1"/>
  <c r="N128" i="1" l="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AU123" i="1" l="1"/>
  <c r="AU124" i="1"/>
  <c r="AU125" i="1"/>
  <c r="AU126" i="1"/>
  <c r="AU127" i="1"/>
  <c r="AQ119" i="1"/>
  <c r="AR119" i="1" s="1"/>
  <c r="AP121" i="1"/>
  <c r="AQ121" i="1" s="1"/>
  <c r="AR121" i="1" s="1"/>
  <c r="AP122" i="1"/>
  <c r="AQ122" i="1" s="1"/>
  <c r="AR122" i="1" s="1"/>
  <c r="AH119" i="1"/>
  <c r="AI119" i="1" s="1"/>
  <c r="AU119" i="1" s="1"/>
  <c r="AJ119" i="1"/>
  <c r="AH120" i="1"/>
  <c r="AI120" i="1" s="1"/>
  <c r="AU120" i="1" s="1"/>
  <c r="AJ120" i="1"/>
  <c r="AH121" i="1"/>
  <c r="AI121" i="1" s="1"/>
  <c r="AU121" i="1" s="1"/>
  <c r="AJ121" i="1"/>
  <c r="AH122" i="1"/>
  <c r="AI122" i="1" s="1"/>
  <c r="AU122" i="1" s="1"/>
  <c r="AJ122" i="1"/>
  <c r="N120" i="1"/>
  <c r="N121" i="1"/>
  <c r="N122" i="1"/>
  <c r="N123" i="1"/>
  <c r="N124" i="1"/>
  <c r="N125" i="1"/>
  <c r="N126" i="1"/>
  <c r="N127" i="1"/>
  <c r="Y31" i="1" l="1"/>
  <c r="AH79" i="1" l="1"/>
  <c r="AI79" i="1" s="1"/>
  <c r="AH73" i="1"/>
  <c r="AI73" i="1" s="1"/>
  <c r="AJ73" i="1" s="1"/>
  <c r="AH72" i="1"/>
  <c r="AI72" i="1" s="1"/>
  <c r="AJ72" i="1" s="1"/>
  <c r="AH71" i="1"/>
  <c r="AI71" i="1" s="1"/>
  <c r="AJ71" i="1" s="1"/>
  <c r="AH70" i="1"/>
  <c r="AI70" i="1" s="1"/>
  <c r="AJ70" i="1" s="1"/>
  <c r="AH69" i="1"/>
  <c r="AI69" i="1" s="1"/>
  <c r="AJ69" i="1" s="1"/>
  <c r="AH68" i="1"/>
  <c r="AI68" i="1" s="1"/>
  <c r="AJ68" i="1" s="1"/>
  <c r="AH67" i="1"/>
  <c r="AI67" i="1" s="1"/>
  <c r="AJ67" i="1" s="1"/>
  <c r="AH66" i="1"/>
  <c r="AI66" i="1" s="1"/>
  <c r="AJ66" i="1" s="1"/>
  <c r="AH65" i="1"/>
  <c r="AI65" i="1" s="1"/>
  <c r="AJ65" i="1" s="1"/>
  <c r="AH64" i="1"/>
  <c r="AI64" i="1" s="1"/>
  <c r="AJ64" i="1" s="1"/>
  <c r="AH63" i="1"/>
  <c r="AI63" i="1" s="1"/>
  <c r="AJ63" i="1" s="1"/>
  <c r="AH62" i="1"/>
  <c r="AI62" i="1" s="1"/>
  <c r="AJ62" i="1" s="1"/>
  <c r="AH115" i="1" l="1"/>
  <c r="AH114" i="1"/>
  <c r="N119" i="1" l="1"/>
  <c r="AP118" i="1" l="1"/>
  <c r="AQ118" i="1" s="1"/>
  <c r="AR118" i="1" s="1"/>
  <c r="AP117" i="1"/>
  <c r="AQ117" i="1" s="1"/>
  <c r="AR117" i="1" s="1"/>
  <c r="AH117" i="1"/>
  <c r="AI117" i="1" s="1"/>
  <c r="AJ117" i="1" s="1"/>
  <c r="AH118" i="1"/>
  <c r="AI118" i="1" s="1"/>
  <c r="AJ118" i="1" s="1"/>
  <c r="Z117" i="1"/>
  <c r="AA117" i="1" s="1"/>
  <c r="AB117" i="1" s="1"/>
  <c r="Z118" i="1"/>
  <c r="AA118" i="1" s="1"/>
  <c r="AB118" i="1" s="1"/>
  <c r="AU117" i="1" l="1"/>
  <c r="AU118" i="1"/>
  <c r="AP116" i="1"/>
  <c r="AQ116" i="1" s="1"/>
  <c r="AR116" i="1" s="1"/>
  <c r="AP115" i="1"/>
  <c r="AQ115" i="1" s="1"/>
  <c r="AR115" i="1" s="1"/>
  <c r="AP114" i="1"/>
  <c r="AQ114" i="1" s="1"/>
  <c r="AR114" i="1" s="1"/>
  <c r="AP113" i="1"/>
  <c r="AQ113" i="1" s="1"/>
  <c r="AR113" i="1" s="1"/>
  <c r="AH116" i="1"/>
  <c r="AI116" i="1" s="1"/>
  <c r="AJ116" i="1" s="1"/>
  <c r="AI115" i="1"/>
  <c r="AJ115" i="1" s="1"/>
  <c r="AI114" i="1"/>
  <c r="AJ114" i="1" s="1"/>
  <c r="AH113" i="1"/>
  <c r="AI113" i="1" s="1"/>
  <c r="AJ113" i="1" s="1"/>
  <c r="Z116" i="1"/>
  <c r="AA116" i="1" s="1"/>
  <c r="AB116" i="1" s="1"/>
  <c r="Z115" i="1"/>
  <c r="AA115" i="1" s="1"/>
  <c r="AB115" i="1" s="1"/>
  <c r="Z114" i="1"/>
  <c r="AA114" i="1" s="1"/>
  <c r="AB114" i="1" s="1"/>
  <c r="Z113" i="1"/>
  <c r="AA113" i="1" s="1"/>
  <c r="AB113" i="1" s="1"/>
  <c r="AU116" i="1" l="1"/>
  <c r="AU113" i="1"/>
  <c r="AU114" i="1"/>
  <c r="AU115" i="1"/>
  <c r="AP112" i="1" l="1"/>
  <c r="AQ112" i="1" s="1"/>
  <c r="AR112" i="1" s="1"/>
  <c r="AP111" i="1"/>
  <c r="AQ111" i="1" s="1"/>
  <c r="AR111" i="1" s="1"/>
  <c r="AP110" i="1"/>
  <c r="AQ110" i="1" s="1"/>
  <c r="AR110" i="1" s="1"/>
  <c r="AP109" i="1"/>
  <c r="AQ109" i="1" s="1"/>
  <c r="AR109" i="1" s="1"/>
  <c r="AP108" i="1"/>
  <c r="AQ108" i="1" s="1"/>
  <c r="AR108" i="1" s="1"/>
  <c r="AP107" i="1"/>
  <c r="AQ107" i="1" s="1"/>
  <c r="AR107" i="1" s="1"/>
  <c r="AP106" i="1"/>
  <c r="AQ106" i="1" s="1"/>
  <c r="AR106" i="1" s="1"/>
  <c r="AP105" i="1"/>
  <c r="AQ105" i="1" s="1"/>
  <c r="AR105" i="1" s="1"/>
  <c r="AP104" i="1"/>
  <c r="AQ104" i="1" s="1"/>
  <c r="AR104" i="1" s="1"/>
  <c r="AP103" i="1"/>
  <c r="AQ103" i="1" s="1"/>
  <c r="AR103" i="1" s="1"/>
  <c r="AP102" i="1"/>
  <c r="AQ102" i="1" s="1"/>
  <c r="AR102" i="1" s="1"/>
  <c r="AP101" i="1"/>
  <c r="AQ101" i="1" s="1"/>
  <c r="AR101" i="1" s="1"/>
  <c r="AP100" i="1"/>
  <c r="AQ100" i="1" s="1"/>
  <c r="AR100" i="1" s="1"/>
  <c r="AP99" i="1"/>
  <c r="AQ99" i="1" s="1"/>
  <c r="AR99" i="1" s="1"/>
  <c r="AP98" i="1"/>
  <c r="AQ98" i="1" s="1"/>
  <c r="AR98" i="1" s="1"/>
  <c r="AP97" i="1"/>
  <c r="AQ97" i="1" s="1"/>
  <c r="AR97" i="1" s="1"/>
  <c r="AP96" i="1"/>
  <c r="AQ96" i="1" s="1"/>
  <c r="AR96" i="1" s="1"/>
  <c r="AP95" i="1"/>
  <c r="AQ95" i="1" s="1"/>
  <c r="AR95" i="1" s="1"/>
  <c r="AP94" i="1"/>
  <c r="AQ94" i="1" s="1"/>
  <c r="AR94" i="1" s="1"/>
  <c r="AP93" i="1"/>
  <c r="AQ93" i="1" s="1"/>
  <c r="AR93" i="1" s="1"/>
  <c r="AP92" i="1"/>
  <c r="AQ92" i="1" s="1"/>
  <c r="AR92" i="1" s="1"/>
  <c r="AP91" i="1"/>
  <c r="AQ91" i="1" s="1"/>
  <c r="AR91" i="1" s="1"/>
  <c r="AP90" i="1"/>
  <c r="AQ90" i="1" s="1"/>
  <c r="AR90" i="1" s="1"/>
  <c r="AP89" i="1"/>
  <c r="AQ89" i="1" s="1"/>
  <c r="AR89" i="1" s="1"/>
  <c r="AP88" i="1"/>
  <c r="AQ88" i="1" s="1"/>
  <c r="AR88" i="1" s="1"/>
  <c r="AH112" i="1"/>
  <c r="AI112" i="1" s="1"/>
  <c r="AJ112" i="1" s="1"/>
  <c r="Z112" i="1"/>
  <c r="AA112" i="1" s="1"/>
  <c r="AH111" i="1"/>
  <c r="AI111" i="1" s="1"/>
  <c r="AJ111" i="1" s="1"/>
  <c r="Z111" i="1"/>
  <c r="AA111" i="1" s="1"/>
  <c r="AB111" i="1" s="1"/>
  <c r="AH110" i="1"/>
  <c r="AI110" i="1" s="1"/>
  <c r="AJ110" i="1" s="1"/>
  <c r="Z110" i="1"/>
  <c r="AA110" i="1" s="1"/>
  <c r="AB110" i="1" s="1"/>
  <c r="AH109" i="1"/>
  <c r="AI109" i="1" s="1"/>
  <c r="AJ109" i="1" s="1"/>
  <c r="Z109" i="1"/>
  <c r="AA109" i="1" s="1"/>
  <c r="AB109" i="1" s="1"/>
  <c r="AH108" i="1"/>
  <c r="AI108" i="1" s="1"/>
  <c r="AJ108" i="1" s="1"/>
  <c r="Z108" i="1"/>
  <c r="AA108" i="1" s="1"/>
  <c r="AB108" i="1" s="1"/>
  <c r="AH107" i="1"/>
  <c r="AI107" i="1" s="1"/>
  <c r="AJ107" i="1" s="1"/>
  <c r="Z107" i="1"/>
  <c r="AA107" i="1" s="1"/>
  <c r="AB107" i="1" s="1"/>
  <c r="AU112" i="1" l="1"/>
  <c r="AB112" i="1"/>
  <c r="AU111" i="1"/>
  <c r="AU108" i="1"/>
  <c r="AU110" i="1"/>
  <c r="AU107" i="1"/>
  <c r="AU109" i="1"/>
  <c r="AH106" i="1" l="1"/>
  <c r="AI106" i="1" s="1"/>
  <c r="AJ106" i="1" s="1"/>
  <c r="Z106" i="1"/>
  <c r="AA106" i="1" s="1"/>
  <c r="AB106" i="1" s="1"/>
  <c r="AH105" i="1"/>
  <c r="AI105" i="1" s="1"/>
  <c r="AJ105" i="1" s="1"/>
  <c r="Z105" i="1"/>
  <c r="AA105" i="1" s="1"/>
  <c r="AB105" i="1" s="1"/>
  <c r="N105" i="1"/>
  <c r="AH104" i="1"/>
  <c r="AI104" i="1" s="1"/>
  <c r="AJ104" i="1" s="1"/>
  <c r="Z104" i="1"/>
  <c r="AA104" i="1" s="1"/>
  <c r="AB104" i="1" s="1"/>
  <c r="N104" i="1"/>
  <c r="AU104" i="1" l="1"/>
  <c r="AU105" i="1"/>
  <c r="AU106" i="1"/>
  <c r="AH103" i="1"/>
  <c r="AI103" i="1" s="1"/>
  <c r="AJ103" i="1" s="1"/>
  <c r="AH102" i="1"/>
  <c r="AI102" i="1" s="1"/>
  <c r="AJ102" i="1" s="1"/>
  <c r="AH101" i="1"/>
  <c r="AI101" i="1" s="1"/>
  <c r="AJ101" i="1" s="1"/>
  <c r="AH100" i="1"/>
  <c r="AI100" i="1" s="1"/>
  <c r="AJ100" i="1" s="1"/>
  <c r="AH99" i="1"/>
  <c r="AI99" i="1" s="1"/>
  <c r="AJ99" i="1" s="1"/>
  <c r="AH98" i="1"/>
  <c r="AI98" i="1" s="1"/>
  <c r="AJ98" i="1" s="1"/>
  <c r="AH97" i="1"/>
  <c r="AI97" i="1" s="1"/>
  <c r="AJ97" i="1" s="1"/>
  <c r="AH96" i="1"/>
  <c r="AI96" i="1" s="1"/>
  <c r="AJ96" i="1" s="1"/>
  <c r="AH95" i="1"/>
  <c r="AI95" i="1" s="1"/>
  <c r="AJ95" i="1" s="1"/>
  <c r="AH94" i="1"/>
  <c r="AI94" i="1" s="1"/>
  <c r="AJ94" i="1" s="1"/>
  <c r="AH93" i="1"/>
  <c r="AI93" i="1" s="1"/>
  <c r="AJ93" i="1" s="1"/>
  <c r="AH92" i="1"/>
  <c r="AI92" i="1" s="1"/>
  <c r="AJ92" i="1" s="1"/>
  <c r="AH91" i="1"/>
  <c r="AI91" i="1" s="1"/>
  <c r="AJ91" i="1" s="1"/>
  <c r="AH90" i="1"/>
  <c r="AI90" i="1" s="1"/>
  <c r="AJ90" i="1" s="1"/>
  <c r="AH89" i="1"/>
  <c r="AI89" i="1" s="1"/>
  <c r="AJ89" i="1" s="1"/>
  <c r="AH88" i="1"/>
  <c r="AI88" i="1" s="1"/>
  <c r="AJ88" i="1" s="1"/>
  <c r="Z103" i="1"/>
  <c r="AA103" i="1" s="1"/>
  <c r="AB103" i="1" s="1"/>
  <c r="Z102" i="1"/>
  <c r="AA102" i="1" s="1"/>
  <c r="AB102" i="1" s="1"/>
  <c r="Z101" i="1"/>
  <c r="AA101" i="1" s="1"/>
  <c r="AB101" i="1" s="1"/>
  <c r="Z100" i="1"/>
  <c r="AA100" i="1" s="1"/>
  <c r="AB100" i="1" s="1"/>
  <c r="Z99" i="1"/>
  <c r="AA99" i="1" s="1"/>
  <c r="AB99" i="1" s="1"/>
  <c r="Z98" i="1"/>
  <c r="AA98" i="1" s="1"/>
  <c r="AB98" i="1" s="1"/>
  <c r="Z97" i="1"/>
  <c r="AA97" i="1" s="1"/>
  <c r="AB97" i="1" s="1"/>
  <c r="Z96" i="1"/>
  <c r="AA96" i="1" s="1"/>
  <c r="AU96" i="1" s="1"/>
  <c r="Z95" i="1"/>
  <c r="AA95" i="1" s="1"/>
  <c r="AB95" i="1" s="1"/>
  <c r="Z94" i="1"/>
  <c r="AA94" i="1" s="1"/>
  <c r="Z93" i="1"/>
  <c r="AA93" i="1" s="1"/>
  <c r="AB93" i="1" s="1"/>
  <c r="Z92" i="1"/>
  <c r="AA92" i="1" s="1"/>
  <c r="AU92" i="1" s="1"/>
  <c r="Z91" i="1"/>
  <c r="AA91" i="1" s="1"/>
  <c r="AB91" i="1" s="1"/>
  <c r="Z90" i="1"/>
  <c r="AA90" i="1" s="1"/>
  <c r="AB90" i="1" s="1"/>
  <c r="Z89" i="1"/>
  <c r="AA89" i="1" s="1"/>
  <c r="AB89" i="1" s="1"/>
  <c r="Z88" i="1"/>
  <c r="AA88" i="1" s="1"/>
  <c r="AB88" i="1" s="1"/>
  <c r="N88" i="1"/>
  <c r="N89" i="1"/>
  <c r="N90" i="1"/>
  <c r="N91" i="1"/>
  <c r="N92" i="1"/>
  <c r="N93" i="1"/>
  <c r="N94" i="1"/>
  <c r="N95" i="1"/>
  <c r="N96" i="1"/>
  <c r="N97" i="1"/>
  <c r="N98" i="1"/>
  <c r="N99" i="1"/>
  <c r="N100" i="1"/>
  <c r="N101" i="1"/>
  <c r="N102" i="1"/>
  <c r="N103" i="1"/>
  <c r="AU94" i="1" l="1"/>
  <c r="AB92" i="1"/>
  <c r="AB94" i="1"/>
  <c r="AB96" i="1"/>
  <c r="AU95" i="1"/>
  <c r="AU89" i="1"/>
  <c r="AU99" i="1"/>
  <c r="AU88" i="1"/>
  <c r="AU91" i="1"/>
  <c r="AU93" i="1"/>
  <c r="AU90" i="1"/>
  <c r="AU97" i="1"/>
  <c r="AU98" i="1"/>
  <c r="AU100" i="1"/>
  <c r="AU101" i="1"/>
  <c r="AU102" i="1"/>
  <c r="AU103" i="1"/>
  <c r="AP87" i="1"/>
  <c r="AQ87" i="1" s="1"/>
  <c r="AR87" i="1" s="1"/>
  <c r="AP86" i="1"/>
  <c r="AQ86" i="1" s="1"/>
  <c r="AR86" i="1" s="1"/>
  <c r="AP85" i="1"/>
  <c r="AQ85" i="1" s="1"/>
  <c r="AR85" i="1" s="1"/>
  <c r="AP84" i="1"/>
  <c r="AQ84" i="1" s="1"/>
  <c r="AR84" i="1" s="1"/>
  <c r="AP83" i="1"/>
  <c r="AQ83" i="1" s="1"/>
  <c r="AR83" i="1" s="1"/>
  <c r="AP82" i="1"/>
  <c r="AQ82" i="1" s="1"/>
  <c r="AR82" i="1" s="1"/>
  <c r="AP81" i="1"/>
  <c r="AQ81" i="1" s="1"/>
  <c r="AR81" i="1" s="1"/>
  <c r="AP80" i="1"/>
  <c r="AQ80" i="1" s="1"/>
  <c r="AR80" i="1" s="1"/>
  <c r="AP79" i="1"/>
  <c r="AQ79" i="1" s="1"/>
  <c r="AR79" i="1" s="1"/>
  <c r="AP78" i="1"/>
  <c r="AQ78" i="1" s="1"/>
  <c r="AR78" i="1" s="1"/>
  <c r="AP77" i="1"/>
  <c r="AQ77" i="1" s="1"/>
  <c r="AR77" i="1" s="1"/>
  <c r="AP76" i="1"/>
  <c r="AQ76" i="1" s="1"/>
  <c r="AR76" i="1" s="1"/>
  <c r="AP75" i="1"/>
  <c r="AQ75" i="1" s="1"/>
  <c r="AR75" i="1" s="1"/>
  <c r="AP74" i="1"/>
  <c r="AQ74" i="1" s="1"/>
  <c r="AR74" i="1" s="1"/>
  <c r="AP73" i="1"/>
  <c r="AQ73" i="1" s="1"/>
  <c r="AR73" i="1" s="1"/>
  <c r="AP72" i="1"/>
  <c r="AQ72" i="1" s="1"/>
  <c r="AR72" i="1" s="1"/>
  <c r="AP71" i="1"/>
  <c r="AQ71" i="1" s="1"/>
  <c r="AR71" i="1" s="1"/>
  <c r="AP70" i="1"/>
  <c r="AQ70" i="1" s="1"/>
  <c r="AR70" i="1" s="1"/>
  <c r="AP69" i="1"/>
  <c r="AQ69" i="1" s="1"/>
  <c r="AR69" i="1" s="1"/>
  <c r="AP68" i="1"/>
  <c r="AQ68" i="1" s="1"/>
  <c r="AR68" i="1" s="1"/>
  <c r="AP67" i="1"/>
  <c r="AQ67" i="1" s="1"/>
  <c r="AR67" i="1" s="1"/>
  <c r="AP66" i="1"/>
  <c r="AQ66" i="1" s="1"/>
  <c r="AR66" i="1" s="1"/>
  <c r="AP65" i="1"/>
  <c r="AQ65" i="1" s="1"/>
  <c r="AR65" i="1" s="1"/>
  <c r="AP64" i="1"/>
  <c r="AQ64" i="1" s="1"/>
  <c r="AR64" i="1" s="1"/>
  <c r="AP63" i="1"/>
  <c r="AQ63" i="1" s="1"/>
  <c r="AR63" i="1" s="1"/>
  <c r="AP62" i="1"/>
  <c r="AQ62" i="1" s="1"/>
  <c r="AR62" i="1" s="1"/>
  <c r="AP61" i="1"/>
  <c r="AQ61" i="1" s="1"/>
  <c r="AR61" i="1" s="1"/>
  <c r="AP60" i="1"/>
  <c r="AQ60" i="1" s="1"/>
  <c r="AR60" i="1" s="1"/>
  <c r="AP59" i="1"/>
  <c r="AQ59" i="1" s="1"/>
  <c r="AR59" i="1" s="1"/>
  <c r="AP58" i="1"/>
  <c r="AQ58" i="1" s="1"/>
  <c r="AR58" i="1" s="1"/>
  <c r="AP57" i="1"/>
  <c r="AQ57" i="1" s="1"/>
  <c r="AR57" i="1" s="1"/>
  <c r="AP56" i="1"/>
  <c r="AQ56" i="1" s="1"/>
  <c r="AR56" i="1" s="1"/>
  <c r="AP55" i="1"/>
  <c r="AQ55" i="1" s="1"/>
  <c r="AR55" i="1" s="1"/>
  <c r="AP54" i="1"/>
  <c r="AQ54" i="1" s="1"/>
  <c r="AR54" i="1" s="1"/>
  <c r="AP53" i="1"/>
  <c r="AQ53" i="1" s="1"/>
  <c r="AR53" i="1" s="1"/>
  <c r="AP52" i="1"/>
  <c r="AQ52" i="1" s="1"/>
  <c r="AR52" i="1" s="1"/>
  <c r="AP51" i="1"/>
  <c r="AQ51" i="1" s="1"/>
  <c r="AR51" i="1" s="1"/>
  <c r="AP50" i="1"/>
  <c r="AQ50" i="1" s="1"/>
  <c r="AR50" i="1" s="1"/>
  <c r="AP49" i="1"/>
  <c r="AQ49" i="1" s="1"/>
  <c r="AR49" i="1" s="1"/>
  <c r="AP48" i="1"/>
  <c r="AQ48" i="1" s="1"/>
  <c r="AR48" i="1" s="1"/>
  <c r="AP47" i="1"/>
  <c r="AQ47" i="1" s="1"/>
  <c r="AR47" i="1" s="1"/>
  <c r="AP46" i="1"/>
  <c r="AQ46" i="1" s="1"/>
  <c r="AR46" i="1" s="1"/>
  <c r="AP45" i="1"/>
  <c r="AQ45" i="1" s="1"/>
  <c r="AR45" i="1" s="1"/>
  <c r="AP44" i="1"/>
  <c r="AQ44" i="1" s="1"/>
  <c r="AR44" i="1" s="1"/>
  <c r="AP43" i="1"/>
  <c r="AQ43" i="1" s="1"/>
  <c r="AR43" i="1" s="1"/>
  <c r="AP42" i="1"/>
  <c r="AQ42" i="1" s="1"/>
  <c r="AR42" i="1" s="1"/>
  <c r="AP41" i="1"/>
  <c r="AQ41" i="1" s="1"/>
  <c r="AR41" i="1" s="1"/>
  <c r="AP40" i="1"/>
  <c r="AQ40" i="1" s="1"/>
  <c r="AR40" i="1" s="1"/>
  <c r="AP39" i="1"/>
  <c r="AQ39" i="1" s="1"/>
  <c r="AR39" i="1" s="1"/>
  <c r="AP38" i="1"/>
  <c r="AQ38" i="1" s="1"/>
  <c r="AR38" i="1" s="1"/>
  <c r="AP37" i="1"/>
  <c r="AQ37" i="1" s="1"/>
  <c r="AR37" i="1" s="1"/>
  <c r="AP36" i="1"/>
  <c r="AQ36" i="1" s="1"/>
  <c r="AR36" i="1" s="1"/>
  <c r="AP35" i="1"/>
  <c r="AQ35" i="1" s="1"/>
  <c r="AR35" i="1" s="1"/>
  <c r="AP34" i="1"/>
  <c r="AQ34" i="1" s="1"/>
  <c r="AR34" i="1" s="1"/>
  <c r="AP33" i="1"/>
  <c r="AQ33" i="1" s="1"/>
  <c r="AR33" i="1" s="1"/>
  <c r="AP32" i="1"/>
  <c r="AQ32" i="1" s="1"/>
  <c r="AR32" i="1" s="1"/>
  <c r="AQ31" i="1"/>
  <c r="AR31" i="1" s="1"/>
  <c r="AP30" i="1"/>
  <c r="AQ30" i="1" s="1"/>
  <c r="AR30" i="1" s="1"/>
  <c r="AP29" i="1"/>
  <c r="AQ29" i="1" s="1"/>
  <c r="AR29" i="1" s="1"/>
  <c r="AH75" i="1" l="1"/>
  <c r="AI75" i="1" s="1"/>
  <c r="AH87" i="1" l="1"/>
  <c r="AI87" i="1" s="1"/>
  <c r="AH86" i="1"/>
  <c r="AI86" i="1" s="1"/>
  <c r="AJ86" i="1" s="1"/>
  <c r="AH85" i="1"/>
  <c r="AI85" i="1" s="1"/>
  <c r="AJ85" i="1" s="1"/>
  <c r="AH84" i="1"/>
  <c r="AI84" i="1" s="1"/>
  <c r="AJ84" i="1" s="1"/>
  <c r="AH83" i="1"/>
  <c r="AI83" i="1" s="1"/>
  <c r="AJ83" i="1" s="1"/>
  <c r="AH82" i="1"/>
  <c r="AI82" i="1" s="1"/>
  <c r="AH81" i="1"/>
  <c r="AI81" i="1" s="1"/>
  <c r="AJ81" i="1" s="1"/>
  <c r="AH80" i="1"/>
  <c r="AI80" i="1" s="1"/>
  <c r="AJ80" i="1" s="1"/>
  <c r="AJ79" i="1"/>
  <c r="AH78" i="1"/>
  <c r="AI78" i="1" s="1"/>
  <c r="AJ78" i="1" s="1"/>
  <c r="AH77" i="1"/>
  <c r="AI77" i="1" s="1"/>
  <c r="AJ77" i="1" s="1"/>
  <c r="N82" i="1"/>
  <c r="N83" i="1"/>
  <c r="N84" i="1"/>
  <c r="N85" i="1"/>
  <c r="N86" i="1"/>
  <c r="N87" i="1"/>
  <c r="Z87" i="1"/>
  <c r="AA87" i="1" s="1"/>
  <c r="AB87" i="1" s="1"/>
  <c r="Z86" i="1"/>
  <c r="AA86" i="1" s="1"/>
  <c r="AB86" i="1" s="1"/>
  <c r="Z85" i="1"/>
  <c r="AA85" i="1" s="1"/>
  <c r="AB85" i="1" s="1"/>
  <c r="Z84" i="1"/>
  <c r="AA84" i="1" s="1"/>
  <c r="AB84" i="1" s="1"/>
  <c r="Z83" i="1"/>
  <c r="AA83" i="1" s="1"/>
  <c r="AB83" i="1" s="1"/>
  <c r="Z82" i="1"/>
  <c r="AA82" i="1" s="1"/>
  <c r="AB82" i="1" s="1"/>
  <c r="AU86" i="1" l="1"/>
  <c r="AU87" i="1"/>
  <c r="AJ87" i="1"/>
  <c r="AU84" i="1"/>
  <c r="AJ82" i="1"/>
  <c r="AU82" i="1"/>
  <c r="AU83" i="1"/>
  <c r="AU85" i="1"/>
  <c r="Z81" i="1" l="1"/>
  <c r="AA81" i="1" s="1"/>
  <c r="AB81" i="1" s="1"/>
  <c r="Z80" i="1"/>
  <c r="AA80" i="1" s="1"/>
  <c r="AB80" i="1" s="1"/>
  <c r="Z79" i="1"/>
  <c r="AA79" i="1" s="1"/>
  <c r="AB79" i="1" s="1"/>
  <c r="Z78" i="1"/>
  <c r="AA78" i="1" s="1"/>
  <c r="AB78" i="1" s="1"/>
  <c r="Z77" i="1"/>
  <c r="AA77" i="1" s="1"/>
  <c r="AB77" i="1" s="1"/>
  <c r="Z76" i="1"/>
  <c r="AA76" i="1" s="1"/>
  <c r="AB76" i="1" s="1"/>
  <c r="Z75" i="1"/>
  <c r="AA75" i="1" s="1"/>
  <c r="AB75" i="1" s="1"/>
  <c r="Z74" i="1"/>
  <c r="AA74" i="1" s="1"/>
  <c r="AB74" i="1" s="1"/>
  <c r="Z73" i="1"/>
  <c r="AA73" i="1" s="1"/>
  <c r="AB73" i="1" s="1"/>
  <c r="Z72" i="1"/>
  <c r="AA72" i="1" s="1"/>
  <c r="AB72" i="1" s="1"/>
  <c r="Z71" i="1"/>
  <c r="AA71" i="1" s="1"/>
  <c r="AB71" i="1" s="1"/>
  <c r="Z70" i="1"/>
  <c r="AA70" i="1" s="1"/>
  <c r="AB70" i="1" s="1"/>
  <c r="Z69" i="1"/>
  <c r="AA69" i="1" s="1"/>
  <c r="AB69" i="1" s="1"/>
  <c r="Z68" i="1"/>
  <c r="AA68" i="1" s="1"/>
  <c r="AB68" i="1" s="1"/>
  <c r="Z67" i="1"/>
  <c r="AA67" i="1" s="1"/>
  <c r="AB67" i="1" s="1"/>
  <c r="Z66" i="1"/>
  <c r="AA66" i="1" s="1"/>
  <c r="AB66" i="1" s="1"/>
  <c r="Z65" i="1"/>
  <c r="AA65" i="1" s="1"/>
  <c r="AB65" i="1" s="1"/>
  <c r="Z64" i="1"/>
  <c r="AA64" i="1" s="1"/>
  <c r="AB64" i="1" s="1"/>
  <c r="Z63" i="1"/>
  <c r="AA63" i="1" s="1"/>
  <c r="AB63" i="1" s="1"/>
  <c r="Z62" i="1"/>
  <c r="AA62" i="1" s="1"/>
  <c r="AB62" i="1" s="1"/>
  <c r="Z61" i="1"/>
  <c r="AA61" i="1" s="1"/>
  <c r="AB61" i="1" s="1"/>
  <c r="Z60" i="1"/>
  <c r="AA60" i="1" s="1"/>
  <c r="AB60" i="1" s="1"/>
  <c r="Z59" i="1"/>
  <c r="AA59" i="1" s="1"/>
  <c r="AB59" i="1" s="1"/>
  <c r="Z58" i="1"/>
  <c r="AA58" i="1" s="1"/>
  <c r="AB58" i="1" s="1"/>
  <c r="Z57" i="1"/>
  <c r="AA57" i="1" s="1"/>
  <c r="AB57" i="1" s="1"/>
  <c r="Z56" i="1"/>
  <c r="AA56" i="1" s="1"/>
  <c r="AB56" i="1" s="1"/>
  <c r="Z55" i="1"/>
  <c r="AA55" i="1" s="1"/>
  <c r="AB55" i="1" s="1"/>
  <c r="Z54" i="1"/>
  <c r="AA54" i="1" s="1"/>
  <c r="AB54" i="1" s="1"/>
  <c r="Z53" i="1"/>
  <c r="AA53" i="1" s="1"/>
  <c r="AB53" i="1" s="1"/>
  <c r="Z52" i="1"/>
  <c r="AA52" i="1" s="1"/>
  <c r="AB52" i="1" s="1"/>
  <c r="Z51" i="1"/>
  <c r="AA51" i="1" s="1"/>
  <c r="AB51" i="1" s="1"/>
  <c r="Z50" i="1"/>
  <c r="AA50" i="1" s="1"/>
  <c r="AB50" i="1" s="1"/>
  <c r="Z49" i="1"/>
  <c r="AA49" i="1" s="1"/>
  <c r="AB49" i="1" s="1"/>
  <c r="Z48" i="1"/>
  <c r="AA48" i="1" s="1"/>
  <c r="AB48" i="1" s="1"/>
  <c r="Z47" i="1"/>
  <c r="AA47" i="1" s="1"/>
  <c r="AB47" i="1" s="1"/>
  <c r="Z46" i="1"/>
  <c r="AA46" i="1" s="1"/>
  <c r="AB46" i="1" s="1"/>
  <c r="Z45" i="1"/>
  <c r="AA45" i="1" s="1"/>
  <c r="AB45" i="1" s="1"/>
  <c r="Z44" i="1"/>
  <c r="AA44" i="1" s="1"/>
  <c r="AB44" i="1" s="1"/>
  <c r="Z43" i="1"/>
  <c r="AA43" i="1" s="1"/>
  <c r="AB43" i="1" s="1"/>
  <c r="Z42" i="1"/>
  <c r="AA42" i="1" s="1"/>
  <c r="AB42" i="1" s="1"/>
  <c r="Z41" i="1"/>
  <c r="AA41" i="1" s="1"/>
  <c r="AB41" i="1" s="1"/>
  <c r="Z40" i="1"/>
  <c r="AA40" i="1" s="1"/>
  <c r="AB40" i="1" s="1"/>
  <c r="Z39" i="1"/>
  <c r="AA39" i="1" s="1"/>
  <c r="AB39" i="1" s="1"/>
  <c r="Z38" i="1"/>
  <c r="AA38" i="1" s="1"/>
  <c r="AB38" i="1" s="1"/>
  <c r="Z37" i="1"/>
  <c r="AA37" i="1" s="1"/>
  <c r="AB37" i="1" s="1"/>
  <c r="Z36" i="1"/>
  <c r="AA36" i="1" s="1"/>
  <c r="AB36" i="1" s="1"/>
  <c r="Z35" i="1"/>
  <c r="AA35" i="1" s="1"/>
  <c r="AB35" i="1" s="1"/>
  <c r="Z34" i="1"/>
  <c r="AA34" i="1" s="1"/>
  <c r="AB34" i="1" s="1"/>
  <c r="Z33" i="1"/>
  <c r="AA33" i="1" s="1"/>
  <c r="AB33" i="1" s="1"/>
  <c r="Z32" i="1"/>
  <c r="AA32" i="1" s="1"/>
  <c r="AB32" i="1" s="1"/>
  <c r="Z31" i="1"/>
  <c r="AA31" i="1" s="1"/>
  <c r="AB31" i="1" s="1"/>
  <c r="Z30" i="1"/>
  <c r="AA30" i="1" s="1"/>
  <c r="AB30" i="1" s="1"/>
  <c r="Z29" i="1"/>
  <c r="AA29" i="1" s="1"/>
  <c r="AB29" i="1" s="1"/>
  <c r="AU77" i="1" l="1"/>
  <c r="AU78" i="1"/>
  <c r="AU79" i="1"/>
  <c r="AU80" i="1"/>
  <c r="AU81" i="1"/>
  <c r="N77" i="1"/>
  <c r="N78" i="1"/>
  <c r="N79" i="1"/>
  <c r="N80" i="1"/>
  <c r="N81" i="1"/>
  <c r="P50" i="1" l="1"/>
  <c r="P49" i="1"/>
  <c r="AH76" i="1" l="1"/>
  <c r="AI76" i="1" s="1"/>
  <c r="AU76" i="1" s="1"/>
  <c r="N76" i="1"/>
  <c r="AJ76" i="1" l="1"/>
  <c r="N75" i="1"/>
  <c r="AU75" i="1"/>
  <c r="AH50" i="1"/>
  <c r="AI50" i="1" s="1"/>
  <c r="AJ50" i="1" s="1"/>
  <c r="AH49" i="1"/>
  <c r="AI49" i="1" s="1"/>
  <c r="AJ49" i="1" s="1"/>
  <c r="AH48" i="1"/>
  <c r="AI48" i="1" s="1"/>
  <c r="AJ48" i="1" s="1"/>
  <c r="AH47" i="1"/>
  <c r="AI47" i="1" s="1"/>
  <c r="AU47" i="1" s="1"/>
  <c r="AH46" i="1"/>
  <c r="AI46" i="1" s="1"/>
  <c r="AU46" i="1" s="1"/>
  <c r="AH45" i="1"/>
  <c r="AI45" i="1" s="1"/>
  <c r="AU45" i="1" s="1"/>
  <c r="AH44" i="1"/>
  <c r="AI44" i="1" s="1"/>
  <c r="AU44" i="1" s="1"/>
  <c r="AH43" i="1"/>
  <c r="AI43" i="1" s="1"/>
  <c r="AU43" i="1" s="1"/>
  <c r="AH42" i="1"/>
  <c r="AI42" i="1" s="1"/>
  <c r="AU42" i="1" s="1"/>
  <c r="AH41" i="1"/>
  <c r="AI41" i="1" s="1"/>
  <c r="AU41" i="1" s="1"/>
  <c r="AH40" i="1"/>
  <c r="AI40" i="1" s="1"/>
  <c r="AU40" i="1" s="1"/>
  <c r="AH39" i="1"/>
  <c r="AI39" i="1" s="1"/>
  <c r="AU39" i="1" s="1"/>
  <c r="AH38" i="1"/>
  <c r="AI38" i="1" s="1"/>
  <c r="AU38" i="1" s="1"/>
  <c r="AH37" i="1"/>
  <c r="AI37" i="1" s="1"/>
  <c r="AU37" i="1" s="1"/>
  <c r="AH36" i="1"/>
  <c r="AI36" i="1" s="1"/>
  <c r="AU36" i="1" s="1"/>
  <c r="AH35" i="1"/>
  <c r="AI35" i="1" s="1"/>
  <c r="AU35" i="1" s="1"/>
  <c r="AH34" i="1"/>
  <c r="AI34" i="1" s="1"/>
  <c r="AU34" i="1" s="1"/>
  <c r="AH33" i="1"/>
  <c r="AI33" i="1" s="1"/>
  <c r="AU33" i="1" s="1"/>
  <c r="AH32" i="1"/>
  <c r="AI32" i="1" s="1"/>
  <c r="AU32" i="1" s="1"/>
  <c r="AH31" i="1"/>
  <c r="AI31" i="1" s="1"/>
  <c r="AU31" i="1" s="1"/>
  <c r="AH30" i="1"/>
  <c r="AI30" i="1" s="1"/>
  <c r="AU30" i="1" s="1"/>
  <c r="AH29" i="1"/>
  <c r="AI29" i="1" s="1"/>
  <c r="AU29" i="1" s="1"/>
  <c r="N29" i="1"/>
  <c r="N30" i="1"/>
  <c r="N31" i="1"/>
  <c r="N32" i="1"/>
  <c r="N33" i="1"/>
  <c r="N34" i="1"/>
  <c r="N35" i="1"/>
  <c r="N36" i="1"/>
  <c r="N37" i="1"/>
  <c r="N38" i="1"/>
  <c r="N39" i="1"/>
  <c r="N40" i="1"/>
  <c r="N41" i="1"/>
  <c r="N42" i="1"/>
  <c r="N43" i="1"/>
  <c r="N44" i="1"/>
  <c r="N45" i="1"/>
  <c r="N46" i="1"/>
  <c r="N47" i="1"/>
  <c r="AJ32" i="1" l="1"/>
  <c r="AJ33" i="1"/>
  <c r="AJ34" i="1"/>
  <c r="AJ35" i="1"/>
  <c r="AJ44" i="1"/>
  <c r="AJ45" i="1"/>
  <c r="AJ46" i="1"/>
  <c r="AJ47" i="1"/>
  <c r="AJ41" i="1"/>
  <c r="AJ42" i="1"/>
  <c r="AJ43" i="1"/>
  <c r="AJ36" i="1"/>
  <c r="AJ37" i="1"/>
  <c r="AJ38" i="1"/>
  <c r="AJ39" i="1"/>
  <c r="AJ40" i="1"/>
  <c r="AJ29" i="1"/>
  <c r="AJ30" i="1"/>
  <c r="AJ31" i="1"/>
  <c r="AJ75" i="1"/>
  <c r="AH74" i="1" l="1"/>
  <c r="AI74" i="1" s="1"/>
  <c r="AJ74" i="1" s="1"/>
  <c r="AU74" i="1" l="1"/>
  <c r="N74" i="1"/>
  <c r="P22" i="1" l="1"/>
  <c r="AU73" i="1" l="1"/>
  <c r="AU72" i="1"/>
  <c r="AU71" i="1"/>
  <c r="AU70" i="1"/>
  <c r="AU69" i="1"/>
  <c r="AU68" i="1"/>
  <c r="AU67" i="1"/>
  <c r="AU66" i="1"/>
  <c r="AU65" i="1"/>
  <c r="AU64" i="1"/>
  <c r="AU63" i="1"/>
  <c r="AU62" i="1"/>
  <c r="AH61" i="1"/>
  <c r="AI61" i="1" s="1"/>
  <c r="AU61" i="1" s="1"/>
  <c r="AH60" i="1"/>
  <c r="AI60" i="1" s="1"/>
  <c r="AU60" i="1" s="1"/>
  <c r="AH59" i="1"/>
  <c r="AI59" i="1" s="1"/>
  <c r="AU59" i="1" s="1"/>
  <c r="AH58" i="1"/>
  <c r="AI58" i="1" s="1"/>
  <c r="AU58" i="1" s="1"/>
  <c r="AH57" i="1"/>
  <c r="AI57" i="1" s="1"/>
  <c r="AU57" i="1" s="1"/>
  <c r="AH56" i="1"/>
  <c r="AI56" i="1" s="1"/>
  <c r="AU56" i="1" s="1"/>
  <c r="AH55" i="1"/>
  <c r="AI55" i="1" s="1"/>
  <c r="AU55" i="1" s="1"/>
  <c r="AH54" i="1"/>
  <c r="AI54" i="1" s="1"/>
  <c r="AU54" i="1" s="1"/>
  <c r="AH53" i="1"/>
  <c r="AI53" i="1" s="1"/>
  <c r="AU53" i="1" s="1"/>
  <c r="AH52" i="1"/>
  <c r="AI52" i="1" s="1"/>
  <c r="AU52" i="1" s="1"/>
  <c r="AH51" i="1"/>
  <c r="AI51" i="1" s="1"/>
  <c r="AJ51" i="1" s="1"/>
  <c r="AJ55" i="1" l="1"/>
  <c r="AJ56" i="1"/>
  <c r="AJ57" i="1"/>
  <c r="AJ58" i="1"/>
  <c r="AJ52" i="1"/>
  <c r="AJ53" i="1"/>
  <c r="AJ54" i="1"/>
  <c r="AJ59" i="1"/>
  <c r="AJ60" i="1"/>
  <c r="AJ61" i="1"/>
  <c r="N73" i="1"/>
  <c r="N72" i="1"/>
  <c r="N71" i="1"/>
  <c r="N70" i="1"/>
  <c r="N69" i="1"/>
  <c r="N68" i="1"/>
  <c r="N67" i="1"/>
  <c r="N66" i="1"/>
  <c r="N65" i="1"/>
  <c r="N64" i="1"/>
  <c r="N63" i="1"/>
  <c r="N62" i="1"/>
  <c r="N61" i="1"/>
  <c r="N60" i="1"/>
  <c r="N59" i="1"/>
  <c r="N58" i="1"/>
  <c r="N57" i="1"/>
  <c r="N56" i="1"/>
  <c r="N55" i="1"/>
  <c r="N54" i="1"/>
  <c r="N53" i="1"/>
  <c r="N52" i="1"/>
  <c r="AU49" i="1" l="1"/>
  <c r="AU50" i="1"/>
  <c r="AU51" i="1"/>
  <c r="P51" i="1"/>
  <c r="N51" i="1"/>
  <c r="N49" i="1" l="1"/>
  <c r="N50" i="1"/>
  <c r="AU48" i="1" l="1"/>
  <c r="P48" i="1"/>
  <c r="N48" i="1"/>
  <c r="AP28" i="1" l="1"/>
  <c r="AQ28" i="1" s="1"/>
  <c r="AR28" i="1" s="1"/>
  <c r="AP27" i="1"/>
  <c r="AQ27" i="1" s="1"/>
  <c r="AR27" i="1" s="1"/>
  <c r="AP26" i="1"/>
  <c r="AQ26" i="1" s="1"/>
  <c r="AR26" i="1" s="1"/>
  <c r="AP25" i="1"/>
  <c r="AQ25" i="1" s="1"/>
  <c r="AR25" i="1" s="1"/>
  <c r="AP24" i="1"/>
  <c r="AQ24" i="1" s="1"/>
  <c r="AR24" i="1" s="1"/>
  <c r="AP23" i="1"/>
  <c r="AQ23" i="1" s="1"/>
  <c r="AR23" i="1" s="1"/>
  <c r="AP22" i="1"/>
  <c r="AQ22" i="1" s="1"/>
  <c r="AR22" i="1" s="1"/>
  <c r="AP21" i="1"/>
  <c r="AQ21" i="1" s="1"/>
  <c r="AR21" i="1" s="1"/>
  <c r="AP20" i="1"/>
  <c r="AQ20" i="1" s="1"/>
  <c r="AR20" i="1" s="1"/>
  <c r="AP19" i="1"/>
  <c r="AQ19" i="1" s="1"/>
  <c r="AR19" i="1" s="1"/>
  <c r="AP18" i="1"/>
  <c r="AQ18" i="1" s="1"/>
  <c r="AR18" i="1" s="1"/>
  <c r="AP17" i="1"/>
  <c r="AQ17" i="1" s="1"/>
  <c r="AR17" i="1" s="1"/>
  <c r="AP16" i="1"/>
  <c r="AQ16" i="1" s="1"/>
  <c r="AR16" i="1" s="1"/>
  <c r="AP15" i="1"/>
  <c r="AQ15" i="1" s="1"/>
  <c r="AR15" i="1" s="1"/>
  <c r="AP14" i="1"/>
  <c r="AQ14" i="1" s="1"/>
  <c r="AR14" i="1" s="1"/>
  <c r="AP13" i="1"/>
  <c r="AQ13" i="1" s="1"/>
  <c r="AR13" i="1" s="1"/>
  <c r="AP12" i="1"/>
  <c r="AQ12" i="1" s="1"/>
  <c r="AR12" i="1" s="1"/>
  <c r="AP11" i="1"/>
  <c r="AQ11" i="1" s="1"/>
  <c r="AR11" i="1" s="1"/>
  <c r="AP10" i="1"/>
  <c r="AQ10" i="1" s="1"/>
  <c r="AR10" i="1" s="1"/>
  <c r="AP9" i="1"/>
  <c r="AQ9" i="1" s="1"/>
  <c r="AR9" i="1" s="1"/>
  <c r="AP8" i="1"/>
  <c r="AQ8" i="1" s="1"/>
  <c r="AR8" i="1" s="1"/>
  <c r="AP7" i="1"/>
  <c r="AQ7" i="1" s="1"/>
  <c r="AR7" i="1" s="1"/>
  <c r="AP6" i="1"/>
  <c r="AQ6" i="1" s="1"/>
  <c r="AR6" i="1" s="1"/>
  <c r="AP5" i="1"/>
  <c r="AQ5" i="1" s="1"/>
  <c r="AR5" i="1" s="1"/>
  <c r="P24" i="1" l="1"/>
  <c r="P25" i="1"/>
  <c r="P26" i="1"/>
  <c r="P27" i="1"/>
  <c r="P28" i="1"/>
  <c r="N6" i="1"/>
  <c r="N7" i="1"/>
  <c r="N8" i="1"/>
  <c r="N9" i="1"/>
  <c r="N10" i="1"/>
  <c r="N11" i="1"/>
  <c r="N12" i="1"/>
  <c r="N13" i="1"/>
  <c r="N14" i="1"/>
  <c r="N15" i="1"/>
  <c r="N16" i="1"/>
  <c r="N17" i="1"/>
  <c r="N18" i="1"/>
  <c r="N19" i="1"/>
  <c r="N20" i="1"/>
  <c r="N21" i="1"/>
  <c r="N22" i="1"/>
  <c r="N23" i="1"/>
  <c r="N24" i="1"/>
  <c r="N25" i="1"/>
  <c r="N26" i="1"/>
  <c r="N27" i="1"/>
  <c r="N28" i="1"/>
  <c r="Z28" i="1" l="1"/>
  <c r="AA28" i="1" s="1"/>
  <c r="AB28" i="1" s="1"/>
  <c r="Z27" i="1"/>
  <c r="AA27" i="1" s="1"/>
  <c r="AB27" i="1" s="1"/>
  <c r="Z26" i="1"/>
  <c r="AA26" i="1" s="1"/>
  <c r="AB26" i="1" s="1"/>
  <c r="Z25" i="1"/>
  <c r="AA25" i="1" s="1"/>
  <c r="AB25" i="1" s="1"/>
  <c r="Z24" i="1"/>
  <c r="AA24" i="1" s="1"/>
  <c r="AB24" i="1" s="1"/>
  <c r="Z23" i="1"/>
  <c r="AA23" i="1" s="1"/>
  <c r="AB23" i="1" s="1"/>
  <c r="Z22" i="1"/>
  <c r="AA22" i="1" s="1"/>
  <c r="AB22" i="1" s="1"/>
  <c r="Z21" i="1"/>
  <c r="AA21" i="1" s="1"/>
  <c r="AB21" i="1" s="1"/>
  <c r="Z20" i="1"/>
  <c r="AA20" i="1" s="1"/>
  <c r="AB20" i="1" s="1"/>
  <c r="Z19" i="1"/>
  <c r="AA19" i="1" s="1"/>
  <c r="AB19" i="1" s="1"/>
  <c r="Z18" i="1"/>
  <c r="AA18" i="1" s="1"/>
  <c r="AB18" i="1" s="1"/>
  <c r="Z17" i="1"/>
  <c r="AA17" i="1" s="1"/>
  <c r="AB17" i="1" s="1"/>
  <c r="Z16" i="1"/>
  <c r="AA16" i="1" s="1"/>
  <c r="AB16" i="1" s="1"/>
  <c r="Z15" i="1"/>
  <c r="AA15" i="1" s="1"/>
  <c r="AB15" i="1" s="1"/>
  <c r="AH28" i="1" l="1"/>
  <c r="AI28" i="1" s="1"/>
  <c r="AH27" i="1"/>
  <c r="AI27" i="1" s="1"/>
  <c r="AH26" i="1"/>
  <c r="AI26" i="1" s="1"/>
  <c r="AH25" i="1"/>
  <c r="AI25" i="1" s="1"/>
  <c r="AH24" i="1"/>
  <c r="AI24" i="1" s="1"/>
  <c r="AH23" i="1"/>
  <c r="AI23" i="1" s="1"/>
  <c r="AJ23" i="1" s="1"/>
  <c r="AU27" i="1" l="1"/>
  <c r="AJ27" i="1"/>
  <c r="AU28" i="1"/>
  <c r="AJ28" i="1"/>
  <c r="AU26" i="1"/>
  <c r="AJ26" i="1"/>
  <c r="AU25" i="1"/>
  <c r="AJ25" i="1"/>
  <c r="AU24" i="1"/>
  <c r="AJ24" i="1"/>
  <c r="AH22" i="1"/>
  <c r="AI22" i="1" s="1"/>
  <c r="AJ22" i="1" s="1"/>
  <c r="AH21" i="1"/>
  <c r="AI21" i="1" s="1"/>
  <c r="AJ21" i="1" s="1"/>
  <c r="AH20" i="1"/>
  <c r="AI20" i="1" s="1"/>
  <c r="AJ20" i="1" s="1"/>
  <c r="AH19" i="1"/>
  <c r="AI19" i="1" s="1"/>
  <c r="AJ19" i="1" s="1"/>
  <c r="AH18" i="1"/>
  <c r="AI18" i="1" s="1"/>
  <c r="AJ18" i="1" s="1"/>
  <c r="AH17" i="1"/>
  <c r="AI17" i="1" s="1"/>
  <c r="AJ17" i="1" s="1"/>
  <c r="AH16" i="1"/>
  <c r="AI16" i="1" s="1"/>
  <c r="AJ16" i="1" s="1"/>
  <c r="AH15" i="1"/>
  <c r="AI15" i="1" s="1"/>
  <c r="AJ15" i="1" s="1"/>
  <c r="AU15" i="1" l="1"/>
  <c r="AU16" i="1"/>
  <c r="AU17" i="1"/>
  <c r="AU18" i="1"/>
  <c r="AU19" i="1"/>
  <c r="AU20" i="1"/>
  <c r="AU21" i="1"/>
  <c r="AU22" i="1"/>
  <c r="AU23" i="1"/>
  <c r="P23" i="1" l="1"/>
  <c r="P15" i="1"/>
  <c r="P16" i="1"/>
  <c r="Z6" i="1" l="1"/>
  <c r="AA6" i="1" s="1"/>
  <c r="Z7" i="1"/>
  <c r="AA7" i="1" s="1"/>
  <c r="Z8" i="1"/>
  <c r="AA8" i="1" s="1"/>
  <c r="Z9" i="1"/>
  <c r="AA9" i="1" s="1"/>
  <c r="Z10" i="1"/>
  <c r="AA10" i="1" s="1"/>
  <c r="Z11" i="1"/>
  <c r="AA11" i="1" s="1"/>
  <c r="Z12" i="1"/>
  <c r="AA12" i="1" s="1"/>
  <c r="Z13" i="1"/>
  <c r="AA13" i="1" s="1"/>
  <c r="Z14" i="1"/>
  <c r="AA14" i="1" s="1"/>
  <c r="AH10" i="1" l="1"/>
  <c r="AI10" i="1" s="1"/>
  <c r="AU10" i="1" l="1"/>
  <c r="AJ10" i="1"/>
  <c r="AH9" i="1"/>
  <c r="AI9" i="1" s="1"/>
  <c r="AH11" i="1"/>
  <c r="AI11" i="1" s="1"/>
  <c r="AU11" i="1" l="1"/>
  <c r="AJ11" i="1"/>
  <c r="AU9" i="1"/>
  <c r="AJ9" i="1"/>
  <c r="AH14" i="1"/>
  <c r="AI14" i="1" s="1"/>
  <c r="AH13" i="1"/>
  <c r="AI13" i="1" s="1"/>
  <c r="AH12" i="1"/>
  <c r="AI12" i="1" s="1"/>
  <c r="AH8" i="1"/>
  <c r="AI8" i="1" s="1"/>
  <c r="AH7" i="1"/>
  <c r="AI7" i="1" s="1"/>
  <c r="AH6" i="1"/>
  <c r="AI6" i="1" s="1"/>
  <c r="Z5" i="1"/>
  <c r="AH5" i="1"/>
  <c r="AU8" i="1" l="1"/>
  <c r="AJ8" i="1"/>
  <c r="AU14" i="1"/>
  <c r="AJ14" i="1"/>
  <c r="AU6" i="1"/>
  <c r="AJ6" i="1"/>
  <c r="AU13" i="1"/>
  <c r="AJ13" i="1"/>
  <c r="AU12" i="1"/>
  <c r="AJ12" i="1"/>
  <c r="AU7" i="1"/>
  <c r="AJ7" i="1"/>
  <c r="P14" i="1" l="1"/>
  <c r="P13" i="1"/>
  <c r="P12" i="1"/>
  <c r="P11" i="1"/>
  <c r="P10" i="1"/>
  <c r="P9" i="1"/>
  <c r="P7" i="1"/>
  <c r="P6" i="1"/>
  <c r="AA5" i="1" l="1"/>
  <c r="AB5" i="1" s="1"/>
  <c r="AI5" i="1" l="1"/>
  <c r="AB9" i="1"/>
  <c r="AB6" i="1"/>
  <c r="AU5" i="1" l="1"/>
  <c r="AJ5" i="1"/>
  <c r="AB14" i="1"/>
  <c r="AB13" i="1"/>
  <c r="AB10" i="1"/>
  <c r="AB8" i="1"/>
  <c r="AB11" i="1"/>
  <c r="AB12" i="1"/>
  <c r="AB7" i="1"/>
  <c r="P5" i="1" l="1"/>
  <c r="N5" i="1"/>
</calcChain>
</file>

<file path=xl/comments1.xml><?xml version="1.0" encoding="utf-8"?>
<comments xmlns="http://schemas.openxmlformats.org/spreadsheetml/2006/main">
  <authors>
    <author>Heidy Bibiana Barreiro Garcia</author>
    <author>Ruben Antonio Mora Garces</author>
    <author>william Javier Cabrejo Garcia</author>
  </authors>
  <commentList>
    <comment ref="K35" authorId="0" shapeId="0">
      <text>
        <r>
          <rPr>
            <b/>
            <sz val="9"/>
            <color indexed="81"/>
            <rFont val="Tahoma"/>
            <family val="2"/>
          </rPr>
          <t>Heidy Bibiana Barreiro Garcia:</t>
        </r>
        <r>
          <rPr>
            <sz val="9"/>
            <color indexed="81"/>
            <rFont val="Tahoma"/>
            <family val="2"/>
          </rPr>
          <t xml:space="preserve">
La recomendación de acción seria: dentro del plan de trabajo anual se programara la revisión y la evaluación de los objetivos dejando como evidencia dicha revision y el resultado sera divulgado al copasst, de exisitir alguna desviación sera llevado al plan de mejoramiento</t>
        </r>
      </text>
    </comment>
    <comment ref="K47" authorId="0" shapeId="0">
      <text>
        <r>
          <rPr>
            <b/>
            <sz val="9"/>
            <color indexed="81"/>
            <rFont val="Tahoma"/>
            <family val="2"/>
          </rPr>
          <t>Heidy Bibiana Barreiro Garcia:</t>
        </r>
        <r>
          <rPr>
            <sz val="9"/>
            <color indexed="81"/>
            <rFont val="Tahoma"/>
            <family val="2"/>
          </rPr>
          <t xml:space="preserve">
no se puede eliminar este hallazgo ya que la resolución 1111 es clara en decir cuales son todos los aspectos que se deben de revisar los cuales no fueron tenidos en cuenta, por lo tanto se debe formular el plan de accion el cual se recomienda como acción: realizar anualmente la revisión por la dirección teniendo en cuenta todos los aspectos de la resolución 1111. 2. Generarl el plan de mejoramiento de las desviaciones que se puedan presentar de la revisión.3. realizar la divulgación del resultado de la revisión por la dirección.</t>
        </r>
      </text>
    </comment>
    <comment ref="U88" authorId="1" shapeId="0">
      <text>
        <r>
          <rPr>
            <b/>
            <sz val="9"/>
            <color indexed="81"/>
            <rFont val="Tahoma"/>
            <family val="2"/>
          </rPr>
          <t>Ruben Antonio Mora Garces:</t>
        </r>
        <r>
          <rPr>
            <sz val="9"/>
            <color indexed="81"/>
            <rFont val="Tahoma"/>
            <family val="2"/>
          </rPr>
          <t xml:space="preserve">
Porque desde abril???</t>
        </r>
      </text>
    </comment>
    <comment ref="S91" authorId="1" shapeId="0">
      <text>
        <r>
          <rPr>
            <b/>
            <sz val="9"/>
            <color indexed="81"/>
            <rFont val="Tahoma"/>
            <family val="2"/>
          </rPr>
          <t>Ruben Antonio Mora Garces:</t>
        </r>
        <r>
          <rPr>
            <sz val="9"/>
            <color indexed="81"/>
            <rFont val="Tahoma"/>
            <family val="2"/>
          </rPr>
          <t xml:space="preserve">
Porque 80%? No seria mejor tener el 100 de las hojas de vida actualizadas??</t>
        </r>
      </text>
    </comment>
    <comment ref="S92" authorId="1" shapeId="0">
      <text>
        <r>
          <rPr>
            <b/>
            <sz val="9"/>
            <color indexed="81"/>
            <rFont val="Tahoma"/>
            <family val="2"/>
          </rPr>
          <t>Ruben Antonio Mora Garces:</t>
        </r>
        <r>
          <rPr>
            <sz val="9"/>
            <color indexed="81"/>
            <rFont val="Tahoma"/>
            <family val="2"/>
          </rPr>
          <t xml:space="preserve">
Porque 80%? No seria mejor tener el 100 de las hojas de vida actualizadas??</t>
        </r>
      </text>
    </comment>
    <comment ref="S93" authorId="1" shapeId="0">
      <text>
        <r>
          <rPr>
            <b/>
            <sz val="9"/>
            <color indexed="81"/>
            <rFont val="Tahoma"/>
            <family val="2"/>
          </rPr>
          <t>Ruben Antonio Mora Garces:</t>
        </r>
        <r>
          <rPr>
            <sz val="9"/>
            <color indexed="81"/>
            <rFont val="Tahoma"/>
            <family val="2"/>
          </rPr>
          <t xml:space="preserve">
Porque 80%? No seria mejor tener el 100 de las hojas de vida actualizadas??</t>
        </r>
      </text>
    </comment>
    <comment ref="S96" authorId="1" shapeId="0">
      <text>
        <r>
          <rPr>
            <b/>
            <sz val="9"/>
            <color indexed="81"/>
            <rFont val="Tahoma"/>
            <family val="2"/>
          </rPr>
          <t>Ruben Antonio Mora Garces:</t>
        </r>
        <r>
          <rPr>
            <sz val="9"/>
            <color indexed="81"/>
            <rFont val="Tahoma"/>
            <family val="2"/>
          </rPr>
          <t xml:space="preserve">
Solo el 90% de las solicitudes de mantenimiento contarán con la trazabilidad??</t>
        </r>
      </text>
    </comment>
    <comment ref="V188" authorId="2" shapeId="0">
      <text>
        <r>
          <rPr>
            <b/>
            <sz val="9"/>
            <color indexed="81"/>
            <rFont val="Tahoma"/>
            <family val="2"/>
          </rPr>
          <t>william Javier Cabrejo Garcia:</t>
        </r>
        <r>
          <rPr>
            <sz val="9"/>
            <color indexed="81"/>
            <rFont val="Tahoma"/>
            <family val="2"/>
          </rPr>
          <t xml:space="preserve">
Se solicita reconsiderar la modificación de fecha propuesta en la medida que todo los 1.2.1 están asociados a la formulación del plan de capacitación. Por tanto, se debe hacer primero su formulación para que luego sea aprobado por el COPASST.</t>
        </r>
      </text>
    </comment>
    <comment ref="K192" authorId="0" shapeId="0">
      <text>
        <r>
          <rPr>
            <b/>
            <sz val="9"/>
            <color indexed="81"/>
            <rFont val="Tahoma"/>
            <family val="2"/>
          </rPr>
          <t>Heidy Bibiana Barreiro Garcia:</t>
        </r>
        <r>
          <rPr>
            <sz val="9"/>
            <color indexed="81"/>
            <rFont val="Tahoma"/>
            <family val="2"/>
          </rPr>
          <t xml:space="preserve">
la recomendación para la acción seria contemplando la auditoria interna por la OCI en donde se abarco todo lo de la resolución 1111 de SST, se formulo el plan de mejoramiento con el fin de establecer las acciones necesarias para su cumplimiento, asi mismo de cualquier desviación del sistema sera llevado a este mismo.</t>
        </r>
      </text>
    </comment>
    <comment ref="K205" authorId="0" shapeId="0">
      <text>
        <r>
          <rPr>
            <b/>
            <sz val="9"/>
            <color indexed="81"/>
            <rFont val="Tahoma"/>
            <family val="2"/>
          </rPr>
          <t>Heidy Bibiana Barreiro Garcia:</t>
        </r>
        <r>
          <rPr>
            <sz val="9"/>
            <color indexed="81"/>
            <rFont val="Tahoma"/>
            <family val="2"/>
          </rPr>
          <t xml:space="preserve">
el hallazgo en su totalidad no se puede eliminar teniendo en cuenta que no estan cumpliendo con los tiempos establecidos para el reporte.</t>
        </r>
      </text>
    </comment>
  </commentList>
</comments>
</file>

<file path=xl/sharedStrings.xml><?xml version="1.0" encoding="utf-8"?>
<sst xmlns="http://schemas.openxmlformats.org/spreadsheetml/2006/main" count="4090" uniqueCount="1539">
  <si>
    <t>IDENTIFICACIÓN DEL HALLAZGO</t>
  </si>
  <si>
    <t>No. solicitud</t>
  </si>
  <si>
    <t>fecha de solicitud</t>
  </si>
  <si>
    <t>Fuente de hallazgo</t>
  </si>
  <si>
    <t>Detalle de la fuente</t>
  </si>
  <si>
    <t>Fecha del hallazgo</t>
  </si>
  <si>
    <t>Código o capítulo</t>
  </si>
  <si>
    <t>Proceso afectado</t>
  </si>
  <si>
    <t>Hallazgo y/o situación</t>
  </si>
  <si>
    <t>Causa(s) del hallazgo</t>
  </si>
  <si>
    <t>(DD-MM-AA)</t>
  </si>
  <si>
    <t>(Seleccione de la lista desplegable)</t>
  </si>
  <si>
    <t>(Nombre completo del informe origen del hallazgo)</t>
  </si>
  <si>
    <t>(Identificación del  hallazgo, en el informe)</t>
  </si>
  <si>
    <t>(Utilice cualquier técnica: 5 ¿por qué?, espina pescado, lluvia de ideas etc.)</t>
  </si>
  <si>
    <t>ESTABLECIMIENTO ACCIONES DE MEJORA</t>
  </si>
  <si>
    <t>Detalle de actividades para ejecutar la acción</t>
  </si>
  <si>
    <t>ACCIÓN</t>
  </si>
  <si>
    <t>(Detalle todas las actividades que ejecutarán para eliminar la(s) causa(s) del hallazgo)</t>
  </si>
  <si>
    <t>Tipo de acción Propuesta</t>
  </si>
  <si>
    <t>Líder proceso</t>
  </si>
  <si>
    <t>Área responsable de ejecución</t>
  </si>
  <si>
    <t>Líder área responsable de ejecución</t>
  </si>
  <si>
    <t>Recursos</t>
  </si>
  <si>
    <t>Meta de la acción</t>
  </si>
  <si>
    <t>Fórmula del indicador</t>
  </si>
  <si>
    <t>(Información automática)</t>
  </si>
  <si>
    <t>(Financieros - Logísticos - Humanos - Tecnológicos )</t>
  </si>
  <si>
    <t>PROCESO</t>
  </si>
  <si>
    <t>LIDER PROCESO</t>
  </si>
  <si>
    <t>FUENTE</t>
  </si>
  <si>
    <t>HALLAZGO</t>
  </si>
  <si>
    <t>AUDITOR</t>
  </si>
  <si>
    <t>Origen Externo</t>
  </si>
  <si>
    <t>Abierto</t>
  </si>
  <si>
    <t>Ente externo</t>
  </si>
  <si>
    <t>Origen Interno</t>
  </si>
  <si>
    <t>Cerrado</t>
  </si>
  <si>
    <t>Conocimiento del riesgo</t>
  </si>
  <si>
    <t>María del Carmen Bonilla</t>
  </si>
  <si>
    <t>Contratación</t>
  </si>
  <si>
    <t>TIPO ACCION</t>
  </si>
  <si>
    <t>Evaluación independiente</t>
  </si>
  <si>
    <t>Corrección</t>
  </si>
  <si>
    <t>Abierta</t>
  </si>
  <si>
    <t>Gestión ambiental</t>
  </si>
  <si>
    <t>Correctiva</t>
  </si>
  <si>
    <t>Cerrada</t>
  </si>
  <si>
    <t>Gestión de las comunicaciones</t>
  </si>
  <si>
    <t>Preventiva</t>
  </si>
  <si>
    <t>Gestión documental</t>
  </si>
  <si>
    <t>Gestión financiera</t>
  </si>
  <si>
    <t>% DE META</t>
  </si>
  <si>
    <t>Riesgo</t>
  </si>
  <si>
    <t>Corporativa</t>
  </si>
  <si>
    <t>Operativa</t>
  </si>
  <si>
    <t>Logistica</t>
  </si>
  <si>
    <t>Reducción del riesgo</t>
  </si>
  <si>
    <t>Planeacion</t>
  </si>
  <si>
    <t>Comunicaciones</t>
  </si>
  <si>
    <t>Juridica</t>
  </si>
  <si>
    <t>Logista</t>
  </si>
  <si>
    <t>DEPENDENCIA / ÁREA</t>
  </si>
  <si>
    <t>LÍDER DEPENDENCIA / ÁREA</t>
  </si>
  <si>
    <t>Acuático</t>
  </si>
  <si>
    <t>Almacén</t>
  </si>
  <si>
    <t>B1 - Chapinero</t>
  </si>
  <si>
    <t>Tte. Myriam Malpica Malpica</t>
  </si>
  <si>
    <t>B10 - Marichuela</t>
  </si>
  <si>
    <t>B11 - La Candelaria</t>
  </si>
  <si>
    <t>B12 - Suba</t>
  </si>
  <si>
    <t>Tte. Nelson Hernando Bermúdez</t>
  </si>
  <si>
    <t>B13 - Caobos Salazar</t>
  </si>
  <si>
    <t>B14 - Bicentenario</t>
  </si>
  <si>
    <t>B15 - Garcés Navas</t>
  </si>
  <si>
    <t>Tte. Luis Fernando Caicedo Neira</t>
  </si>
  <si>
    <t>B16 - Venecia</t>
  </si>
  <si>
    <t>B17 - Centro Histórico - Forestales</t>
  </si>
  <si>
    <t>B2 - Central - Rescate</t>
  </si>
  <si>
    <t>Tte. Omar Armando Castañeda Rodríguez</t>
  </si>
  <si>
    <t>B3 - Restrepo (Sur)</t>
  </si>
  <si>
    <t>Tte. Asdrúbal Lozano Ballesteros</t>
  </si>
  <si>
    <t>B4 - Puente Aranda - Matpel</t>
  </si>
  <si>
    <t>Tte. Ciprian Bohórquez Fracica</t>
  </si>
  <si>
    <t>B5 - Kennedy</t>
  </si>
  <si>
    <t>B6 - Fontibón</t>
  </si>
  <si>
    <t>Tte. Rodolfo Barrera Soto</t>
  </si>
  <si>
    <t>B7 - Ferias</t>
  </si>
  <si>
    <t>B8 - Bosa</t>
  </si>
  <si>
    <t>B9 - Bellavista</t>
  </si>
  <si>
    <t>Capacitación y entrenamiento</t>
  </si>
  <si>
    <t>Compañía I</t>
  </si>
  <si>
    <t>Compañía II</t>
  </si>
  <si>
    <t>Compañía III</t>
  </si>
  <si>
    <t>Compañía IV</t>
  </si>
  <si>
    <t>Compañía V</t>
  </si>
  <si>
    <t>Desarrollo organizacional</t>
  </si>
  <si>
    <t>Dirección</t>
  </si>
  <si>
    <t>Hernando Ibagué Rodríguez</t>
  </si>
  <si>
    <t>Infraestructura</t>
  </si>
  <si>
    <t>Investigación de incendios</t>
  </si>
  <si>
    <t>Logística en emergencias</t>
  </si>
  <si>
    <t>Nómina</t>
  </si>
  <si>
    <t>Oficina asesora de planeación</t>
  </si>
  <si>
    <t>Oficina asesora jurídica</t>
  </si>
  <si>
    <t>Oficina de control interno</t>
  </si>
  <si>
    <t>Prevención</t>
  </si>
  <si>
    <t>Carlos Alberto Espitia Virgüez</t>
  </si>
  <si>
    <t>Programa canino</t>
  </si>
  <si>
    <t>Rescate técnico</t>
  </si>
  <si>
    <t>Sistema integrado de gestión</t>
  </si>
  <si>
    <t>Subdirección de gestión corporativa</t>
  </si>
  <si>
    <t>Subdirección de gestión del riesgo</t>
  </si>
  <si>
    <t>Subdirección de gestión humana</t>
  </si>
  <si>
    <t>Subdirección logística</t>
  </si>
  <si>
    <t>Subdirección operativa</t>
  </si>
  <si>
    <t>% que se espera alcanzar de la meta</t>
  </si>
  <si>
    <t>Fecha terminación</t>
  </si>
  <si>
    <t>Fecha de inicio</t>
  </si>
  <si>
    <t>Fuente hallazgo 2</t>
  </si>
  <si>
    <t>(Indicar relación con otro  hallazgo / a acción)</t>
  </si>
  <si>
    <t>Comunicación digital</t>
  </si>
  <si>
    <t>Universo</t>
  </si>
  <si>
    <t>(No. total de actividades, recursos, personas etc, de la acción - Columna K).</t>
  </si>
  <si>
    <t>(Formule acorde con cantidad de actividades de la Columna L)</t>
  </si>
  <si>
    <t>(Describa el resultado que espera obtener al ejecutar la acción)</t>
  </si>
  <si>
    <t>Tte. Gladys Janneth Velásquez</t>
  </si>
  <si>
    <t>Sgto. Fabio Sastoque</t>
  </si>
  <si>
    <t>Pedro Andres Manosalva</t>
  </si>
  <si>
    <t>Diana Sirley Medrano Otavo</t>
  </si>
  <si>
    <t>Giohana Catarine Gonzalez Turizo</t>
  </si>
  <si>
    <t>Gonzalo Carlos Sierra Vergara</t>
  </si>
  <si>
    <t>SIG</t>
  </si>
  <si>
    <t>Rubén Antonio Mora Garcés</t>
  </si>
  <si>
    <t>Bibiana Barreiro Garcia</t>
  </si>
  <si>
    <t>Juan Carlos Gómez Melgarejo</t>
  </si>
  <si>
    <t xml:space="preserve">Auditoria  interna al proceso Contratación </t>
  </si>
  <si>
    <t>10.2.25; 10.2.30</t>
  </si>
  <si>
    <t xml:space="preserve">Expediente único contractual: Se observa que los procesos contractuales en las diferentes modalidades, para la vigencia del año 2013, aun no han sido escaneados o microfilmados en su totalidad en el software INFODOG existiendo un retraso considerable respecto a la meta del día a día,  en virtud a la  seguridad de la información de la norma  NTD-SIG-001-2011 numeral 4,1 literal h)  6),  en armonía con el numeral 5.2 literal e).                                                                                                                                                                                                                                                                                                                                                                                                                                          En algunos proyectos de pliego de condiciones, se hace referencia  a las ofertas y sus documentos anexos,  a que  : 
 “ ….no se permitirá el retiro total o parcial de los documentos que las componen mientras no se haya legalizado el respectivo contrato”.  
Al respecto se advierte,  que si se va a entregar o a devolver algún documento a los proponentes, que la misma ley permite,  se recomienda  dejar copia de lo relevante en el expediente contractual en físico y/o en forma magnética, con el fin de tener el historial  del proceso contractual, facilitando los controles por los diferentes entes de control y de la ciudadanía en general, en razón a que  genera el riesgo de no contar con los soportes  de las evaluaciones realizadas por el área administrativa de selección, disminuyendo  la capacidad de ejercer  el control posterior  a todo el procedimiento contractual. 
</t>
  </si>
  <si>
    <t xml:space="preserve">Porque no se esta haciendo el correcto uso y funcionamiento de esta herramienta  </t>
  </si>
  <si>
    <t>Oficar  al proceso de Gestión de recursos ténologicos para que apoye con la puesta en producción del INFODOC</t>
  </si>
  <si>
    <t>N.A</t>
  </si>
  <si>
    <t>una (1) mesa de trabajo</t>
  </si>
  <si>
    <t>N/A</t>
  </si>
  <si>
    <t>3.2.1</t>
  </si>
  <si>
    <t xml:space="preserve">Auditoria de Regularidad Período Auditado 2016
PAD 2017 COD 30
</t>
  </si>
  <si>
    <t>Gestión Financiera</t>
  </si>
  <si>
    <t>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</si>
  <si>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Pasivos depurados/Total de pasivos * 100</t>
  </si>
  <si>
    <t>2. Adelantar el proceso de depuración de los saldos resolviendo la situación de cada uno de los contratos que no hayan completado su proceso de terminación.</t>
  </si>
  <si>
    <t xml:space="preserve">
Depuración de los saldos</t>
  </si>
  <si>
    <t>No. actividades realizadas/ No. de actividades programadas</t>
  </si>
  <si>
    <t>Auditoria al DATA Center de la Unidad  y aplicabilidad y de los procedimientos.  "Administración y gestión de inventarios tecnológicos", "Creación de usuario de Red y correos electrónicos"," Gestión de configuraciones" y "Soporte tecnológico".</t>
  </si>
  <si>
    <t># actividades realizadas / #actividades programadas</t>
  </si>
  <si>
    <t>2.2</t>
  </si>
  <si>
    <t>Al verificar la aplicación del procedimiento “administración y gestión del inventario tecnológico”  se evidencio que efectivamente la dependencia ejercer el control sobre el ingreso, asignación y redistribución de los recursos tecnológicos, con el fin de brindar las herramientas necesarias para que los usuarios logren el correcto desarrollo de sus actividades, pero en ningún momento este inventario es cotejado con los registros de control de inventarios (PCT); está observación ya se había realizado el pasado mes de febrero de 2016 en memorando enviado a la oficina de Asesora de Planeación en donde respetuosamente la Oficina de Control interno solicitó ordenar a quien correspondiera coordinar con el área de inventarios para adelantar las conciliaciones, verificaciones e identificaciones a que hubiese lugar pues se evidenció lo siguiente: (ver caudro en el informe) ...A la fecha de la auditoria estas diferencias persisten, lo que pone evidencia que la información que se reporta en los diferentes sistemas de información no es confiable poniendo en riesgo la credibilidad de la Entidad. Incumple lo establecido en la Ley 87 artículo 2º literal e. Asegurar la oportunidad y confiabilidad de la información y de sus registros.</t>
  </si>
  <si>
    <t>1. No se está cotejando los registros del control de inventario PCT contra el inventario físico</t>
  </si>
  <si>
    <t xml:space="preserve">1. Asignar los recursos humanos para adelantar, junto con el area de inventarios, las conciliaciones, verificaciones e identificaciones necesarias para su actualizacion en PCT-
2. Cronograma de concilaciones
</t>
  </si>
  <si>
    <t>Concialiacion del inventario de activos de tecnología</t>
  </si>
  <si>
    <t>NA</t>
  </si>
  <si>
    <t>INVESTIGACION SUMARIA  A LA UAECOBB RADICADO No.20162200086502; Expedientse No. 201650008709900028E</t>
  </si>
  <si>
    <t>Humanos,financieros y tecnologicos</t>
  </si>
  <si>
    <t>A las Direcciones de Riesgo, Operativa y  Financiera de la UAECOBB, no obstante el esfuerzo presupuestal de la administracion con el proposito de lograr la operatividad de las estaciones, se requiere realizar los estudios de vulnerabilidad, reforzaiento, adecuacion y reubicacion urgente de la estacion de Bomberos las Ferias</t>
  </si>
  <si>
    <t>Falta de reubicacion de la Estacion de Bomberos las Ferias</t>
  </si>
  <si>
    <t>1.Trasladar la operatividad de la Estación de Bomberos Las Ferias que cumplan los requerimientos técnicos y operativos
2.Continuar con las gestiones para la obtención de un nuevo predio para realizar la relocalización de la Estación.</t>
  </si>
  <si>
    <t>1.Traslado de la Estación de Bomberos las Ferias
2. Gestiones realizadas (3) para la obtención del predio.</t>
  </si>
  <si>
    <t>1, Traslado de la Estación.
2, gestiones realizadas*100/gestiones programadas</t>
  </si>
  <si>
    <t>Humanos</t>
  </si>
  <si>
    <t xml:space="preserve">Auditoria evaluación a los procesos de atención al ciudadano, y participación ciudadana y control social </t>
  </si>
  <si>
    <t>10.29</t>
  </si>
  <si>
    <t xml:space="preserve">En lo concerniente a la capacitación que sobre aspectos institucionales deba recibir el personal vinculado mediante contrato prestación de servicios, esta no se evidencia en relación con el grupo de servidores del área, en especial destacamos la capacitación relacionada con: Seguridad y salud en el trabajo, gestión ambiental, continuidad del negocio y en especial lo concerniente al PIRE, que forma parte de las obligaciones contractuales. </t>
  </si>
  <si>
    <t>Continua rotación del personal contratista</t>
  </si>
  <si>
    <t>Cuatro (4) jormadas de sensibilizaciones por año, sobre el SIG, sus componentes y plataforma estratégica.</t>
  </si>
  <si>
    <t>4 Jornadas de sensibilizaciones realizadas</t>
  </si>
  <si>
    <t>(Jornadas realizadas/4)*100</t>
  </si>
  <si>
    <t>Auditoria procedimiento Estados Financieros y Análisis del Aplicativo PROD-GC-21 V4</t>
  </si>
  <si>
    <t>2.1.6</t>
  </si>
  <si>
    <t xml:space="preserve">La Unidad no cuenta con herramientas de control de tipo gerencial que permitan efectuar seguimiento al nivel de cumplimiento de la gestión institucional, tal como lo referencia el numeral “9.3.4.2 Informe cuadro de mandos o tablero de control 390” del Plan General de Contabilidad Pública, que dice: ”Es un informe que comprende un conjunto de indicadores generados con base en información proveniente de los Estados Contables Básicos, que permite analizar el grado de avance de los objetivos y metas trazadas por la entidad contable pública, así como el nivel de cumplimiento de las funciones de cometido estatal.”; situación que ha sido reiterada en evaluaciones anteriores por ésta Oficina y de las cuales las recomendaciones no han sido atendidas. Lo mencionado debido a la presunta debilidad de análisis de la información contable y adecuado uso dentro de la planeación estratégica en la Unidad.
Es de anotar que el área financiera prepara informes gerenciales con alguna periodicidad, los cuales podrían fortalecerse con la implementación de estos indicadores.
</t>
  </si>
  <si>
    <t>Falta un mecanismo de divulgacion de los estados financieros que contenga los indicadores generales para una entidad publica.</t>
  </si>
  <si>
    <t>Reportes financieros trimestrales que apliquen para una entidad de esta naturaleza, con un indicador base.</t>
  </si>
  <si>
    <t>Indicador formulado y de acuerdo a la naturaleza de la Entidad, con su respectiva hoja de vida.</t>
  </si>
  <si>
    <t>Indicador de gestión financiero</t>
  </si>
  <si>
    <t>2.1.20</t>
  </si>
  <si>
    <t xml:space="preserve">A nivel del sistema de control interno, se desconoce la herramienta de Autoevaluación trimestral de proceso FOR-MC-02-04, la cual fue comunicada para su aplicación al interior de la UAECOB mediante memorando de la OAP del tres (3) de febrero de 2016, evidenciando debilidad en el cumplimiento de los componentes del MECI de autoevaluación institucional al no cumplir con actividades de sensibilización sobre la cultura de la autoevaluación. </t>
  </si>
  <si>
    <t>La actualización del mapa de procesos, con este los procedimientos y documentos asociados, entre ellos el formato FOR-MC-02-04 de fecha 19/12/2014</t>
  </si>
  <si>
    <t xml:space="preserve">Actualización, Publicación y socialización del procedimiento PROD-MC-02 Acciones Correctivas, Preventivas y de Mejora V9 y formato FOR-MC-02-4 Herramienta de Auto Evaluación de la Gestión  V1.
</t>
  </si>
  <si>
    <t>Procedimiento y formato actualizados, publicados y socializados.</t>
  </si>
  <si>
    <t>2.1.3.12</t>
  </si>
  <si>
    <t>Evaluados los estudios de oportunidad y conveniencia de los procesos contractuales señalados, se observa que este no permite determinar la estructura de costos a partir de los precios internacionales de los bienes a adquirir tanto a precio FOB como CIF, ni incorporar los impuestos y sus excepciones dada la naturaleza de ente contratante; así como los imprevistos, amparos nacionales y costos de la intermediación, lo que conlleva a que el monto a contratar sea concebido a partir de cotizaciones realizadas con oferentes en Colombia potenciando así el riesgo de adquirir dichos bienes con un elevado margen de intermediación al contratista y encarecimiento del producto, no obstante se utilice la modalidad de contratación por subasta inversa.</t>
  </si>
  <si>
    <t xml:space="preserve">Falta consultar la guía para la elaboración de estudio de sector de Colombia compra eficiente </t>
  </si>
  <si>
    <t xml:space="preserve">Inconsistencias en la información reportada a entes de control externo </t>
  </si>
  <si>
    <t>2.2.1.5</t>
  </si>
  <si>
    <t>Hallazgo Administrativo, por diferencias en la información registrada y/o reportada por la UAECOB en el sistema SIVICOF
Lo anterior se origina por falta de autocontrol en el reporte de la información consignada en el documento SEGPLAN, situación que afecta la credibilidad de la información reportada y genera errores porque se toma como referencia para la elaboración de otros informes.</t>
  </si>
  <si>
    <t>Falta de gestiòn en el trámite de  liquidación de contratos de vigencias anteriores por parte de los supervisores de los mismos</t>
  </si>
  <si>
    <t>1. Tramitar los procesos de liquidación de los contratos según los términos establecidos por Ley.</t>
  </si>
  <si>
    <t>Trámite de liquidación</t>
  </si>
  <si>
    <t>Número de contratos Tramitados/Número de contratos por tramitar*100</t>
  </si>
  <si>
    <t>2.3.1.2</t>
  </si>
  <si>
    <t>Hallazgo Administrativo con presunta incidencia Disciplinaria por falta de gestión en la liquidación de contratos de vigencias anteriores.
El saldo de la cuenta 1615 Construcciones en Curso por $32.721.5 millones, se encuentra conformado por el valor de las obras realizadas a través de los siguientes contratos celebrados en vigencias anteriores, donde se evidencia que algunos contratos se encuentran liquidados y en otros casos, las obras se encuentran terminadas pero los contratos no se han liquidado,..</t>
  </si>
  <si>
    <t>3.1.1.1</t>
  </si>
  <si>
    <t>3.1.1.2</t>
  </si>
  <si>
    <t>3.1.1.4</t>
  </si>
  <si>
    <t>William Javier Cabrejo García</t>
  </si>
  <si>
    <t>Daniel Armando Vera Ruíz</t>
  </si>
  <si>
    <t>(Relacione los documentos  que soportan y evidencian avances de ejecución)</t>
  </si>
  <si>
    <t>(No. actividades realizadas de las indicadas en la columna K).</t>
  </si>
  <si>
    <t>(Cálculo automático)</t>
  </si>
  <si>
    <t>(Información del análisis adelantado por el auditor que realizó el seguimiento)</t>
  </si>
  <si>
    <t>El ente de control en informe de auditoria regular PAD 2017 cod. 30 establecio que esta acción de mejora no elimino la causa raiz del hallazgo y ordeno la reformular una nueva acción.</t>
  </si>
  <si>
    <t>CIERRES ACCION / HALLAZGO</t>
  </si>
  <si>
    <t>Estado de la acción</t>
  </si>
  <si>
    <t>Auditor que da cumplimiento a la acción</t>
  </si>
  <si>
    <t>Cierre Hallazgo</t>
  </si>
  <si>
    <t>Auditor que cierra el hallazgo</t>
  </si>
  <si>
    <t>Soporte que evidencia que el ente externo cerró el hallazgo</t>
  </si>
  <si>
    <t>(Resultado automático)</t>
  </si>
  <si>
    <t>Seguridad y Salud en el Trabajo</t>
  </si>
  <si>
    <t>Sgto. Roger Andrés Peña Guzmán</t>
  </si>
  <si>
    <t>Evidencias</t>
  </si>
  <si>
    <t>Heidy Bibiana Barreiro Garcia</t>
  </si>
  <si>
    <t>Camilo Andres Caicedo Estrada</t>
  </si>
  <si>
    <r>
      <rPr>
        <b/>
        <sz val="8"/>
        <color indexed="8"/>
        <rFont val="Calibri"/>
        <family val="2"/>
        <scheme val="minor"/>
      </rPr>
      <t xml:space="preserve">2,1,3,21 </t>
    </r>
    <r>
      <rPr>
        <sz val="8"/>
        <color indexed="8"/>
        <rFont val="Calibri"/>
        <family val="2"/>
        <scheme val="minor"/>
      </rPr>
      <t xml:space="preserve">Aún cuando se realizò la actualización del procedimiento y los ajustes necesarios al mismo, es indispensable reforzar al interior de la Unidad las acciones encaminadas a depurar los saldos de pasivos exigibles. </t>
    </r>
  </si>
  <si>
    <t>Informe Auditoría de Regularidad PAD 2018 Cod. 168</t>
  </si>
  <si>
    <t>3.1.2.1</t>
  </si>
  <si>
    <t>Hallazgo administrativo por la inefectividad de las acciones propuestas para mitigar el hallazgo 3.3.2. de la Auditoría Código 51, del PAD 2016 por no suscribirse la prórroga solicitada por el contratista al contrato de compraventa no. 350 de 2015.</t>
  </si>
  <si>
    <t>3.1.2.2</t>
  </si>
  <si>
    <t>Hallazgo administrativo por la inefectividad de las acciones propuestas para mitigar el hallazgo 3.3.1. de la Auditoría Código 51, del PAD 2016, que consistía en no establecer riesgos previsibles y la forma de mitigarlos para el contrato de compraventa 350 de 2015.</t>
  </si>
  <si>
    <t>3.1.3.1</t>
  </si>
  <si>
    <t>3.1.3.2</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</si>
  <si>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</si>
  <si>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3.1.3.6</t>
  </si>
  <si>
    <t>3.3.1.2</t>
  </si>
  <si>
    <t>Hallazgo Administrativo con Presunta Incidencia Disciplinaria, por debilidad en la supervisión de los contratos. Se evidenció que la supervisión en la ejecución contractual realizada por la UAECOB en algunos contratos suscritos durante las vigencias 2016 y 2017, presenta fallas e inconsistencias que impiden el verdadero control y seguimiento de los recursos públicos entregados a los contratistas a fin de dar cumplimiento al objeto contractual, lo cual se ve materializado en los informes de supervisión en razón a que los mismos son entregados en forma esporádica y sin soportes documentales que garanticen la entrega de los productos establecidos dentro del contrato,  LEER EL RESTO DEL HALLAZGO EN EL INFORME</t>
  </si>
  <si>
    <t>3.3.1.4</t>
  </si>
  <si>
    <t>3.3.1.5</t>
  </si>
  <si>
    <t xml:space="preserve">10.2.1 </t>
  </si>
  <si>
    <t>10.2.4</t>
  </si>
  <si>
    <t>Oficina Asesora jurídica</t>
  </si>
  <si>
    <t>correctiva</t>
  </si>
  <si>
    <t>Número de contratos de compraventa a cargo de la Subdirección/Número de contratos gestionados en el aplicativo</t>
  </si>
  <si>
    <t>Deficiencia de la supervisión y apoyos a la supervisión de los contratos de compraventa.</t>
  </si>
  <si>
    <t>Debilidad en la supervisón de los cotratos</t>
  </si>
  <si>
    <t xml:space="preserve">Debilidad en el archivo de documental </t>
  </si>
  <si>
    <t>Fallas en el control por parte de la  supervisión</t>
  </si>
  <si>
    <t>la actual administración ha perdido la potestad para liquidar contrato 338</t>
  </si>
  <si>
    <t>El responsable del Almacen incluyo elementos catalogados como gasto desde su ingreso y que no forman parte del inventario</t>
  </si>
  <si>
    <t>licencias y software dados de baja no registrados en la cuenta 1637</t>
  </si>
  <si>
    <t xml:space="preserve"> 1. Una vez suscrita el acta de inicio la subdirección solicitara mediante correo electronico la ampliación de la poliza, ejerciendo un autocontrol.</t>
  </si>
  <si>
    <t>1. Director: Asigna las supervisiones exclusivamente en los integrantes del Comité Directivo (en lo referente a contratos que no sean de prestacion de servicios profesionales y/o de apoyo a la gestión).</t>
  </si>
  <si>
    <t xml:space="preserve">2.  OAJ: Realiza capacitaciones a los integrantes del Comité Directivo de manera trimestral. </t>
  </si>
  <si>
    <t xml:space="preserve"> 3. Supervisores: a) Utilizan sistema de seguimiento contractual creado por la Oficina Asesora de Planeación (en lo referente a contratos que no sean de prestación de servicios profesionales y/o de apoyo a la gestión). b) Remiten la información generada en virtud de la ejecución contractual y su liquidación a más tardar el día siguiente a su expedición a la Oficina Asesora Jurídica</t>
  </si>
  <si>
    <t xml:space="preserve"> 4. Seguimiento al debido diligenciamiento de la herramienta creada por la Oficina Asesora de Planeación, para seguimiento contractual citado en el numeral 3.</t>
  </si>
  <si>
    <t>1. Supervisores: Remiten la información generada en virtud de la ejecución contractual y su liquidación a más tardar el día siguiente a su expedición a la Oficina Asesora Jurídica</t>
  </si>
  <si>
    <t xml:space="preserve">2. Oficina Asesora Jurídica archiva y publica a más tardar dentro de los 2 días siguientes a la fecha del recibo en  esta dependencia. </t>
  </si>
  <si>
    <t xml:space="preserve">*Adelantar proceso de matrícula ante las autoridades competentes, de los  vehículos de transito libre.
*enviar comunicación al contratista solicitándole incluir las siguientes  columnas informativas  
( fecha de entrada al taller, fecha de salida del taller, fecha de cierre ot)
</t>
  </si>
  <si>
    <t>Efectuar los registros contables correspondientes de acuerdo a:
1. Comunicación al DADEP para solicitar la aceptacion del traslado del reforzamintos de la estacion bosa contrato 338-2015
2. solicitud de concepto juridico del tramite a seguir, toda vez,  que prescribieron los tiempos para la liquidacion contrato 587/2012
3. comunicacion a la Entidad encargada de recibir y administrar este  tipo de obras para su aceptacion, en relación al contrato 588/2012.</t>
  </si>
  <si>
    <t xml:space="preserve">1. Solicitar concepto a la Dirección Distrital de Contabilidad sobre el tramite a seguir para la baja de elementos considerados de gasto o consumo.
</t>
  </si>
  <si>
    <t>2. Dar aplicación al concepto emitido por la DDC  y actuailizar el procedimento de acuerdo al conepto</t>
  </si>
  <si>
    <t>1. Solicitar concepto a la Dirección Distrital de Contabilidad sobre el tramite a seguir para la baja de activos intangibles.</t>
  </si>
  <si>
    <t>Seguimiento y control</t>
  </si>
  <si>
    <t>Porcentaje de cumplimiento de actividades</t>
  </si>
  <si>
    <t xml:space="preserve">Base de datos Actualizada
</t>
  </si>
  <si>
    <t>Mesas de trabajo</t>
  </si>
  <si>
    <t>Registros Contables</t>
  </si>
  <si>
    <t>Aplicación de concepto</t>
  </si>
  <si>
    <t>Procedimiento actualizado</t>
  </si>
  <si>
    <t xml:space="preserve"> Números de contratos compraventa./ Número Polizas entregadas.</t>
  </si>
  <si>
    <t>No. De actividades ejecutadas / No. De actividades planeadas X 100</t>
  </si>
  <si>
    <t xml:space="preserve">No. De actividades propuestas / No. De actividades desarrolladas 
</t>
  </si>
  <si>
    <t>Numero de actividades realizadas / numero de actividades programadas</t>
  </si>
  <si>
    <t>Subdirección Logística</t>
  </si>
  <si>
    <t>Pedro Manosalva
Giohana Gonzalez</t>
  </si>
  <si>
    <t>Hallazgo Administrativo con Presunta Incidencia Disciplinaria. Contrato 8688 de 2016, fallas en el control por parte de la supervisión. ..Leer el resto del hallazgo en el informe</t>
  </si>
  <si>
    <t>Hallazgo administrativo con presunta incidencia Disciplinaria por falta de gestión en la liquidación de contratos de vigencias anteriores.
El saldo que presenta esta cuenta al finalizar el ejercicio del año 2017 es por valor de $1.730 millones, saldo que se encuentra conformado por tres obras que se realizaron en vigencias anteriores, en donde los contratos suscritos para dichas obras se encuentran liquidados o en su defecto no han sido liquidados... Leer el resto del hallazgo en el informe</t>
  </si>
  <si>
    <t>Hallazgo administrativo por la falta de supervisión y control, por parte de las áreas que manipulan el inventario, al momento de realizar la resolución de bajas de inventarios reflejando bienes que hacen parte del gasto sin ser un activo para la UAECOB.
Se realizó el análisis y verificación de los registros contables o movimientos efectuados para la baja de inventario de los bienes no explotados, de acuerdo a la Resolución 1168 de 2017 según acta de inventario No. 01 del 21 de diciembre de 2017 y la Resolución 018 de 2017 según acta de inventario No. 001 de 12 de agosto de 2016, información suministrada por la UAECOB a través del radicado No. 2018EE4653 del 09 de Abril de 2018, ... leer todo el hallazgo en el informe</t>
  </si>
  <si>
    <t>Auditoría Interna Sistema de Gestión de Seguridad y Salud en el Trabajo</t>
  </si>
  <si>
    <t>2.5.1</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</si>
  <si>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</si>
  <si>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</si>
  <si>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r>
      <t xml:space="preserve">1. Se adoptará el uso del aplicativo de la herramienta Google; </t>
    </r>
    <r>
      <rPr>
        <b/>
        <sz val="8"/>
        <color indexed="8"/>
        <rFont val="Calibri"/>
        <family val="2"/>
        <scheme val="minor"/>
      </rPr>
      <t>Seguimiento y control de contratos UAECOB,</t>
    </r>
    <r>
      <rPr>
        <sz val="8"/>
        <color indexed="8"/>
        <rFont val="Calibri"/>
        <family val="2"/>
        <scheme val="minor"/>
      </rPr>
      <t xml:space="preserve"> para revisar y mejorar los controles existentes de la ejecución en la labor de supervisión. Capacitando al personal operativo (apoyo a la supervisión), apoyo administrativo (contratistas) para el seguimiento y autocontrol de los contratos de compraventa de la Subdirección Operativa.  </t>
    </r>
  </si>
  <si>
    <t>Gloria Verónica Zambrano Ocampo</t>
  </si>
  <si>
    <t>Profesionales OCI</t>
  </si>
  <si>
    <t>Pedro Andres Manosalva Rincón</t>
  </si>
  <si>
    <t>Tte. Jairo Enrique Bolaños Aguilar</t>
  </si>
  <si>
    <t>Tte. José Gonzalo Dueñas Peralta</t>
  </si>
  <si>
    <t>Tte. Miguel Enrique Cabra Martínez</t>
  </si>
  <si>
    <t>Tte. Joselín Sanchez Pinilla</t>
  </si>
  <si>
    <t>Tte. Luis Edison Panqueva Buitrago</t>
  </si>
  <si>
    <t>Tte. Fabio Enrique Sastoque Quevedo</t>
  </si>
  <si>
    <t>Tte.Jorge Enrique Noy Hilarión</t>
  </si>
  <si>
    <t>Sgto. Edgar Tovar Niño</t>
  </si>
  <si>
    <t>Tte. Oscar Alberto Martínez</t>
  </si>
  <si>
    <t>Cdte. Fidel Hermógenes Medina Medina</t>
  </si>
  <si>
    <t>Cdte. Gonzalo Emilio Cuellar Tello</t>
  </si>
  <si>
    <t>Cdte.Gerardo Alonso Martínez Riveros</t>
  </si>
  <si>
    <t>Cdte. Arnulfo Triana León</t>
  </si>
  <si>
    <t>Cdte. Tito Forero Arenas</t>
  </si>
  <si>
    <t>Oficina de Control Interno</t>
  </si>
  <si>
    <t>Ana Sofia Estupiñan Balaguera</t>
  </si>
  <si>
    <t>Con la información recibida de cada uno de las Subdirecciones se hacen los análisis respectivos de cada uno de los pasivos exigibles y se hacen los trámites necesarios.</t>
  </si>
  <si>
    <t>Cada una de las dependecias de la Unidad , en la medida que recopilan documentos necesarios para pagar o liberar los  envian  a Presupuesto para el respectivo tramite.
Se adjunta cuadro de seguimiento pasivos exigibles.</t>
  </si>
  <si>
    <t>Auditoría Integral Contratación Directa</t>
  </si>
  <si>
    <t>10.2.2</t>
  </si>
  <si>
    <t xml:space="preserve">a) Contrato 015 de 2017 (folio 140 a 175 solicitud modificación contractual y memorando 2017IE13702 del 05/10/2017 soportes de cesión de fecha 06/10/2017 a folio 184 informe de actividades de fecha junio, julio, agosto y septiembre de 2017. Observándose, no orden cronológico.  En el contrato 104 de 2018, revisado el expediente contractual no reposa el informe del mes de febrero de 2018, el cual fue remitido por el responsable del presupuesto en la orden de pago No. 474 del 13 de marzo de 2018, informe que se evidencia se encuentra por archivar en la Oficina Asesora Jurídica.   </t>
  </si>
  <si>
    <t xml:space="preserve">Debilidad en el archivo de la documentación </t>
  </si>
  <si>
    <t xml:space="preserve">Realizar mesas mensuales el último día del mes, para verificar que la documentación remitida a la OAJ, este archivada. Este archivo se realizará conforme a la fecha de radicación en la OAJ. </t>
  </si>
  <si>
    <t>90% acciones realizadas .</t>
  </si>
  <si>
    <t>12. Revisiones por la duracion en vigencia.</t>
  </si>
  <si>
    <t xml:space="preserve">En el contrato 073 de 2018 en el formato único de declaración de bienes y renta en el ítem declaración se diligenció “para actualización” correspondiendo “para tomar posesión”, y el contrato 058 de 2017  en el formato único de declaración de bienes y renta  no diligencia declaración. </t>
  </si>
  <si>
    <t>Teniendo en cuenta que se da inicio a un nuevo proceso contractual, se requiere indicar en el formato de bienes y rentas que en la declaración de cumplimiento la opción a elegir es "Para tomar posesión"</t>
  </si>
  <si>
    <t xml:space="preserve">Solicitar que  en el formato único de declaración de bienes y renta en el ítem declaración se verifique y/o seleccione  "para tomar posesión"  para todos los contratos de prestación de servicios de la SGR,  Se archivará soporte del formato  en la carpeta del proceso de contratación correspondiente. 
</t>
  </si>
  <si>
    <t xml:space="preserve">Sucede debido que en algunas ocasiones las fechas del  acta de inicio de los contratos no son las mismas fechas de aseguramiento de la ARL; toda vez que la primera depende de la fecha de aprobación de la póliza y es un factor que no puede controlar el contratista, lo que conlleva a las diferencias entre la fecha de inicio y la fecha de terminación de cobertura de la ARL. </t>
  </si>
  <si>
    <t xml:space="preserve">Solicitar a los contratistas de prestación de servicios que actualicen la fecha de cobertura de sus Afiliaciones a la ARL para que coincidan con sus actas de inicio mediante las etapas de :
1. Elaboración de base datos de los CSP identificando las novedades de la ARL
2. solicitar 30 días antes a la fecha de vencimiento del contrato a los contratistas con novedad que  actualicen la fecha de cobertura de sus Afiliaciones a la ARL. (DEJAR UNICAMENTE LOS NUMERALERS 1 Y DOS) 
</t>
  </si>
  <si>
    <t>Humanos y Tecnológicos</t>
  </si>
  <si>
    <t>Formato único de declaración de bienes y renta diligenciado correctamente en todos los proceso de CSP de la Subdirección</t>
  </si>
  <si>
    <t>(Nº De procesos de CSP iniciados en el periodo de la acción con el formato diligenciado correctamente / nº total de procesos de CSP iniciados en el periodo de la acción  de la Subdirección de gestión del Riesgo)*100</t>
  </si>
  <si>
    <t>100 % de solicitudes a contratistas de Cobertura de afiliaciones a ARL</t>
  </si>
  <si>
    <t>(Nº De Solicitudes realizadas a los CSP con novedad en ARL según base de datos/ Nº total de CSP con novedad de ARL según base de datos)*100</t>
  </si>
  <si>
    <r>
      <rPr>
        <b/>
        <sz val="8"/>
        <color theme="1"/>
        <rFont val="Calibri"/>
        <family val="2"/>
        <scheme val="minor"/>
      </rPr>
      <t>Formato único de declaración de renta y Hoja de Vida de la Función Pública.</t>
    </r>
    <r>
      <rPr>
        <sz val="8"/>
        <color theme="1"/>
        <rFont val="Calibri"/>
        <family val="2"/>
        <scheme val="minor"/>
      </rPr>
      <t xml:space="preserve"> En el contrato 003 de 2017 en el ítem 3 experiencia laboral el día de retiro de la empresa Corresponsal Integral Colombia no se diligencia y el año no es claro. Igualmente, en fecha de ingreso 20/09/2016 y fecha de retiro 21/01/2017 de la UAECOB al comparar la certificación aportada, el ingreso es el 21/09/2016 y fecha de retiro 20/01/2017. En el contrato 041 de 2018 en el formato de hoja de vida en el ítem 3 experiencia laboral indica: fecha de retiro 2/3/2016 de la UAECOB, igualmente en el cálculo de experiencia, que al compararlo con la certificación laboral corresponde al 3 de marzo de 2016. En el contrato 041 y 104 de 2018 en el formato único de declaración de bienes y renta en el ítem declaración se diligenció “para actualización” correspondiendo “para tomar posesión”  y en el contrato 003 de 2017   en el formato único de declaración de bienes y renta, no diligencia declaración. En el contrato 003 de 2017 no se observa certificado de antecedentes del Consejo Profesional Nacional de Ingeniería COPNIA, estipulado como requisito dentro de la lista de verificación, es de anotar que en la lista de verificación denominado hoja de ruta contratación directa en el ítem: antecedentes disciplinarios se deja anotación así” Consultados por la Subdirectora de Gestión Corporativa” quien firma.    </t>
    </r>
  </si>
  <si>
    <t>No se realizarón los controles correspondientes de la documentación entregada por el personal a contratar en la Subdirección Operativa.</t>
  </si>
  <si>
    <t xml:space="preserve">Realizar un filtro de documentos (Formato único de declaración de renta y Hoja de Vida de la Función Pública entre otros) en la etapa precontractual mediante v/bo de quien realice la revisión para todos los contratos de prestación de servicios de la SO, se archivará soporte del formato en la carpeta del proceso de contratación correspondiente. </t>
  </si>
  <si>
    <t>Verificación de la documentación de contratos.</t>
  </si>
  <si>
    <t>Número de contratos de contratación directa/ Números de contratos Verificados</t>
  </si>
  <si>
    <r>
      <rPr>
        <b/>
        <sz val="8"/>
        <color theme="1"/>
        <rFont val="Calibri"/>
        <family val="2"/>
        <scheme val="minor"/>
      </rPr>
      <t xml:space="preserve">Administradora de Riesgos Laborales. </t>
    </r>
    <r>
      <rPr>
        <sz val="8"/>
        <color theme="1"/>
        <rFont val="Calibri"/>
        <family val="2"/>
        <scheme val="minor"/>
      </rPr>
      <t xml:space="preserve">En el contrato 058 del 15/02/2018 se observa acta de inicio desde el 16/02/2017 hasta el 15/06/2017 y certificado de afiliación de la ARL Positiva vigente desde el 16/02/2017 hasta el 14/06/2017, es decir falta el cubrimiento de un día el 15 de junio de 2017. En el contrato 051 del 14/02/2017, se observa acta de inicio desde el 15/02/2018 hasta el 14/01/2018 y certificación de afiliación de la ARL Positiva desde el 14/02/2017 al 13/01/2018, es decir falto el cubrimiento de 1 día el 14/01/2018. El contrato 172 del 27/03/2017, se observa acta de inicio del 28/03/2017 hasta el 11/02/2018 y certificado de afiliación de la ARL Positiva vigente desde el 28/03/2017 hasta el 10/02/2018, es decir que falto un día de cubrimiento de la ARL. </t>
    </r>
  </si>
  <si>
    <t>3.1.1.3</t>
  </si>
  <si>
    <t>3.1.1.5</t>
  </si>
  <si>
    <t>3.1.1.6</t>
  </si>
  <si>
    <t>3.1.1.7</t>
  </si>
  <si>
    <t>3.1.1.8</t>
  </si>
  <si>
    <t xml:space="preserve">Inadecuada aplicación del procedimiento de reclamaciones por perdida o hurto de bienes </t>
  </si>
  <si>
    <t xml:space="preserve">Falta de aplicabilidad del procedimiento de reclamaciones por perdida o hurto de bienes publicados en la ruta de la calidad </t>
  </si>
  <si>
    <t>Falta de claridad y actualización en los procedimientos correspondientes a la baja de bienes</t>
  </si>
  <si>
    <t>Bien Automotor sigla ME19 que se encuentra fuera de servicio por tiempo prolongado, debido al  costo elevado de la reparación de la Bomba con respecto a la disponibildad de recursos para el mantenimiento correctivo y preventivo de todo el parque automotor de la UAECOB.</t>
  </si>
  <si>
    <t xml:space="preserve">Falta de control y aplicación del procedimiento de traslado por parte del Jefe de la Estación </t>
  </si>
  <si>
    <t xml:space="preserve">Deficiencia en el sistema para la identificación de los elementos por a causa que los materiales de plaqueteo utilizados son de baja calidad.  </t>
  </si>
  <si>
    <t>No se coteja las bases de datos de los inventarios de bienes de devolutivos y de consumo controlado en el sistema de información</t>
  </si>
  <si>
    <t xml:space="preserve">Falta de verificación de la información del concepto técnico de baja por parte del comité </t>
  </si>
  <si>
    <t xml:space="preserve">1. Socializar a las 17 estaciones y al edificio de comando los  Procedimientos y  formatos en caso de siniestro, perdida o hurto de los elementos.
</t>
  </si>
  <si>
    <t>2.Revisar y actualizar los formatos relacionados con  el procedimiento de siniestro, perdida o hurto de los elementos y establecer  formato de controles para Reclamaciones por perdida o hurto de bienes a la aseguradora.</t>
  </si>
  <si>
    <t>3. Conciliar la información de la toma física con el PCT y de acuerdo a lo encontrado realizar los trámites pertinentes.</t>
  </si>
  <si>
    <t xml:space="preserve">1. Socializar a las 17 estaciones  y al edificio de comando los formatos y procedimientos en caso de siniestro, perdida o hurto de los elementos establecidos en la ruta de la calidad
</t>
  </si>
  <si>
    <t>2. Revisar y establecer puntos de control en el procedimiento de "Reclamaciones por perdida o hurto de bienes",  y los formatos relacionados con dicho procedimiento</t>
  </si>
  <si>
    <t xml:space="preserve">1. Revisión y actualización del procedimiento de Baja de Bienes y de toma física,  estableciendo Formato “Informe General de los bienes asignados a la UAECOB " para obtener una información clara y eficiente.
</t>
  </si>
  <si>
    <t>2. Realizar socialización a los jefes de área y jefes de estación del procedimiento de Baja de Bienes</t>
  </si>
  <si>
    <t>*Elaborar Informe Tecnico de valoracion del Vehículo ME19 incluyendo los aspectos vida util, valor en libros, estado de la maquina, (con base en diagnosticos) y costos de las reparaciones.</t>
  </si>
  <si>
    <t xml:space="preserve">*Presentar Informe ante Comite de Vehiculos con el fin de determinar el costo beneficio de la compra de la Bomba de Extincion para la Máquina ME19.  De llegar a optarse por la reparación definir con el comité el nivel de priorización de su intervención en la ejecución del contrato de mantenimiento del 2019.  De no optarse por la compra de la bomba, emitir concepto técnico para Coporativa para que sea analizado en el "Comité de Bajas" de la Entidad. </t>
  </si>
  <si>
    <t>*Someter a consideracion en las reuniones del comite de vehiculos los analisis de casos de vehiculos que permanecen  fuera de operación por lapsos superiores a un mes.</t>
  </si>
  <si>
    <t>1. Requerir al exfuncionario Henry Hurtado Romero la entrega de los bienes bajo su responsabilidad al momento del retiro de la UAECOB, para que maximo el 12 de octubre de 2018 allegue los bienes en cuestión al almacén central; En caso de incumplimiento del exfuncionario Hurtado Romero,  se solicitará a la Oficina Asesora Jurídica que adelante las acciones jurídicas a que diere lugar</t>
  </si>
  <si>
    <t xml:space="preserve">2. Realizar socialización de los procedimientos del área de seguros a los jefes de estación, sobre la importancia del cumplimiento, aplicabilidad, amparos, clausulas, condiciones y exclusiones de los mismos.
</t>
  </si>
  <si>
    <t>3. Realizar mesa de trabajo entre la Subdirección de Gestión Humana, Corporativa y  Operativa para revisar y actualización del procedimiento de "traslado de personal y entrega del cargo",  con el fin de ejercer un adecuado y efectivo control de este procedimiento</t>
  </si>
  <si>
    <t xml:space="preserve">1. Socializar a las 17 estaciones los formatos y al edificio de comando los  procedimientos en caso de siniestro, perdida o hurto de los elementos establecidos en la ruta de la calidad
</t>
  </si>
  <si>
    <t xml:space="preserve">1. Realizar  mesas de trabajo para gestionar alternativas de mejora en la identificación de los bienes y/o elementos
</t>
  </si>
  <si>
    <t>2- Gestión para la adquisición de un nuevo sistema de Plaqueteo que permita durabilidad y resistencia los usos sometidos a los elementos por la operatividad de los funcionarios</t>
  </si>
  <si>
    <t>3. Realizar replaqueteo a los bienes a cargo de la Subdirección de Logística en articulación con el funcionario del Almacén Alexander Espitia, a los elementos que perdieron la placa.</t>
  </si>
  <si>
    <t xml:space="preserve">1.  Conciliar la información de la toma física con el PCT y realizar los trámites pertinentes en caso de inconsistencias
</t>
  </si>
  <si>
    <t>2. Revisar, identificar y establecer puntos de control a los procedimientos de Ingreso de Bienes y Salida de Bienes</t>
  </si>
  <si>
    <t xml:space="preserve">1. Revisión y actualización del procedimiento de Baja de Bienes.
</t>
  </si>
  <si>
    <t>2. Realizar socializaciones  del procedimiento de baja de bienes ante quienes intervienen en este proceso</t>
  </si>
  <si>
    <t xml:space="preserve">1. Socializacion de procedimiento
</t>
  </si>
  <si>
    <t xml:space="preserve">2. Actualización del procedimiento
</t>
  </si>
  <si>
    <t>3. Conciliaciones realizada</t>
  </si>
  <si>
    <t xml:space="preserve">1. Socializaciones realizadas
</t>
  </si>
  <si>
    <t>2. Actualización del Procedimiento</t>
  </si>
  <si>
    <t xml:space="preserve">1. Actualización del procedimiento
</t>
  </si>
  <si>
    <t>2. Socialización a los jefes de área o estación sobre el procedimiento de Baja de bienes actualizado</t>
  </si>
  <si>
    <t xml:space="preserve">Definición de Compra de Bomba para la Máquina ME19
</t>
  </si>
  <si>
    <t>Analisis de casos de vehiculos que salen de operación por más de 1 mes</t>
  </si>
  <si>
    <t xml:space="preserve">1. Entrega de bienes del Exfuncionario
</t>
  </si>
  <si>
    <t xml:space="preserve">2. Socializaciones realizadas
</t>
  </si>
  <si>
    <t>3. Mesas de trabajo para Actualización procedimiento</t>
  </si>
  <si>
    <t xml:space="preserve">1. Socializaciones realizadas
</t>
  </si>
  <si>
    <t xml:space="preserve">1- Numero de mesas realizadas
</t>
  </si>
  <si>
    <t>2-Nuevo sistema de plaqueteo adquirido</t>
  </si>
  <si>
    <t xml:space="preserve">
3-Replaqueteo realizado</t>
  </si>
  <si>
    <t xml:space="preserve">1.  Conciliaciones  realizadas
</t>
  </si>
  <si>
    <t>2. Controles establecidos</t>
  </si>
  <si>
    <t>2. Socialización procedimiento de Baja de bienes actualizado</t>
  </si>
  <si>
    <t xml:space="preserve">1.Socializaciones realizadas/ Socializaciones programadas*100
</t>
  </si>
  <si>
    <t>2. Un procedimiento actualizado</t>
  </si>
  <si>
    <t>3. Numero de datos conciliados</t>
  </si>
  <si>
    <t xml:space="preserve">1.Socializaciones realizadas/ Socializaciones programadas*100
</t>
  </si>
  <si>
    <t xml:space="preserve">1. Un procedimiento actualizado
</t>
  </si>
  <si>
    <t>2. Socialización Capacitación realizada/Socialización programada*100</t>
  </si>
  <si>
    <t xml:space="preserve">
No. De actividades propuestas / No. De actividades desarrolladas 
</t>
  </si>
  <si>
    <t xml:space="preserve">
No. De actividades propuestas / No. De actividades desarrolladas</t>
  </si>
  <si>
    <t>No vehiculos sometidos a analisis del comité  de vehiculos por superar los 30 dias fuera de operación / No Vehiculos que superaron 30 dias fuera de operación*100</t>
  </si>
  <si>
    <t xml:space="preserve">1. 100% Bienes entregados
</t>
  </si>
  <si>
    <t xml:space="preserve">2. Socialización realizada/socialización programadas*100
</t>
  </si>
  <si>
    <t>3. Mesas de trabajo realizadas/mesas de trabajo programadas*100</t>
  </si>
  <si>
    <t xml:space="preserve">1. Socializaciones realizadas/socializaciones programadas*100
</t>
  </si>
  <si>
    <t>2. Procedimientos revisados y actualizados /Procedimientos actuales*100</t>
  </si>
  <si>
    <t xml:space="preserve">1- Mesas de trabajo programadas/mesas de trabajo realizadas*100
</t>
  </si>
  <si>
    <t>2-Un nuevo sistema adquirido</t>
  </si>
  <si>
    <t>3-elementos identificados sin plaquetas/Elemtos total la paqueteado</t>
  </si>
  <si>
    <t xml:space="preserve">1. Numero de datos conciliados
</t>
  </si>
  <si>
    <t>2. Numero de controles establecidos</t>
  </si>
  <si>
    <t xml:space="preserve">1. Porcedimiento actualizado
</t>
  </si>
  <si>
    <t>2. Socializacion realizada/Socializacion programada*100</t>
  </si>
  <si>
    <t>Subdirección de Gestión Corporativa</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</si>
  <si>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</si>
  <si>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inconsistencias:...Leer el resto del hallazgo en el informe</t>
  </si>
  <si>
    <t>Hallazgo administrativo por la falta de soportes en la información suministrada por pérdida de elementos, lo que genera confusión e imprecisión en la gestión de la UAECOB.
De conformidad con la información suministrada a este Organismo de Control en la visita administrativa realizada el 21 de agosto de 2018 a la Estación de Bomberos B1-Chapinero, se evidenció en el “Informe toma física inventarios de B-1 Estación Chapinero” realizado por la UAECOB en el mes de mayo de 2018, que existían elementos perdidos con placas de Inventario P-6210-11332, correspondiente al Equipo Auto contenido Marca Interespiro con su Pass, Arnés y Botella, el cual figura en los inventarios con un costo de $8.647.600, para lo cual, este ente de control, mediante oficio 173-05 con número de radicado 2018ER6969 del 5 de septiembre de 2018, solicitó las actuaciones adelantadas por la UAECOB, al respecto... Leer el resto del hallazgo en el informe.</t>
  </si>
  <si>
    <t>Hallazgo administrativo por la falta de cumplimiento en los procedimientos para dar de baja elementos y en los sobrantes de inventarios, que no permite a la UAECOB, contar con una información real, confiable, depurada y actualizada.
Mediante oficio 173-05 con número de radicado 2018ER6969 del 5 de septiembre de 2018, se solicitó a la UAECOB “Informar y soportar la gestión realizada por la UAECOB, respecto de la baja de los quince (15) elementos que fueron objeto del inventario físico realizado en el mes de mayo de 2018 de la Estación B1 Chapinero, según informe presentado a este Organismo de Control de dicho procedimiento... leer el resto del hallazgo en el informe</t>
  </si>
  <si>
    <t>Hallazgo administrativo por un bien que se encuentra fuera de servicio desde hace un año, lo que denota falta de control y seguimiento de un activo que no está satisfaciendo adecuadamente las necesidades de la entidad.
En la visita administrativa realizada el 21 de agosto de 2018 a la Estación B1-Chapinero, se evidenció que la máquina ME-19 de placas OBG 935 se encuentra en el taller por más de un año, por daño en la Bomba Centrífuga según lo manifestado por funcionarios de la UAECOB; no obstante, en respuesta al requerimiento efectuado por la Contraloría, la entidad manifestó en el oficio 2018EE10263...leer el resto del hallazgo en el informe.</t>
  </si>
  <si>
    <t>Hallazgo administrativo con incidencia fiscal y presunta incidencia disciplinaria, en cuantía de DIEZ MILLONES SE ISCIENTOS CUARENTA Y CINCO MIL NOVECIENTOS TREINTA Y TRES PESOS MCTE ($10.645.933),por faltante de elementos por retiro de funcionario. Teniendo en cuenta la información presentada en el Informe de Gestión formato CBN 1090 a 31 de diciembre de 2017 a través del aplicativo SIVICOF de este Ente de Control, la UAECOB señaló un faltante de 26 elementos...leer el resto del hallazgo en el informe.</t>
  </si>
  <si>
    <t>Hallazgo administrativo por la falta de soportes en la información suministrada por pérdida de un elemento, lo que evidencia la falta de control y seguimiento en los procedimientos establecidos por la UAECOB y pone en riesgo el manejo de los bienes de la entidad. Con relación a la información solicitada por este Ente de Control en visita del 29 de agosto de 2018 a las instalaciones de la Estación B-12 de Suba, se evidenció en el “Informe Toma Física de Inventarios” realizado por la UAECOB en el mes de mayo de 2018, la pérdida del elemento de placa 30071...leer el resto del hallazgo en el informe.</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</si>
  <si>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</si>
  <si>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</si>
  <si>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Hallazgo administrativo con incidencia fiscal y presunta disciplinaria, por baja de un elemento, por valor de UN MILLÓN SEISCIENTOS SETENTA MIL SETECIENTOS NOVENTA PESOS M/CTE ($1.670.790), que según el Concepto Técnico, era apto y cumplía con las condiciones nuevamente para el servicio. Efectuada la revisión, análisis y valoración de los soportes entregados por la UAECOB a este ente de control mediante oficio con radicado 2018EE9255, en respuesta a radicado 2018ER6450, estableció que el bien “PUENTES DE PROTECCIÓN MAS PRENSA MANGUERA”,... leer el resto del hallazgo en el informe.</t>
  </si>
  <si>
    <t>Adelantar mesas de trabajo entre la oficina asesora juridica y la subdireccion corporativa - de presuepuesto, de manera previa al envio de los respectivos informes a la oficina asesora de planeacion de lo cual se dejará evidencia en acta de reunion del cruce d ela informacion a presentar en cada una de los informes.</t>
  </si>
  <si>
    <t>Número de informes a rendir al ente de control / número de mesas de trabajo.</t>
  </si>
  <si>
    <t>Dentro de los estudios de sector de la Subdirección Operativa se incluirá un análisis de comparación de precios a nivel internacional de los bienes a adquirir tanto a precio FOB como CIF en los casos que lo amerite, así mismo en la matriz de riesgo se incluirá la variación de precio CIF, precio FOB, en donde el contratista asumirá el riesgo en caso de que se materialice</t>
  </si>
  <si>
    <t xml:space="preserve">Estudios de sector </t>
  </si>
  <si>
    <t>Número de estudios de sector efectuados con precio FOB, CIF /Número de contratos proyectados a realizar en la vigencia.</t>
  </si>
  <si>
    <t>Se realizó reformulación de la acción de mejora el 02/11/2018  de acuerdo a la autorización emitida por el Ente de Control mediante el oficio #2-2018-23197 el 31/10/2018</t>
  </si>
  <si>
    <t>Auditoria Interna al proceso integral de control de incendios</t>
  </si>
  <si>
    <t>Se evidenció que en las estaciones B1, B3, B5, B6, B9, B11, B12 y B14 no están cumpliendo con los elementos (equipo básico de aseguramiento de aguas, Kit de accesorios para manejo de aguas, Kit tecnológico, Kit de herramientas forestales, equipamiento primera máquina, equipamiento segunda máquina, equipamiento tercera máquina, kit de herramientas, elementos maquina extintora y de altura) establecidos en el Manual Técnico para la Atención de Incendios Forestales “MAN-GII-01-01 versión 1 y Manual Técnico de Atención de Incendios “MAN-GII-01-02 Versión 1, en algunos casos se encuentran deteriorados los elementos, en otros no tienen la cantidad establecida, por lo anterior se evidencia un incumplimiento a lo establecido en estos manuales por no cumplir con lo descrito en los  mismos.</t>
  </si>
  <si>
    <t xml:space="preserve">Falta de seguimiento y control en las estaciones del personal operativo.                                        Falta de seguimiento y control en la actualización de los manuales y procedimientos que se encuentran en la ruta de la calidad. </t>
  </si>
  <si>
    <t>1.  verificara en las estaciones, el estado y cantidades de los elementos  (equipo básico de aseguramiento de aguas, Kit de accesorios para manejo de aguas, Kit tecnológico, Kit de herramientas forestales, equipamiento primera máquina, equipamiento segunda máquina, equipamiento tercera máquina, kit de herramientas, elementos maquina extintora y de altura) y si se encuentra alguna inconsistencia en el estado y cantidades de dichas elementos, se manifestara la necesidad para que sea incluido en el plan anual de adquisiciones del año 2019.                                                                                                                                                                              2. Se verificara y se modificara el Manual Técnico de Atención de Incendios y si se encuentra inconsistencias se realizaran las respectivas actualizaciones.</t>
  </si>
  <si>
    <t xml:space="preserve">Seguimiento y control </t>
  </si>
  <si>
    <t>Número de estaciones verificadas/ Número de visitas realizadas.</t>
  </si>
  <si>
    <t>Se detectó que la entidad no ha adelantado en debida forma la actualización del mapa de procesos, esto se evidenció al comparar los documentos que se encuentran en la ruta de la calidad y los usados por las dependencias, no se ha adoptado bajo acto administrativo u acta de reunión del comité SIG el nuevo mapa de procesos, pero si se han adelantado los cambios de codificación de los mismos en la ruta de la calidad sin que se evidencie la socialización al interior de los procesos. Por lo anterior se denota un incumplimiento a la NTD-SIG 001:2011 Numeral 5.1 literal L; numeral 4.2.1 literal E.</t>
  </si>
  <si>
    <t>Ausencia del lider del SIG y cambio en la subdirección corporativa para llevar a cabo el comité del SIG.</t>
  </si>
  <si>
    <t>Revisar y diagnosticar el SIG basado en los lineamientos de MIPG, con el fin de revisar la pertinencia del Mapa de Procesos.
Socialización en el comité del SIG del mapa de procesos actualizado.</t>
  </si>
  <si>
    <t>Actualización del mapa de procesos alineado con el MIPG</t>
  </si>
  <si>
    <t>Actividades ejecutadas</t>
  </si>
  <si>
    <t>1.1.1</t>
  </si>
  <si>
    <t>Falta de control en los documentos que compone el sistema, su ubicación y contenido, toda vez que se manifesto la no existencia de asignación del responsable del SG-SST</t>
  </si>
  <si>
    <t>Al momento del desarrollo de la auditoría el área de calidad se enconraba actualizando la ruta de la calidad</t>
  </si>
  <si>
    <t>Establecer un backup propio de los documentos del SGSYST, fuera de la ruta de la calidad</t>
  </si>
  <si>
    <t>1.1.2</t>
  </si>
  <si>
    <t>Falla en la divulgación de responsabilidades en SG-SST a los niveles de la organización</t>
  </si>
  <si>
    <t>Aunque se estableción la Matriz de Autoridad y Responsabilidad No fue divulgada a todas las partes interesadas</t>
  </si>
  <si>
    <t>1. Matriz de autoridad, responsabilidad y rendición de cuentas (MARRC). Divulgarla a todos los niveles de la Entidad.
2. Especificar en los documentos de los programas la responsabilidad autoridad y rendición de cuentas</t>
  </si>
  <si>
    <t>1.2.1</t>
  </si>
  <si>
    <t>Se evidencia que en el programa de capacitación anual, no esta dirigido a los peligros identificados en la matriz IPVER, no cuenta con alcance, objetivo y el modo de evaluación de las actividades criticas con el fin de medir su eficiencia.</t>
  </si>
  <si>
    <t>Las actividades de capacitación fueron formuladas con recursos de la Academia sin incluir los de SYST</t>
  </si>
  <si>
    <t>1. Definir las actividades prioritarias a capacitar según la matriz IPVR y la matriz de aeguirmiento AT.
2. Proponer un programa de capacitación con base esta priorización, definiendo objetivos, metas, recursos</t>
  </si>
  <si>
    <t>2.1.1</t>
  </si>
  <si>
    <t>No se evidencia que desde el año 2014 se le haya hecho revisión anual a la POLITICA DEL SIG.</t>
  </si>
  <si>
    <t>No se hizo revisión de la polìtica ya que se estaba definiendo una propuesta para certificación integral</t>
  </si>
  <si>
    <t>1. Definir  los aspectos para actualización de la Política y Objetivos en SYST, según el desarrollo del SGSYST
2. Solicitar a la representante por la Dirección para el SIG, la revisión y actualizacipon de la Política del SIG inlcuyendo el apartado en SYST.</t>
  </si>
  <si>
    <t>No se evidencia que al COPASST ni a los diferentes niveles de la entidad  se le haya hecho la divulgación de la POLITICA DEL SIG.</t>
  </si>
  <si>
    <t>Se han realizado ejercicios de divulgación sin dejar trazabilidad de este control de registros</t>
  </si>
  <si>
    <t>Una vez se actualice la Política y Objetivos, incluyedo la aprobación por el COPASST, realizar su divulgación por los medios de la Entidad</t>
  </si>
  <si>
    <t>2.2.1</t>
  </si>
  <si>
    <t>se evidencia dentro del plan de trabajo anual 2017 algunas actividades programadas para darle cumplimiento a los objetivos pero no se evidencia su ejecución</t>
  </si>
  <si>
    <t>El plan de trabajo se encuentra aún en desarrollo en 2018</t>
  </si>
  <si>
    <t xml:space="preserve"> plan de trabajo formulado: Hacer seguimiento a la ejecución de actividades programadas a través de indicadores y 
2. reportar su cumplimiento en la rendición de cuentas a COPASST y otras partes interesadas</t>
  </si>
  <si>
    <t>No se evidencia que los objetivos sean revisados ni evaluados como mínimo un vez al año</t>
  </si>
  <si>
    <t>Aunque Se han formulado indicadores para los diferentes programas, no se ha evaluado en forma global el cumplimiento de objetivos</t>
  </si>
  <si>
    <t>Programar dentro del plan de trabajo de SYSST la revision y evaluación de los objetivos de los diferentes programas del SGSYSST; y asi mismo divulgar los resultados al comité Paritario de Seguridad y Salud en el Trabajo.</t>
  </si>
  <si>
    <t>Se evidencia que en la TRD de 2012 no se tiene contemplando la conservación de los registros de actividades de capacitación, formación y entrenamiento en SST, Registro del suministro de elementos y equipos de protección personal y el resultado de mediciones y monitoreo a los ambientes de trabajo como resultado de los programas de vigilancia y control de los peligros y riesgos de SST, estos documentos su conservación debe ser por 20 años.</t>
  </si>
  <si>
    <t>No se ha solicitado la actualización de las TRD</t>
  </si>
  <si>
    <t>Solicitar la actualización de las TRD para SYST en cumplimiento de la normatividad vigente</t>
  </si>
  <si>
    <t xml:space="preserve">se evidencia que el almacenamiento de los documentos estipulado en la TRD de 2012 se está haciendo en cada puesto de trabajo de los colaboradores del profesional especializado en SST incumpliendo en lo establecido en la Guía para la organización de archivos de gestión de la UAECOB. </t>
  </si>
  <si>
    <t>No se cuenta con un espacio físico para archivar la documentación de SYST</t>
  </si>
  <si>
    <t xml:space="preserve">1. Definir Y adecuar un espacio para la gestión documental del área de SYST
2. Establecer la documentación que se debe archivar acorde con las TRD
</t>
  </si>
  <si>
    <t>2.6.1</t>
  </si>
  <si>
    <t>Se cuenta con la matriz de responsabilidades frente al Sistema de Gestión de Seguridad y Salud en el Trabajo, se describe los diferentes niveles a los cuales se les delego dicha responsabilidad falta incluir al Copasst ya que tiene responsabilidades.</t>
  </si>
  <si>
    <t>Se proyectó la matriz por cargos y no por partes interesadas</t>
  </si>
  <si>
    <t>Matriz de autoridad, responsabilidad y rendición de cuentas (MARRC). Actualizarla m incluyendo el COPASST como parte interesada.</t>
  </si>
  <si>
    <t xml:space="preserve">No se evidencia el cumplimiento de la rendición de cuentas ya que no se ha socializado al interior de la entidad con relación a su desempeño y esta se debe de hacer como mínimo una vez al año dejando su registro, </t>
  </si>
  <si>
    <t>La rendición de cuentas se hizo solo a nivel de COPASST.</t>
  </si>
  <si>
    <t>1. Proyectar información para rendición de cuentas en SYST.
2. Realizar la rendición de cuentas en SYST, para toda la UAECOB, a través de los medios de comunicación de la entidad.</t>
  </si>
  <si>
    <t>2.7.1</t>
  </si>
  <si>
    <t>No se evidencia el cumplimiento de evaluación de los requisitos como lo dice el procedimiento IDENTIFICACIÓN DE REQUISITOS LEGALES PROD-MC-06 en donde se estipula que trimestralmente se actualizará y el normograma se encuentra desactualizado de acuerdo a las normas que le aplican  a la UAECOBB</t>
  </si>
  <si>
    <t>No se deja evidencia de la evaluación periódica de requisitos legales en SYST</t>
  </si>
  <si>
    <t>1. Realizar la evaluación trimestral de la Matriz de requisitos legales en SYST, con la respectiva evidencia.
2.  Actualizar la Matriz de requisitos legales en SYST, incluyendo normatividad pendiente.</t>
  </si>
  <si>
    <t>3.1.1</t>
  </si>
  <si>
    <t>No se evidencia que se cuente con el prefil sociodemografico consolidado, ni que se incluya en dicha información a los contratistas.</t>
  </si>
  <si>
    <t>Se cuenta con información del personal de planta en archivos diferentes se gún el tema de interés</t>
  </si>
  <si>
    <t>1. Consolidar en una sola base la información de personal de planta del perfil sociodemografico
2. Realizar por Google formularios la actualización de la información para contratistas.</t>
  </si>
  <si>
    <t>3.2.2</t>
  </si>
  <si>
    <t>se evidencia que dentro de las acciones propuestas en las investigaciones de accidentes laborales no se están cumpliendo en su totalidad.</t>
  </si>
  <si>
    <t>No se lleva seguimiento a las acciones propuestas por cada accidente, solo para los nivel 2 y 3.</t>
  </si>
  <si>
    <t>Dentro de la base accidentes laborales, incluir un instrumento para el seguimiento a las acciones formuladas,  incluyendo esta acción en el procedimiento de reporte e investigación de AT</t>
  </si>
  <si>
    <t>4.1.2</t>
  </si>
  <si>
    <t>Se evidencia matriz actualizada, pero no se evidencia la participación de los trabajadores en el levantamiento de la matriz.</t>
  </si>
  <si>
    <t>La formulación inicial de la MIPVR se realizó con participación de los trabajadores, pero no su continua actualización</t>
  </si>
  <si>
    <t>1. Definir grupos de interés para actualizar la MIPVR
2. Actualizar la MIPVR, por grupos de procesos, involucrando la participación de trabajadores de cada grupo.</t>
  </si>
  <si>
    <t>4.2.6</t>
  </si>
  <si>
    <t>Se evidencia de la muestra seleccionada que no se esta entregando los elementos de protección personal de acuerdo a la matriz EPP, ni tampoco se evidencia que se lleve un control al personal contratista sobre los elementos de protección personal que deben de tener de acuerdo a su labor, tampoco se este utilizando el formato establecido para la entrega de EPP FOR- APY- 2-10 ( Entrega y entrenamiento EPP) se utiliza varios formatos que no hacen parte del Sistema de Gestión.</t>
  </si>
  <si>
    <t xml:space="preserve">Aunque se dota de EPP , cuando entran a la entidad como cualquier otro elemento por el almacén según el procedimiento de entrada a almacén, se hace difícil su traazabilidad
</t>
  </si>
  <si>
    <t xml:space="preserve">1. Realizar mesa de trabajo con las partes interesadas
2. Realizar propuesta de modificación del procedimiento de administración de EPP
3. Modificar formato para registrar entrega y capacitación en uso de EPP
</t>
  </si>
  <si>
    <t>6.1.1</t>
  </si>
  <si>
    <t>No se evidencia que se encuentre detallados los indicadores de estructura, proceso y resultado.</t>
  </si>
  <si>
    <t>Se han formulado indicadores para los diferentes programas</t>
  </si>
  <si>
    <t>1. Establecer propuesta de modificación de la Política y Objetivos en SYST.
2. Formular indicadores acordes a la Política y Objetivos en SYST, detallando si son de proceso, estructura o resultado.</t>
  </si>
  <si>
    <t>6.1.4</t>
  </si>
  <si>
    <t xml:space="preserve">Se evidencia que según acta de fecha de febrero 16 de 2018 “Comité SIG- Revisión por la Dirección”, no se tuvo en cuenta lo establecido en el Decreto 1072/2015 Artículo. 2.2.4.6.31 por lo anterior la revisión debe hacerse más profunda que abarque lo estipulado en el Decreto, con el fin de establecer las acciones de mejora y la toma de decisiones, adicional a esto no se evidencia que al Copasst se le haya divulgado los resultados de esta revisión.
</t>
  </si>
  <si>
    <t>Se hizo revisión por la Dirección incluyendo temas generales en SYST</t>
  </si>
  <si>
    <t>1. Solicitar a la representante por la Dirección para el SIG, realizar la revisión por la Dirección e incluir los aspectos de SYST.
2. Divulgar al COPASST los resultados de la revisión por la Dirección.</t>
  </si>
  <si>
    <t>7.1.2</t>
  </si>
  <si>
    <t>Se evidencia que según acta de fecha de febrero 16 de 2018 “Comité SIG- Revisión por la Dirección” no se tocaron temas relacionados con el SG-SST de acuerdo a lo establecido en el Decreto 1072-2015 artículo 2.2.4.6.31, por lo tanto no se generó acciones, ni medidas correctivas, n¡ preventivas.</t>
  </si>
  <si>
    <t>Incluir los items establecidos dentro de la Resolución 1111 de 2017 y el Decreto 1072-2015 artículo 2.2.4.6.31 en el proximo “Comité SIG- Revisión por la Dirección” y asegurarse que queden dentro del acta con el fin de establecer un plan de mejoramiento de ser necesario.</t>
  </si>
  <si>
    <t>Humanos y Financieros</t>
  </si>
  <si>
    <t>Solicitud realizada</t>
  </si>
  <si>
    <t>backup realizado</t>
  </si>
  <si>
    <t>acciones desarrolladas/ acciones propuestas</t>
  </si>
  <si>
    <t>acciones desarrolladas</t>
  </si>
  <si>
    <t>Plan de capacitación formulado</t>
  </si>
  <si>
    <t>Política divulgada</t>
  </si>
  <si>
    <t>objetivos definidos</t>
  </si>
  <si>
    <t>solicitud realizada</t>
  </si>
  <si>
    <t>Matriz actualizada</t>
  </si>
  <si>
    <t>Instrumento actualizado</t>
  </si>
  <si>
    <t>Matriz actualizada con participación de los trabajadores</t>
  </si>
  <si>
    <t>Item incluido</t>
  </si>
  <si>
    <t>items incluídos</t>
  </si>
  <si>
    <t>Se evidencia que en las estaciones B1, B5, B6, B11, B12, y B14 los elementos de protección personal para la atención de incendios de algunos bomberos se encuentran en mal estado o en su defecto no cuentan con dichos elementos. Por lo anterior se evidencia un incumplimiento en lo establecido en la Resolución 1111 Numeral 4.2.6, Decreto 1072/2015 Artículos: 2.2.4.2.4.2. 2.2.4.2.2.16 2.2.4.6.12. Numeral 8, 2.2.4.6.13. Numeral 4, 2.2.4.6.24. Numeral 5 y parágrafo 1. Resolución 2400/1979 Artículo 2 literales f) y g), Artículos 176,177 y 178. Ley 9 /1979 Artículo del 122 al 124 y al procedimiento interno Administración de Elementos de Protección Personal PROD-APY-GTH-2-10 y Matriz de Elementos de Protección Personal</t>
  </si>
  <si>
    <t>1. No se cuenta con una herramienta que permita llevar registro a la entrega, uso y mantenimiento de EPP.
2. No se cuenta con un plan de reposición, 
3. No se realiza reporte oportuno por parte del personal operativo.
4. No se cuenta con un procedimiento claro en EPP, que haga refrencia al uso mantenimiento y dotación y reposición.</t>
  </si>
  <si>
    <t xml:space="preserve">1. Realizar inspección Planeada, a una muestra de las sedes B1, B5, B6, B11, B12, y B14, con el fin de identificar equipo afectado, tipos de daños y causas de no reposición o no entrega.
2. Modificación del procedimiento de administración de EPP y divulgación
3. Adelantar solicitud para verficar la posibilidad de contar con una herramienta tecnológica que incluya la administración de EPPs.
</t>
  </si>
  <si>
    <t>Inspecciones realizadas</t>
  </si>
  <si>
    <t>Acciones formuladas/ Acciones ejecutadas</t>
  </si>
  <si>
    <t>Jorge Alberto Pardo Torres</t>
  </si>
  <si>
    <t>Acción reformulada el 25/10/2018 mediante autorización de la Contraloria  1-2018-24272 del 17/10/2018</t>
  </si>
  <si>
    <t>Camilo Andrés Caicedo Estrada</t>
  </si>
  <si>
    <t xml:space="preserve"> Dirección/ Oficina Asesora Jurídica.</t>
  </si>
  <si>
    <t>Dirección/ Oficina Asesora Jurídica.</t>
  </si>
  <si>
    <t>Supervisores.</t>
  </si>
  <si>
    <t>Se evidencia el cumplimiento de la eficacia ya que se viene ejecutando las actividades propuestas.</t>
  </si>
  <si>
    <t xml:space="preserve">Desde la OCI en los seguimientos realizados en las dependencias al plan de mejoramiento se ha venido verificando la utilización del aplicativo  "seguimiento y control de contratos UAECOB" donde se estan registrando los contratos de persona </t>
  </si>
  <si>
    <t>Auditoria integral Administración de Recursos Fisicos</t>
  </si>
  <si>
    <t>Revisados los procedimientos PROC-GC-03 Versión 9 baja de Bienes del 13 de noviembre de 2015; PROD-GC-05 Toma Física versión 5 del 15 de febrero de 2016 ; PROD-GC-01 Traslado de Bienes versión 6 del 9 de junio de 2016; PROD-GC-02 Ingreso de Bienes Versión 12 del 3 de agosto de 2017; PROD-GC-04 Salida de Bienes versión 4 del 15 de febrero de 2016; PROD-GC-06 Reclamaciones Pérdida o Hurto de Bienes versión 5 del 15 de febrero de 2016, hay actividades que no se desarrollan como es el caso del procedimiento PROD-GC-05 Toma Física en donde no se elabora el plan de trabajo para la toma física de inventarios establecido en la actividad No. 1; además existen formatos que no se encuentran asociados a los procedimientos, como es el caso del formato FOR-GC-03-01 Concepto técnico y registro fotográfico V08. vigente desde el 1 de noviembre de 2017, además estos procedimientos deben estar alineados al nuevo marco normativo contable, con lo que se incumple lo establecido en la norma ISO 9001:2015 numeral 7.5.2.</t>
  </si>
  <si>
    <t>Desactualización de los procedimientos de Gestión de Compras</t>
  </si>
  <si>
    <t>1. Revisar y modificar los procedimientos: PROC-GC-03 Versión 9 baja de Bienes, PROD-GC-05 Toma Física versión 5,  PROD-GC-01 Traslado de Bienes versión 6 ; PROD-GC-02 Ingreso de Bienes Versión 12; PROD-GC-04 Salida de Bienes versión 4; PROD-GC-06 Reclamaciones Pérdida o Hurto de Bienes versión 5. 
2. Incluir dentro del procedimiento de baja de bienes, la aplicación del formato FOR-GC-03-01 Concepto técnico y registro fotográfico V08</t>
  </si>
  <si>
    <t xml:space="preserve">Falta de aplicabilidad del procedimiento de PROD-GC-05 Toma Física </t>
  </si>
  <si>
    <t>2.3</t>
  </si>
  <si>
    <t>Revisada la relación de los funcionarios retirados de la Entidad desde 01/01/2016 hasta 30/09/2018 frente a la información registrada en el aplicativo PCT, se pudo evidenciar que siguen apareciendo en el aplicativo elementos a cargo de 34 exfuncionarios por un valor $4.023.594.779, situación que no debe presentarse debido a que al momento del retiro del servicio se debe diligenciar el formato FOR-GTH-08-01 Paz y Salvo Entrega de Cargo, asociado a la actividad 4 del procedimiento PROD-GTH-04 Traslado de Personal y Entrega del Cargo, donde figura la entrega y recibo de los bienes al responsable de los Inventarios de la Unidad, lo que refleja es que el Paz y Salvo no está cumpliendo el objetivo y fallas en la comunicación interna entre las dependencias de la unidad, por lo anterior se está incumpliendo con lo indicado en el procedimiento PROD-GTH-04 Traslado de Personal y Entrega del Cargo actividad 4.</t>
  </si>
  <si>
    <t>Falta de control y aplicación del procedimiento de traslado por parte del Jefe de la Estación y jefes de area.</t>
  </si>
  <si>
    <t>1, Realizar socialización de los procedimientos de traslado y toma fisica a los jefes de estación, y enfatizar sobre la importancia del cumplimiento, aplicabilidad de los mismos.
2. Generar puntos de control en el procedimeinto de Traslado de bienes, actualizando el mismo.
3. Depuración del inventario de los 34  exfuncionarios.</t>
  </si>
  <si>
    <t>En todas las tomas físicas se está utilizando el formato general de toma física de elementos de la dependencia UAECOB, que no encuentra estandarizado y en la ruta de calidad esta publicado el formato FOR-GC-05-01 Relación de bienes, con características similares bien y no se desarrollan todas las actividades del procedimiento en el procedimiento PROC-GC-05 Toma Física</t>
  </si>
  <si>
    <t>Revisar, modificar y socializar el procedimiento PROD-GC-05 Toma Física con los formatos a utilizar, y actualizarlo en la ruta de la calidad</t>
  </si>
  <si>
    <t>En visita realizada al Almacén General se evidencia falta de orden y aseo y no se utilizan elementos de protección personal, de acuerdo a los peligros asociados a la matriz IPVER y no se desarrollan los controles establecidos en la misma, incumpliendo lo establecido en la Resolución 1111 de 2017.</t>
  </si>
  <si>
    <t>De acuerdo con la naturaleza del almacen, el depósito de elementos genera acumulación de polvo, y no se tenia contemplado realizar jornadas de aseo, ya que el volumen de elementos es alto.</t>
  </si>
  <si>
    <t>Realizar dos brigadas de aseo al año con la colaboración del área de administración.</t>
  </si>
  <si>
    <t xml:space="preserve">Se evidenció que mediante memorando de fecha 21 de mayo, firmado por el Contratista de Inventarios Andrés Yobani Patiño Díaz, donde hace entrega de la toma física de los bienes que se encuentran en el Inventario de la Estación BOSA B-8 y memorando de fecha 16 de mayo firmado por el Contratista de Inventarios Andrés Fredy Arenas, haciendo entrega la toma física de los bienes encuentran en el Inventario de la Estación KENEDDY B-5, se observó que están utilizando el formato de la ruta de la calidad denominado Memorando-Interno-V8 inadecuadamente, debido a que este documento debe ser suscrito únicamente por el Director, Subdirectores, jefes de la oficina, supervisores de contratos o líderes de proceso, incumpliendo lo establecido en el Manual de Comunicaciones Oficiales MAN-GI-06-02 versión 4. </t>
  </si>
  <si>
    <t>Falta de claridad en la información de los formatos aprobados por la entidad para la entrega de informes de toma física, por parte de los contratistas al coordinador de Compras, seguros e inventarios.</t>
  </si>
  <si>
    <t>1. Crear el Formato de entrega de informes de toma física, con el apoyo de SIG y Calidad.
2. Realizar una (1) socialización del Formato debidamente aprobado, al equipo de trabajo que realiza la toma física</t>
  </si>
  <si>
    <t>Humanos-tecnológicos</t>
  </si>
  <si>
    <t xml:space="preserve">Modificar e identificar puntos de control en los procedimientos, con el fin de minimizar los riesgos asociados </t>
  </si>
  <si>
    <t>1, No Procedimientos modificados/No. Procedimientos a revisar *100
2. Formato  FOR-GC-03-01, Concepto técnico y registro fotográfico actualizadosincluidos en la ruta de la calidad.</t>
  </si>
  <si>
    <t>Aplicación del procedimiento de traslado para la correcta actualizacion del inventario de la UAECOB</t>
  </si>
  <si>
    <t>1. Socializaciones realizadas/ Socializaciones programadas
2. Procedimiento modificado y actualizado con puntos de control
3. No. De bienes depuraros(exfuncionarios)/No. De bienes a depurar (exfuncionarios-34)</t>
  </si>
  <si>
    <t>Aplicación del procedimiento de toma fisica de acuerdo a lo establecido en la  ruta de la calidad</t>
  </si>
  <si>
    <t>Procedimiento PROD-GC-05 Toma Física revisado, modificado, actualizado  y socializado.</t>
  </si>
  <si>
    <t xml:space="preserve">Mantener el almacen de manera ordenada y limpia. </t>
  </si>
  <si>
    <t>2 Brigadas de aseo realizadas/ 2 brigadas de aseo rpogramadas*100</t>
  </si>
  <si>
    <t>Establecer el formato para la entrega de informes de toma física</t>
  </si>
  <si>
    <t>1, Informes de toma fisica/Informes entregados en el formato establecido*100
2, Soclalizacion del formato de entrega de informe de toma fisica</t>
  </si>
  <si>
    <t>table</t>
  </si>
  <si>
    <t xml:space="preserve">Se remitió memorando por parte del Director el 18/12/2018 dirigido a las areas  solicitando estado (ejecución- liquidación) de cada uno de los contratos . </t>
  </si>
  <si>
    <t>La OAJ se encuentra programando y adelantando la capacitación prevista para el mes de Enero de 2019.</t>
  </si>
  <si>
    <t xml:space="preserve">Se evidencia memorando 2018EE13775 del 06/12/2018 solicitud reformulacion de la accion a la Contraloria de Bogota, asi mismo se evidencia memorando suscrito por parte del Director el 18/12/2018 dirigido a las areas  solicitando estado (ejecución- liquidación) de cada uno de los contratos . </t>
  </si>
  <si>
    <t>Se evidencia memorando 2018IE16869 del 09/11/2018 por la OAJ a los subdirectores y jefes de Oficina para capacitacion sobre la utilizaciond e los procesos, formatos y procedimientos actualizados de las modalidades de seleccion , realiza capacitacion el dia 20/11/2018 a los supersivores y/o apoyos de las diferentes areas de la UAECOB.
Se evidencia borrador de presentación en power point sobre supervisión para presentación al equipo directivo y se encuentra programando y adelantando la capacitación  para el mes de Enero de 2019.</t>
  </si>
  <si>
    <t>Se realizó muestreo de los contratos  209- 208-467-468- 347- de 2018 en donde se realizó la debida publicacion y archivo de los documentos contractuales.</t>
  </si>
  <si>
    <t>Se evidencia debida publicacion y archivo de los documentos contractuales de los contratos No. 209- 208-467-468- 347- de 2018.</t>
  </si>
  <si>
    <t>1. Durante este seguimiento no se aporto nuevas evidencias, teniendo en cuenta que todas fueron aportadas en el anterior.</t>
  </si>
  <si>
    <t>aun no se ha adelantado el proceso de matricula de los vehiculos faltantes del parque automotor, se hace necesario para el cumplimiento de las actividades contar con la respuesta de manera escrita por parte de los entes competentes esto a fin de poder finalizar con este proceso y de saber si en realidad va hacer posible o no matricular a estos vehiculos, la eficacia se evidenciara o con la matricula de los veniculos con la respuesta de parte de las autoridades competentes.</t>
  </si>
  <si>
    <t xml:space="preserve">Se evidencia citación de seguimiento a los contratos de apoyo a la supervisión enviado por correo electrónico el 07-12-2018 a las partes interesadas. 2. Se evidencia acta de reunión del 10-12-2018, en donde de manera unanime acogen el concepto de reparar la maquina M19 con la anotación de solicitar otras cotizaciones incluida la del fabricante de la bomba y proyectar el mantenimiento en el presupuesto de la proxima vigencia </t>
  </si>
  <si>
    <t>Se evidencia citación de seguimiento a los contratos de apoyo a la supervisión enviado por correo electrónico el 07-12-2018 a las partes interesadas. 2. Se evidencia acta de reunión del 10-12-2018, en uno de los items trata el tema de disponibilidad del parque automotor ( vehiculos con mas de 30 dias fuera de servicio)</t>
  </si>
  <si>
    <t>La eficacia se evidenciara en el proximo seguimiento en donde se observe el arreglo de la maquina M19</t>
  </si>
  <si>
    <t>A la fecha del seguimiento no se han presentado contratos con precios FOB y CIF, se evidencia oficio en donde el Subdirector ordena tener en cuenta en el momento de elaborar las matrices de riesgos se incluya un riesgo que contemple el tema de precios FOB y CIF para los casos que amerite. Se recomienda a la SO oficiar a la OAP con el fin de que se institucionalice que se contemple en las matrices de riesgo los casos en mención . Se recomienda enviar a la OAP oficio con el fin de que se institucionalice y se minimice el riesgo de adquirir dichos bienes con un elevado margen de intermediación.</t>
  </si>
  <si>
    <t>Se realizó oficio dirigido a la Oficiana asesora de planeación. Todavia no se a presentado caso que se amerite para relaizar los estudios de esta manera. De igual forma en las estudios realizado se deja enmarcado que el riesgo lo asume el proponente, proveedor.</t>
  </si>
  <si>
    <t>Aplicativo google adquirida por la entidad.</t>
  </si>
  <si>
    <t xml:space="preserve">documento en drive, compartido con todos los profesionales del área. </t>
  </si>
  <si>
    <t>Se ha venido alimentando la herramienta de Google DRIVE se verificó aleatoriamente los contratos 425, 417 y 455 y están cargados en el aplicativo, ha venido cumpliendo con la acción propuesta</t>
  </si>
  <si>
    <t>Se ha venido realizando control de los contratos que requirieron de prórroga, la verificación la realiza un profesional de la Subdirección y una persona de apoyo y se alimenta cuadro en Excel.</t>
  </si>
  <si>
    <t>PRIMER SEGUIMIENTO DE 2019</t>
  </si>
  <si>
    <t>1.Fecha seguimiento</t>
  </si>
  <si>
    <t>1.Evidencias o soportes ejecución acción de mejora</t>
  </si>
  <si>
    <t>1.Actividades realizadas  a la fecha</t>
  </si>
  <si>
    <t>1.Resultado del indicador</t>
  </si>
  <si>
    <t>1. % avance en ejecución de la meta</t>
  </si>
  <si>
    <t>1.Alerta</t>
  </si>
  <si>
    <t>1.Auditor que realizó el seguimiento</t>
  </si>
  <si>
    <t>1.Analisis - Seguimiento OCI1</t>
  </si>
  <si>
    <t>Se evidencia las actas de liquidación de los siguientes contratos: 116 de 2007 (sin firma y fecha), 541 de 2013 del 16 de junio de 2015, 493 de 2014 del 21 de agosto de 2015 y 578 de 2012 del 27 de agosto de 2013.</t>
  </si>
  <si>
    <t>De los 11 contratos que de acuerdo al universo establecido para el cumplimiento  del indicador, se evidenciaron  9 actas de liquidación enunciadas en el seguimiento con corte al 27 de noviembre de 2018 y al  9 de de enero de 2019. Como medida de mejoramiento, se recomendó solicitar a la Oficina Asesora Jurídica el estado de los 2 contratos restantes. (Contrato 106 de 2007 y 587 de 2012).</t>
  </si>
  <si>
    <t>No hay evidencias</t>
  </si>
  <si>
    <t>Se solicitará a la Oficina Asesora Jurídica el concepto jurídico del trámite a seguir, toda vez, que prescribieron los tiempos para la liquidación contrato 587/2012, así mismo, comunicación a la Entidad encargada de recibir y administrar este tipo de obras para su aceptación, en relación al contrato 588/2012.</t>
  </si>
  <si>
    <t xml:space="preserve">No se evidencia la segunda acción de cumplimiento, correspondiente a la actualización del procedimiento de la baja de elementos considerados como gasto. </t>
  </si>
  <si>
    <t>No se evidencia la segunda acción de cumplimiento, correspondiente a la actualización del procedimiento de la baja de bienes intangibles.</t>
  </si>
  <si>
    <t>Se evidencia correo electrónico del 2 de octubre de 2018  por parte del contador de la UAECOB a la Dirección Distrital de Contabilidad -SHD sobre el procedimiento para dar de baja los elementos de consumo controlado.</t>
  </si>
  <si>
    <t>Se evidencia el cumplimiento de la acción con la solicitud del concepto a la Dirección Distrital de Contabilidad por parte del contador de la UAECOB.</t>
  </si>
  <si>
    <t>Se evidencia correo electrónico del 2 de octubre de 2018 enviado por el contador de la UAECOB  a la Dirección Distrital de Contabilidad -SHD sobre el registro para los bienes intagibles.</t>
  </si>
  <si>
    <t>Se evidencia el cumplimiento de la acción con la solicitud del concepto a la Dirección Distrital de Contabilidad.</t>
  </si>
  <si>
    <t>No se obsevaron evidencias</t>
  </si>
  <si>
    <t>No hay evidencia del avance</t>
  </si>
  <si>
    <t>No se evidenciaron las actas pendientes de socialización debido a que se realizará la actualización de los formatos y procedimientos del proceso.</t>
  </si>
  <si>
    <t>No se presentan evidencias</t>
  </si>
  <si>
    <t xml:space="preserve">Se observa el borrador del procedimiento de actualización de toma fisica, plan de trabajo y formato de relación de bienes. </t>
  </si>
  <si>
    <t>Acta de mesa de trabajo de diciembre 27 de 2018.</t>
  </si>
  <si>
    <t>Se evidencia el acta de mesa de trabajo firmada por el coordinador de inventarios, subdirector de gestión humana, los profesionales de el área de gestión humana y las contratista del SIG, evidenciando la revisión del procedimiento PROD-GTH-04, y las aclaraciones de algunas actividades del mismo que deberan ser incluidas.</t>
  </si>
  <si>
    <t>Se evidencia informe de fecha 26 de octubre de 2018 dirigido a la Subdirectora de gestión Corporativa, detallando las diferentes sistemas de grabado y etiqueta de seguridad para el plaqueteo.</t>
  </si>
  <si>
    <t>Se realiza la gestión de cotizar los diferentes  sistemas de grabado y de etiquetas para implementar el plaqueteo.</t>
  </si>
  <si>
    <t>Se evidencio la actualización del procedimiento de Baja de Bienes PROD-GC-03 Version 10 del 25/10/2018 el cual se encuentra publicado en la ruta de calidad.</t>
  </si>
  <si>
    <t>Se evidencia el memorando No. 2018IE17179 del 20 de noviembre de 2018 de la Subdirección de Gestión Corporativa a Dirección donde se anexa el cerificado de entrega a Almacen . Asi mismo, el comprobante de entrada de devolutivos del 19 de octubre de 2018, comprobante  de traslados del 17 de octubre de 2018 y  acta de traslado del 11 de octubre de 2018.</t>
  </si>
  <si>
    <t>Se observa cumplimiento en la acción con la entrega de los siguientes elementos: Placa No. 5999 casco con visor del equipo de linea de fuego, placa No. 24974 casco draguer negro, placa No. 1003, equipo de sistema hidratación personal. Mediante acta de traslado el equipo  de Autocontenido marca Interespiro fue entregado al bombero Jesús Antonio Bonilla Mahecha. Lo anterior según lo descrito en el memorando No. 2018IE17179 del 20 de noviembre de 2018. Con lo anterior, no fue necesario realizar la segunda acción, por lo tanto su avance es del 100%.</t>
  </si>
  <si>
    <t>Se observa un cumplimiento del 100% debido a que el procedimiento fue actualizado y publicado en la ruta de calidad.</t>
  </si>
  <si>
    <t xml:space="preserve">Acta de reunion del 08/11/2018, Acta de reunion del 11 de diciembre de 2018-  9 de enero de 2019 </t>
  </si>
  <si>
    <t xml:space="preserve">Respecto al hallazgo 2.2.1.5, acción reformulada el 25/10/2018 por autorización de la Contraloría de Bogotá mediante Oficio 2018-24182 del 17/10/2018, a la fecha se evidencian tres actas de verificación así: del 08/11/2018, acta de reunión del 11 de diciembre de 2018 y de 9 de enero de 2019, es de anotar que esta acción figura en rojo debido a que el único dato modificable es la fecha de terminación (30/05/2019) que amplio el plazo de ejecución a 18 meses y con el nuevo cálculo del indicador muestra un resultado inferior al que debería llevar a la fecha del seguimiento, no obstante la acción se ha venido mostrando un avance acorde a lo reformulado. </t>
  </si>
  <si>
    <t>HALLAZGO ADMINISTRATIVO POR LAS INCONSISTENCIAS EN LOS REGISTROS EN LA ENTREGA DE 852 PANTALONES; 854 CAMISAS MANGA LARGA; 958 CAMIBUSOS MANGA LARGA; 506 CACHUCHAS; 359 REATAS;114 SUDADERAS DEPORTIVAS; 4 UNIFORMES DEPORTIVOS Y 141 CHAQUETAS IMPERMEABLES EN EL ÁREA DE ALMACÉN DE LA UAECOB, POR LA OMISIÓN DE LOS PROCEDIMIENTOS PREVISTOS EN EL PROCESO DE GESTIÓN DE COMPRAS</t>
  </si>
  <si>
    <t>HALLAZGO ADMINISTRATIVO CON PRESUNTA INCIDENCIA DISCIPLINARIA POR INCUMPLIMIENTO DE LOS PROCEDIMIENTOS DE SALIDAS DE ALMACÉN Y DEFICIENCIAS EN EL CONTROL Y SEGUIMIENTO EN LA SUPERVISIÓN DE LA UAECOB, SOBRE LA CALIDAD EN LA DOTACIÓN DE LOS UNIFORMES DE FATIGA Y DEPORTIVOS SUMINISTRADOS A LOS FUNCIONARIOS DURANTE EL 2018</t>
  </si>
  <si>
    <t>OMISIÓN POR DESCONOCIMIENTO DEL PROCEDIMIENTO DE PROD-GC-02 INGRESO DE BIENES Y DE PROD-GC-04 SALIDA DE BIENES. OMISIÓN EN LA OBLIGACIONES Y EN LA SUPERVISIÓN DEL CONTRATO.</t>
  </si>
  <si>
    <t>OMISIÓN POR DESCONOCIMIENTO DEL PROCEDIMIENTO DE PROD-GC-02 INGRESO DE BIENES Y DE PROD-GC-04 SALIDA DE BIENES.</t>
  </si>
  <si>
    <t>REALIZAR UNA (1) CAPACITACIÓN Y UNA (1) EVALUACIÓN DEL PROCEDIMIENTO PROD-GC-04 Y PROD-GC-02 AL EQUIPO DE COMPRAS, SEGUROS E INVENTARIOS Y AL ALMACEN DE LA SUBDIRECCIÓN DE GESTIÓN CORPORATIVA.</t>
  </si>
  <si>
    <t>DOCUMENTAR LOS LINEAMIENTOS Y FORMATO PARA LA ENTREGA DE UNIFORMES, DESDE EL ALMACÉN HASTA EL PERSONAL OPERATIVO (BOMBEROS)</t>
  </si>
  <si>
    <t>ACTUALIZAR EL FORMATO FOR-GC-02-01 ACTA DE CUMPLIMIENTO TÉCNICO.</t>
  </si>
  <si>
    <t>EFICACIA DE LA CAPACITACIÓN</t>
  </si>
  <si>
    <t>DOS DOCUMENTOS APROBADOS</t>
  </si>
  <si>
    <t>UN DOCUMENTO APROBADO</t>
  </si>
  <si>
    <t>EVALUACIONES APROBADAS / EVALUACIONES APLICADAS</t>
  </si>
  <si>
    <t>DOCUMENTOS APROBADOS Y PUBLICADOS EN LA RUTA DE LA CALIDAD</t>
  </si>
  <si>
    <t>UN DOCUMENTO APROBADO Y PUBLICADO EN LA RUTA DE LA CALIDAD</t>
  </si>
  <si>
    <t>Esta acción no fué objeto de seguimiento , se realizará verificación del avance en el seguimiento trimestral del mes deabril/2019</t>
  </si>
  <si>
    <t>2.1.3.14
13</t>
  </si>
  <si>
    <t>Auditoría de desempeño Cod. 173 PAD 2018</t>
  </si>
  <si>
    <t>Auditoria de desempeño Cod. 519 PAD 2018</t>
  </si>
  <si>
    <t>SEGUNDO SEGUIMIENTO DE 2019</t>
  </si>
  <si>
    <t>2.Fecha seguimiento</t>
  </si>
  <si>
    <t>2.Evidencias o soportes ejecución acción de mejora</t>
  </si>
  <si>
    <t>2.Actividades realizadas  a la fecha</t>
  </si>
  <si>
    <t>2.Resultado del indicador</t>
  </si>
  <si>
    <t>2.% avance en ejecución de la meta</t>
  </si>
  <si>
    <t>2.Alerta</t>
  </si>
  <si>
    <t>2.Auditor que realizó el seguimiento</t>
  </si>
  <si>
    <t>2.Analisis - Seguimiento OCI2</t>
  </si>
  <si>
    <t>Francia Helena Díaz Gómez</t>
  </si>
  <si>
    <t>Gonzalo Carlos Sierra Vergara (E)</t>
  </si>
  <si>
    <t xml:space="preserve">Auditoria Interna Parque Automotor </t>
  </si>
  <si>
    <t>3 -II</t>
  </si>
  <si>
    <t>9-I</t>
  </si>
  <si>
    <t>9-II</t>
  </si>
  <si>
    <t>13-I</t>
  </si>
  <si>
    <t>13-II</t>
  </si>
  <si>
    <t>13-III</t>
  </si>
  <si>
    <t>13-IV</t>
  </si>
  <si>
    <t>14-II</t>
  </si>
  <si>
    <r>
      <rPr>
        <b/>
        <sz val="11"/>
        <color theme="1"/>
        <rFont val="Calibri"/>
        <family val="2"/>
        <scheme val="minor"/>
      </rPr>
      <t>3-II. Póliza:</t>
    </r>
    <r>
      <rPr>
        <sz val="11"/>
        <color theme="1"/>
        <rFont val="Calibri"/>
        <family val="2"/>
        <scheme val="minor"/>
      </rPr>
      <t xml:space="preserve"> En el contrato 342 de 2017, la póliza No. 0483893-2, no ha sido ajustado los amparos de la póliza con el acta de inicio (del 02/10/2017), ni las modificaciones No. 1 (Adición de valor de $4,000,000 del 20/06/2018) y modificación No. 2 (Prorroga de 30 días del 28/09/2018). Se observa que la póliza fue entregada por el supervisor en memorando 2018IE1550 del 11/10/2018 a la OAJ –quien en correo electrónico del 23/10/20187 solicita a la Subdirección Logística, ampliar el valor asegurado, solicitud reiterada por la Oficina Asesora Jurídica en correo del 04/12/2018 indicando al supervisor que no han remitido la póliza. </t>
    </r>
  </si>
  <si>
    <t xml:space="preserve">Falta  de llevar conttrol de las garantias  de los contratos a cargo de la Subdireccion Logistica donde se registre  informacion sobre las fechas de amparos de las polizas, sus modificaciones, acta de inicio,etc.,  que permita realizar seguimiento, control y verificacion de las fechas en donde se ajuste los amparos de las polizas y sus modificaciones  con el acta de inicio. 
</t>
  </si>
  <si>
    <t xml:space="preserve"> -Realizar  Matriz de seguimiento y verificacion  a  las fechas de garantias y  amparos de las polizas, sus modificaciones versus acta de inicio de los contratos suscritos por  la Subdireccion Logistica. 
</t>
  </si>
  <si>
    <t xml:space="preserve">5. Durante el proceso de la auditoria se solicitó el 8-11-2018 y 16-11-2018 al líder del proceso el Ingeniero Alfonso Salazar con copia al subdirector de logística, también a la subdirección Corporativa (puntos h, i, j, k), la siguiente información:
a) Programación de los carros talleres con vigencia hasta el 31 de diciembre del presente año.
b) Acta de entrega a Incoldex de la máquina ME 39 y el reporte que se le entregó por parte de logística.
c) Relación y soportes (memorandos, oficios, informes entre otros) de los procesos disciplinarios remitidos a la oficina de asuntos disciplinarios de la subdirección corporativa del periodo 2017 segundo semestre y 2018 primer semestre, y si se tiene información de que paso con estos procesos disciplinarios. 
d) ¿Cuándo se compraron las 145 llantas encontradas vencidas en la estación B6?
e) ¿Bajo qué número se contrató y se compraron?
f) ¿Por qué razón no se utilizaron estas llantas y se dejaron vencer?
g) ¿Cuál va hacer la disposición final de estas llantas vencidas?
h) ¿Fecha de ingreso de las llantas al almacén asociadas al contrato de adquisición, los soportes de las salidas realizadas, así como un reporte de inventario del aplicativo PCT de las llantas que actualmente se encuentran en el almacén?
i) Documentos soporte que se dispongan en la subdirección sobre el no uso de las llantas.
j) ¿Qué acciones a adelantado la Subdirección Corporativa (Inventarios y Almacén) para solucionar el uso o destino final de las 145 llantas? ¿Se ha tocado el tema de las 145 llantas en el comité de inventarios?
k) ¿Se tiene algún concepto o informe que indique los posibles destinos finales de estas 145 llantas?
</t>
  </si>
  <si>
    <t xml:space="preserve">Falta de comunicacion y descoordinacion de los profesionales encargados de asisitir a la Auditoria de Parque Automotor, al no presentar la informacion  requerida en el tiempo establecido por la OCI, a pesar de que existia la informacion y las evidencias no se entregaron de forma oportuna.  
No se realizo seguimiento periodico al desarrollo de las solicitudes  presentadas por la Subdireccion Logistica ante la Subdireccion Corporativa con relacion al tema de la disposicion final de las LLantas ubicadas en la Estacion de Fontibon - Bodega del Almacen
</t>
  </si>
  <si>
    <t xml:space="preserve">* Realizar visita para determinar desde la fuente de ubicacion de las llantas,  B-6 Fontibon - Bodega Almacen, el listado actualizado de las llantas encontradas en dicho sitio definiendo numero exacto de cada una de las referencias existentes, semana y año de fabricacion, Levantamiento de la informacion con apoyo del almacen. 
* Solicitar concepto tecnico al contratista proveedor de llantas para definir si las llantas son utilizables o no.
* Remitir  informe de las llantas  a la Subdireccion de Gestion Corporativa para determinar su destinacion final.  </t>
  </si>
  <si>
    <t xml:space="preserve">6. Se evidencia que el caso 1083 (Maquina ME38) fue creado por mesa logística el 10-10-2018 para cambio de aceite, pero en el formato de mantenimiento tiene fecha de 22-09-218, adicional se observa que este caso no fue enviado por la estación por correo electrónico a Mesa Logística toda vez que no se encontró el respectivo correo pero si se tiene el formato de manera física, al interior de la Subdirección Logística se deben formular acciones de mejoramiento, teniendo en cuenta que se evidencia fallas en la comunicación y articulación entre las diferentes áreas al no retroalimentar a las estaciones sobre el procedimiento mencionado, no reenviar a mesa logística la respectiva solicitud de mantenimiento que llegaron a 3 correos electrónicos de profesionales de Logística </t>
  </si>
  <si>
    <t xml:space="preserve">Fallas en la Comunicación interna y Desconocimiento por  parte de algunos Bomberos del procedimiento establecido en la ruta de calidad con sus formatos para presentar las diferentes solicitudes de mantenimento al parque automotor </t>
  </si>
  <si>
    <r>
      <t>* Realizar dos (2) socializaciones a traves de correo institucional por parte de la Subdireccion Logistica  del procedimiento  establecido de solicitud de mantenimiento de parque automotor a la Subdireccion Operativa y demas areas.</t>
    </r>
    <r>
      <rPr>
        <sz val="11"/>
        <color rgb="FFFF0000"/>
        <rFont val="Calibri"/>
        <family val="2"/>
        <scheme val="minor"/>
      </rPr>
      <t xml:space="preserve">
</t>
    </r>
  </si>
  <si>
    <t xml:space="preserve">7. Se evidencia que la base de datos en donde se lleva el control de los documentos de las hojas de vida del parque automotor no se encuentra actualizado de acuerdo a los documentos físicos, lo cual hace que no se lleve un control adecuado y se pierda la trazabilidad de los documentos que reposan en las carpetas. Adicionalmente, se evidencia que en el formato de hoja de vida de la máquina R01 del vehículo el año de fabricación es del 2012, la fecha de entrada almacén es el 04-01-2013, la fecha de fabricación es de enero-11-2009, el modelo es de 2012 y la fecha de adquisición es de 2009, lo cual hace que no exista una coherencia en los datos consignados en dicho formato, también en la máquina MM01 en la hoja de vida se detectó que la fecha de adquisición (2009) no es coherente con la fecha de fabricación (2016), sin que haya un sustento documental que indique las razones por las cuales se encuentra esta diferencia, concluyendo que puede tratarse de una falla en la digitación o diligenciamiento del formato hoja de vida. situación encontrada incumple lo indicado ISO 9001:2015 7.5.3. Control de la información documentada más específicamente lo contemplado en el numeral 7.5.3.1. y dicho criterio estuvo contemplado desde un comienzo en el informe preliminar
</t>
  </si>
  <si>
    <t xml:space="preserve">Deficiencia en la organizacion y control de los documentos de las hojas de vida del parque automotor.
</t>
  </si>
  <si>
    <t xml:space="preserve">8. Se evidencia que la organización de los documentos no se encuentra en un orden cronológico, esto hace que no se tenga una adecuada historia de las carpetas y un desorden en el archivo de las mismas, incumpliendo lo establecido en el acuerdo 0020 de 2014 capitulo II
</t>
  </si>
  <si>
    <t xml:space="preserve">Deficiencia en la organizacion y control de los documentos de las hojas de vida del parque automotor. Documentos sin foliacion.
</t>
  </si>
  <si>
    <t>9-I analizada las consultas en el RUNT entregadas y realizadas por la oficina de control interno, se acepta que, en todos los casos, los vehículos se encontraban con el SOAT y revisión tecno-mecánica vigentes, pero estos no reposaban en las unidades documentales. Así mismo, se entregó evidencia por parte de la Subdirección Logística en la cual, se solicita por memorando a las Subdirección Operativa la remisión de la documentación faltante en las hojas de vida de los vehículos adquiridos en el 2015, 2106 y 2017, sin que se muestre respuesta por parte de la Sub. Operativa, y no se cuenta con evidencia de solicitudes de documentación faltante de aquellos vehículos más antiguos, por lo cual, el hallazgo se orienta a la falta de documentación tanto en las unidades documentales, como en los que reposan en las estaciones, y cuya responsabilidad es compartida entre la Subdirección Logística y Operativa en donde se espera que se realicen acciones independientes, pero de manera articulada. Esta situación incumple lo indicado en la ISO 9001:2015 7.5.3. Control de la información documentada más específicamente lo contemplado en el numeral 7.5.3.1</t>
  </si>
  <si>
    <t xml:space="preserve">La informacion documental que debe reposar en las hoja de vida como el SOAT y revisiones tecnomecanicas es emanada de diferentes profesionales lo que  genero descoordinacion u omision al momento del archivo, no se encontraron archivados algunos documentos (SOAT y revisiones tecnomecanicas) en las hojas de vida de los vehiculos . 
</t>
  </si>
  <si>
    <t>9-II analizada las consultas en el RUNT entregadas y realizadas por la oficina de control interno, se evidencia fallas en la planeación o demoras en la realización de las revisiones tecno-mecánicas, toda vez que en los casos de las máquinas CG01 y MA03, las fechas de vigencia de las actuales revisiones vigentes son de 17 y 4 días respectivamente posterior a la fecha de vencimiento de la anterior revisión, con lo cual se está generando el riesgo de que las máquinas sean multadas por los organismos de tránsito y la Unidad deba pagar los respectivos comparendos, con lo cual se incumple lo indicado en la ISO 9001:2015 numeral 6. Planificación específicamente lo mencionado en el 6.2.2, así mismo, el numeral 8 Operación, 8.1 Planificación y Control Operacional.</t>
  </si>
  <si>
    <t>Se adolece de una matriz que consolide la informacion referente a las revisiones tecnomecanicas con la cual se ejerza un seguimiento y control a partir de una base de datos actualizada</t>
  </si>
  <si>
    <t xml:space="preserve">* Diligenciar Matriz de seguimiento de las revisiones tecnomecanicas del parque automotor registrando sus vigencias y fechas de vencimiento.
</t>
  </si>
  <si>
    <t>se observa una mala planeación del proceso de lavado y grafitado de los vehículos ya que no se está teniendo en cuenta aquellos que están fuera de servicio por largo tiempo y que a la fecha no se ha solucionado, mala programación de vehículos varias veces en corto tiempo y fallas en la legalización de las solicitudes de mantenimiento de parque automotor al no tener firma de los jefes de estación, todo lo anterior denotando fallas en la supervisión al no ejercer el debido seguimiento y control, en la ejecución del mencionado contrato.</t>
  </si>
  <si>
    <t>Falta de seguimiento y  soportes en el contrato de lavado y grafitado de los vehiculos, debido a que en la programacion se incluyeron los vehiculos que se encontraban fuera de servicio por largo tiempo o no se desarrollo la actividad sin justificacion.</t>
  </si>
  <si>
    <t xml:space="preserve">falta de trazabilidad de los mantenimientos realizados en los vehículos (cotizaciones, diagnósticos, órdenes de salida, etc.), así mismo, en aquellos casos en que se encuentra esta documentación, no reposa los soportes o correos a mesa logística las órdenes de solicitud de mantenimiento enviadas por las estaciones, o en algunos casos las inspecciones diarias que dieron origen a la apertura del caso de mantenimiento y cuya responsabilidad es compartida entre la Subdirección Logística y Operativa en donde se espera que se realicen acciones independientes pero de manera articulada.
</t>
  </si>
  <si>
    <t xml:space="preserve">No se cuenta con la trazabilidad de aquellos casos en los cuales se presume un tema de garantía, junto con los soportes que originaron la reclamación y/o el diagnóstico dado por el proveedor sobre si es no una garantía, adicional no se lleva un control sobre los cobros teniendo en cuenta que se está cobrando las garantías.hallazgo hace referencia a la falta de documentos que soporten si la intervención a adelantar hace referencia a garantías (por arreglos anteriores o bien sea por ser vehículos nuevos)
</t>
  </si>
  <si>
    <t xml:space="preserve">Falta evidenciar el seguimiento y control que se realiza a las garantias. 
Falta complementar el archivo plano del parque automotor de seguimiento,  el cual debe contener mas informacion que permita el manejo de las variables que se requieran. </t>
  </si>
  <si>
    <r>
      <t xml:space="preserve">* Diligenciar una columna informativa en el archivo de control (archivo plano cto mantenimiento parque automotor) que indique las fechas de vencimiento de las garantias contractuales establecidas en el  mantenimiento preventivo y correctivo del parque automotor con el fin de ejercer el control y seguimiento  a los trabajos realizados y/o en la aprobacion de las nuevas ordenes de trabajo.    
</t>
    </r>
    <r>
      <rPr>
        <sz val="20"/>
        <color rgb="FFFF0000"/>
        <rFont val="Calibri"/>
        <family val="2"/>
        <scheme val="minor"/>
      </rPr>
      <t/>
    </r>
  </si>
  <si>
    <r>
      <rPr>
        <b/>
        <sz val="11"/>
        <color theme="1"/>
        <rFont val="Calibri"/>
        <family val="2"/>
        <scheme val="minor"/>
      </rPr>
      <t>13-I</t>
    </r>
    <r>
      <rPr>
        <sz val="11"/>
        <color theme="1"/>
        <rFont val="Calibri"/>
        <family val="2"/>
        <scheme val="minor"/>
      </rPr>
      <t xml:space="preserve"> Se evidencia que la matriz de Casos de Parque Automotor se encuentra desactualizado o no contiene toda la trazabilidad de los mantenimientos de los vehículos, o con fechas erradas según los soportes de las hojas de vida, números interno errados con relación a las placas de movilización de los mismos, (Ejemplo: CC02 caso 435 OT 438, Caso 1027 no está en la base, caso 628 de la MA03). </t>
    </r>
  </si>
  <si>
    <r>
      <t xml:space="preserve">* Incluir una columna adicional en la base de datos de Google Drive que corresponde a las solicitudes de Mantenimiento correctivo y preventivo del parque automotor,  en donde se registre el Nº  de la Orden de Trabajo  ejecutada en respuesta a los casos creados. 
* Realizar la verificación, control y seguimiento de las solicitudes de mantenimiento del parque automotor a través del apoyo a la supervisión del contrato, incluyendo columna en el archivo google drive de observaciones  donde se registren las novedades.
</t>
    </r>
    <r>
      <rPr>
        <sz val="11"/>
        <color rgb="FFFF0000"/>
        <rFont val="Calibri"/>
        <family val="2"/>
        <scheme val="minor"/>
      </rPr>
      <t xml:space="preserve">
</t>
    </r>
    <r>
      <rPr>
        <sz val="14"/>
        <color rgb="FFFF0000"/>
        <rFont val="Calibri"/>
        <family val="2"/>
        <scheme val="minor"/>
      </rPr>
      <t/>
    </r>
  </si>
  <si>
    <r>
      <rPr>
        <b/>
        <sz val="11"/>
        <color theme="1"/>
        <rFont val="Calibri"/>
        <family val="2"/>
        <scheme val="minor"/>
      </rPr>
      <t>13-II</t>
    </r>
    <r>
      <rPr>
        <sz val="11"/>
        <color theme="1"/>
        <rFont val="Calibri"/>
        <family val="2"/>
        <scheme val="minor"/>
      </rPr>
      <t>. Se evidencia que no se está haciendo correctamente los seguimientos de aquellos casos que ingresan varias veces por el mismo tema, lo cual hace que no exista un control frente a los casos.</t>
    </r>
  </si>
  <si>
    <t xml:space="preserve">No se evidencia la trazabilidad de las solicitudes versus las ordenes de trabajo ejecutadas. 
Falta de seguimiento a casos de mantenimientos que son reiterativos 
Falta complementar la base de tados de Google Drive que corresponde a la creacion  de casos,  la cual debe contener mas informacion que permita el manejo de las variables que se requieran. </t>
  </si>
  <si>
    <r>
      <rPr>
        <b/>
        <sz val="11"/>
        <color theme="1"/>
        <rFont val="Calibri"/>
        <family val="2"/>
        <scheme val="minor"/>
      </rPr>
      <t>13-III</t>
    </r>
    <r>
      <rPr>
        <sz val="11"/>
        <color theme="1"/>
        <rFont val="Calibri"/>
        <family val="2"/>
        <scheme val="minor"/>
      </rPr>
      <t>. No se cuenta con una adecuada planeación frente a los mantenimientos teniendo en cuenta que las estaciones reportan varias veces las mismas las fallas y no se soluciona de forma rápida y eficiente, ya que no se busca la causa de estas fallas reiterativas.</t>
    </r>
  </si>
  <si>
    <t xml:space="preserve">No se evidencia la trazabilidad de las solicitudes versus las ordenes de trabajo ejecutadas.  
Demora en solucion de  las fallas reportadas  
Las estaciones reportan las mismas fallas varias veces.
Falta de seguimiento a casos de mantenimientos que son reiterativos 
Falta complementar la base de tados de Google Drive que corresponde a la creacion  de casos,  la cual debe contener mas informacion que permita el manejo de las variables que se requieran. </t>
  </si>
  <si>
    <r>
      <rPr>
        <b/>
        <sz val="11"/>
        <color theme="1"/>
        <rFont val="Calibri"/>
        <family val="2"/>
        <scheme val="minor"/>
      </rPr>
      <t>13-IV.</t>
    </r>
    <r>
      <rPr>
        <sz val="11"/>
        <color theme="1"/>
        <rFont val="Calibri"/>
        <family val="2"/>
        <scheme val="minor"/>
      </rPr>
      <t xml:space="preserve"> No se dispone de un control administrativo que relacione los casos creados vs. las ordenes de trabajo, esto con el fin de llevar una trazabilidad de los pagos efectuados determinando que casos faltan por cobrar, cuales no se deben hacer por temas de garantías, que casos no se han realizado y su causa de no realización entre otros.</t>
    </r>
  </si>
  <si>
    <t xml:space="preserve">Falta de evidencia del control y seguimiento al desarrollo del contrato de mantenimiento del parque automotor. Falta de verificacion de ordenes de trabajo con trazabilidad de los pagos efectuados, cual falta por cobrar, cuales son garantias. </t>
  </si>
  <si>
    <r>
      <t>* Realizar  la verificación , control y seguimiento adecuado bimestralmente de las ordenes de trabajo y casos desarrollados objeto de facturación y garantias a través del apoyo a la supervisión del contrato de mantenimiento del Parque automotor.</t>
    </r>
    <r>
      <rPr>
        <sz val="11"/>
        <color rgb="FFFF0000"/>
        <rFont val="Calibri"/>
        <family val="2"/>
        <scheme val="minor"/>
      </rPr>
      <t xml:space="preserve">
</t>
    </r>
    <r>
      <rPr>
        <sz val="11"/>
        <rFont val="Calibri"/>
        <family val="2"/>
        <scheme val="minor"/>
      </rPr>
      <t xml:space="preserve">
* Incluir una columna adicional en el archivo base de datos de Google Drive que corresponde a las solicitudes de Mantenimiento correctivo y preventivo del parque automotor,  en donde se registre el Nº  de la Orden de Trabajo  ejecutada en respuesta a los casos creados. 
* Diligenciar una columna informativa en el archivo de control (archivo plano cto mantenimiento parque automotor) que indique las fechas de vencimiento de las garantias contractuales establecidas en el  mantenimiento preventivo y correctivo del parque automotor con el fin de ejercer el control y seguimiento  a los trabajos realizados y/o en la aprobacion de las nuevas ordenes de trabajo.    
</t>
    </r>
  </si>
  <si>
    <r>
      <rPr>
        <b/>
        <sz val="11"/>
        <color theme="1"/>
        <rFont val="Calibri"/>
        <family val="2"/>
        <scheme val="minor"/>
      </rPr>
      <t xml:space="preserve">14-II </t>
    </r>
    <r>
      <rPr>
        <sz val="11"/>
        <color theme="1"/>
        <rFont val="Calibri"/>
        <family val="2"/>
        <scheme val="minor"/>
      </rPr>
      <t>se evidencia que la Subdirección Logística no cuenta con controles administrativos y no realizan seguimiento de dichos de siniestros una vez se ha realizado su intervención, en lo relacionado con la gestión documental que se debe solicitar al taller para dar fin a las reclamaciones sumado a la falta de trazabilidad y conciliaciones entre Corporativa y Logística para cruzar la información que contienen las bases de datos de siniestros que manejan. Por lo anterior se denota fallas en la trazabilidad de la información de siniestros de la entidad, y que puede conllevar a la prescripción de las reclamaciones</t>
    </r>
  </si>
  <si>
    <t>Deficiencia de comunicación frente al tema de siniestros de Parque Automotor entre la Subdireccion Logistica y la Subdireccion Corporativa.
Demora por parte de las estaciones en la entrega de la documentacion que soporta los siniestros de los vehiculos, informacion incompleta o sin requisitos minimos para su tramite ante la aseguradora.</t>
  </si>
  <si>
    <r>
      <t xml:space="preserve">* Realizar seguimiento de los Siniestros del Parque automotor por medio de una base de datos. En la cual se incluya las siguientes variables (Numero Siniestro, Descripcion del siniestro, Nombre taller, estado del siniestro, fecha de ingreso a taller, fecha salida taller, fecha cierre siniestro)   
* Realizar mesa de trabajo bimestral con la Subdireccion Corporativa con el fin de tratar temas relacionados con los siniestros del Parque Automotor de la Subdireccion Logistica.
* Efectuar Revision bimestral de las hojas de vida de los vehiculos que han tenido siniestros  con el fin de comprobar que se encuentren los recibidos a satisfaccion de los siniestros  en las carpetas respectivas.  
</t>
    </r>
    <r>
      <rPr>
        <sz val="20"/>
        <rFont val="Calibri"/>
        <family val="2"/>
        <scheme val="minor"/>
      </rPr>
      <t xml:space="preserve">
</t>
    </r>
  </si>
  <si>
    <t>Se realizó visita a la estación B6 el día 7 de diciembre de 2018 con el fin de verificar el estado de las 145 llantas nuevas que se encuentran almacenas, las cuales 71 fueron auditadas mediante la visita administrativa el 17 de febrero de 2015 por la Contraloría de Bogotá en su auditoría de Regularidad Cód. 131 PAD 2015, formulando el hallazgo administrativo con incidencia fiscal por valor de $40.034.015 y las restantes 74 no se conoce el motivo por el cual se encuentran almacenas sin ser usadas o montadas en las máquinas. Por otra parte, en el memorando 2017IE13082 se relacionan 139, pero actualmente existen 145 llantas para dar de baja, por tal razón, se recomienda a la Subdirección Logística puntear la información reportada en el mencionado memorando contra el inventario físico llevado a cabo el pasado 10 de enero de 2019, esto con el fin de identificar las llantas adicionales, realizar la trazabilidad y soportar documentalmente la existencia de las 6 llantas adicionales, y posteriormente solicitar su disposición final (baja o utilización) de acuerdo al análisis de la información recopilada</t>
  </si>
  <si>
    <t xml:space="preserve">No se realizo seguimiento periodico al desarrollo de las solicitudes  presentadas por la Subdireccion Logistica ante la Subdireccion Corporativa con relacion al tema de la disposicion final de las LLantas ubicadas en la Estacion de Fontibon - Bodega del Almacen
</t>
  </si>
  <si>
    <t xml:space="preserve">Control  de las polizas y modificaciones  de los contratos de la Subdirección Logistica  
</t>
  </si>
  <si>
    <t>No. actividades realizadas/ No. de actividades propuestas</t>
  </si>
  <si>
    <t>Informe  de las llantas remitido a la Subdirección  Corporativa  para que determinen su disposicion final .</t>
  </si>
  <si>
    <t>Socializar el procedimiento de mantenimiento del Parque Automotor con el fin de que el personal que opera los vehiculos conozca el tramite a seguir.</t>
  </si>
  <si>
    <t xml:space="preserve">
Hojas de vida del Parque automotor organizadas. </t>
  </si>
  <si>
    <t>Hojas de vida del Parque automotor con la documentacion generada archivada.</t>
  </si>
  <si>
    <t>Matriz de Control de vencimientos de revisiones tecnomecanicas</t>
  </si>
  <si>
    <t>Control de lavado al Parque Automotor</t>
  </si>
  <si>
    <t xml:space="preserve">Contar con la trazabilidad de las solicitudes de los mantenimientos del parque automotor </t>
  </si>
  <si>
    <t>Seguimiento y control a las garantias establecidas en el contrato de mantenimiento de Parque automotor</t>
  </si>
  <si>
    <t>Control  de solicitudes de  mantenimientos y ordenes de trabajos ejecutadas</t>
  </si>
  <si>
    <t>Seguimiento y control a la facturacion en el contrato de mantenimiento de Parque automotor</t>
  </si>
  <si>
    <t xml:space="preserve">Base de datos que permitan un control  adecuado a los siniestros del parque automotor. </t>
  </si>
  <si>
    <t>* Realizar seguimiento de revisiones tecnomecanicas  a traves de base de datos.
* Generar los certificados de los vehiculos a los cuales se le realizo la revision tecnomecanica 
* Realizar seguimiento de SOAT a traves de base de datos
* Generar las copias de los SOAT renovados de los vehiculos.  
* Remitir a traves de memorando por parte de los apoyos la entrega de los documentos (SOAT, Revision Tecnomecanica) a la persona encargada del archivo de las hojas de vida para que los organice en la carpeta correspondiente.</t>
  </si>
  <si>
    <t xml:space="preserve">* Solicitar Capacitación frente al manejo y archivo de la documentación según las TRD para el personal de apoyo de archivo de la Subdireccion Logistica.
* Disponer de personal  para archivar, foliar y organizar la documentación de las Hojas de Vida del Parque Automotor.
</t>
  </si>
  <si>
    <t>* Solicitar Capacitación frente al manejo y archivo de la documentación según las TRD para el personal de apoyo de archivo de la Subdireccion Logistica.
* Disponer de personal  para archivar, foliar y organizar la documentación de las Hojas de Vida del Parque Automotor.
* Generar requerimiento a los Supervisores a traves de memorando de solicitud de informacion faltante en las hojas de vida del Parque Automotor con el fin de que repose fisicamente en la carpeta.</t>
  </si>
  <si>
    <t xml:space="preserve">* Realizar la verificación, control y seguimiento de las solicitudes de lavado y grafitado a través del apoyo a la supervisión del contrato, incluyendo columna en el archivo google drive de obervaciones  donde se registre las novedades.
</t>
  </si>
  <si>
    <r>
      <rPr>
        <sz val="9"/>
        <rFont val="Calibri"/>
        <family val="2"/>
        <scheme val="minor"/>
      </rPr>
      <t xml:space="preserve">* Realizar Impresion y/o archivo digital del formato de solicitud de mantenimiento del Parque Automotor  correspondiente a las ordenes de trabajo ejecutadas de mantenimiento  permitiendo la trazabilidad de las solicitudes.
</t>
    </r>
    <r>
      <rPr>
        <sz val="9"/>
        <color rgb="FFFF0000"/>
        <rFont val="Calibri"/>
        <family val="2"/>
        <scheme val="minor"/>
      </rPr>
      <t xml:space="preserve">
</t>
    </r>
    <r>
      <rPr>
        <sz val="9"/>
        <color theme="1"/>
        <rFont val="Calibri"/>
        <family val="2"/>
        <scheme val="minor"/>
      </rPr>
      <t xml:space="preserve">* Incluir una columna adicional en el archivo base de datos de Google Drive que corresponde a las solicitudes de Mantenimiento correctivo y preventivo del parque automotor,  en donde se registre el Nº  de la Orden de Trabajo  ejecutada en respuesta a los casos creados. 
</t>
    </r>
  </si>
  <si>
    <r>
      <t>Falta de trazabilidad de los mantenimientos realizados en los vehiculos</t>
    </r>
    <r>
      <rPr>
        <sz val="9"/>
        <color theme="1"/>
        <rFont val="Calibri"/>
        <family val="2"/>
        <scheme val="minor"/>
      </rPr>
      <t xml:space="preserve">, No se archiva en las hojas de vida la totalidad de documentacion (soportes del mantenimiento, correos a mesa logistica, ordenes de solicitud de mantenimiento enviadas por las estaciones, las cuales aperturan el caso del mto) que permita establecer la trazabilidad en las hojas de vida como es el caso de los formatos diligenciados por los uniformados que sirve de apoyo documental para evidenciar la trazabilidad del proceso de manrtenimiento del parque automotor.
Falta trazabilidad en el cuadro de control del proceso de mantenimiento del parque automotor de la plataforma google drive de creacion de casos. 
</t>
    </r>
  </si>
  <si>
    <t>3 - III</t>
  </si>
  <si>
    <r>
      <rPr>
        <b/>
        <sz val="9"/>
        <color theme="1"/>
        <rFont val="Calibri"/>
        <family val="2"/>
        <scheme val="minor"/>
      </rPr>
      <t>3-III. Póliza:</t>
    </r>
    <r>
      <rPr>
        <sz val="9"/>
        <color theme="1"/>
        <rFont val="Calibri"/>
        <family val="2"/>
        <scheme val="minor"/>
      </rPr>
      <t xml:space="preserve"> En el contrato 251 de 2017, no se evidencia en el expediente contractual el ajuste de la póliza teniendo en cuenta los modificatorios No.1 y No. 2, en donde se indica: 
• Modificatorio No. 1 del 27/12/2017 adición valor del contrato en la suma de ($124.605.700).
• Modificatorio No.2 del 25/06/2018 adición valor del contrato en la suma de ($1.409.344.223) y prorroga el plazo de ejecución del contrato hasta el 15 de marzo de 2019.
Es de anotar, que en seguimiento adelantado el día 05/12/2018 en la Subdirección Corporativa, con la persona encargada de Jargu S.A Corredores de Seguros en la UAECOB, se pudo establecer que en oficio No. 255856-2017 del 25/05/2017, fue radicado a la UAECOB la póliza No. GU123962, remitiendo póliza según modificatorio No. 1 y correo electrónico del 05/12/2018, los 14 ramos del contrato fueron solicitadas entre las fechas 29/11/2018-30/11/2018 y 12/12/2018 producto del modificatorio No. 2, igualmente se observa dentro del expediente correo electrónico del 9 de enero, 30 de enero y 25 de junio de 2018 donde la Oficina Asesora Jurídica solicita al supervisor remitir las pólizas de los modificatorios.
</t>
    </r>
  </si>
  <si>
    <t xml:space="preserve">No se remitieron los modificactorios de las pólizas a la oficina asesora jurídica para completar el expediente del contrato.
</t>
  </si>
  <si>
    <r>
      <t xml:space="preserve">1. Remitir los documentos referentes a las modificaciones de la póliza a la oficina asesora jurídica teniendo en cuenta el manual de contratación.
2. A partir de la fecha </t>
    </r>
    <r>
      <rPr>
        <sz val="9"/>
        <rFont val="Calibri"/>
        <family val="2"/>
        <scheme val="minor"/>
      </rPr>
      <t>hacer revisión y entregas trimestrales</t>
    </r>
    <r>
      <rPr>
        <sz val="9"/>
        <color theme="1"/>
        <rFont val="Calibri"/>
        <family val="2"/>
        <scheme val="minor"/>
      </rPr>
      <t xml:space="preserve"> por parte de la subdirección de gestión corporativa, respecto a  las ampliaciones u otros documentos que hagan parte del expediente documental del contrato a la oficina asesora jurídica como encargada de su conservación, dejando evidencia de la entrega por medio de memorando interno.</t>
    </r>
  </si>
  <si>
    <t>5. Durante el proceso de la auditoria se solicitó el 8-11-2018 y 16-11-2018  a la subdirección Corporativa (puntos h, i, j, k), la siguiente información:
h) ¿Fecha de ingreso de las llantas al almacén asociadas al contrato de adquisición, los soportes de las salidas realizadas, así como un reporte de inventario del aplicativo PCT de las llantas que actualmente se encuentran en el almacén? Con relación a este hallazgo,se concluye 
i) Documentos soporte que se dispongan en la subdirección sobre el no uso de las llantas.
j) ¿Qué acciones a adelantado la Subdirección Corporativa (Inventarios y Almacén) para solucionar el uso o destino final de las 145 llantas? ¿Se ha tocado el tema de las 145 llantas en el comité de inventarios?
k) ¿Se tiene algún concepto o informe que indique los posibles destinos finales de estas 145 llantas? por lo anterior Subdirección de Gestión Corporativa no dio respuesta a lo de su competencia sobre las 145 llantas</t>
  </si>
  <si>
    <t xml:space="preserve">No se ha solicitado comité de bajas, en la última vigencia con un concepto técnico que sustente la baja de las llantas.
Ausencia de planificación por parte del supervisor del contrato, respecto a las necesidades de la operación para la compra de las llantas.
</t>
  </si>
  <si>
    <t>Se realizó visita a la estación B6 el día 7 de diciembre de 2018 con el fin de verificar el estado de las 145 llantas nuevas que se encuentran almacenas, las cuales 71 fueron auditadas mediante la visita administrativa el 17 de febrero de 2015 por la Contraloría de Bogotá en su auditoría de Regularidad Cód. 131 PAD 2015, formulando el hallazgo administrativo con incidencia fiscal por valor de $40.034.015 y las restantes 74 no se conoce el motivo por el cual se encuentran almacenas sin ser usadas o montadas en las máquinas. De este análisis se concluye que la Subdirección Logística adelantó, en parte, el procedimiento para dar de baja dichas llantas recomendándoles reiterar dicha solicitud, y que dicha baja no se ha tenido en cuenta ni tratado en los comités de inventarios adelantados desde diciembre de 2017 a la fecha, por tal motivo, se mantiene el hallazgo indicado, orientado a la falta de gestión por parte de la Subdirección Corporativa quién preside el comité de inventarios, sobre la disposición final de las 139 llantas reportadas por la Subdirección Logística.</t>
  </si>
  <si>
    <t>Humanos
Físicos</t>
  </si>
  <si>
    <t xml:space="preserve">Entrega trimestral </t>
  </si>
  <si>
    <t>2 Entregas trimestrales</t>
  </si>
  <si>
    <t>Almacen y la Subdirección de Gestión Corporativa</t>
  </si>
  <si>
    <t>Un comité de bajas</t>
  </si>
  <si>
    <t xml:space="preserve">Ejecutar 1 comité de bajas </t>
  </si>
  <si>
    <t xml:space="preserve">1. La Resolución N° 100, no contempla de manera clara cuando debe presentarse al comité de vehículos los estudios previos y justificación al momento de adquirir un vehículo.                                                                       2. La resolución N°100, no contempla los lineamientos internos  para el desarrollo del comite. </t>
  </si>
  <si>
    <t xml:space="preserve">Solicitar a la secretaría Técnica del comité los lineamientos que se llevara a cabo durante el desarrollo de la presentación de los estudios previos, para las contrataciones de adquisición y mantenimiento del equipo automotor de la Unidad”                                                                                </t>
  </si>
  <si>
    <t>Posibles fallas autocontrol, seguimiento y desarrollo de las actividades, precontractuales, contractuales y poscontractaules, con el equipo administrativo y/o apoyo a la supervisión de cada uno de los contratos de la Sub. Operativa</t>
  </si>
  <si>
    <t xml:space="preserve">1. No hay seguimiento diario y control por parte de los jefes de estación y/o oficiales de servicio, al personal operativo designado como maquinista en cada una de las estaciones, para el cumplimiento y diligenciamiento de las actividades a seguir en el procedimiento PROD-GIPAH-01 de Mantenimiento Correctivo del Equipo Automotor.                                                                                                                                                            2. No hay compromiso diario del personal operativo designado como maquinista en cada una de las estaciones, para el cumplimiento y diligenciamiento de las actividades a seguir en el procedimiento PROD-GIPAH-01 de Mantenimiento Correctivo del Equipo Automotor.  </t>
  </si>
  <si>
    <t xml:space="preserve">1. Realizar seguimiento diario por parte de los jefes de estación y/o oficiales de servicio a los maquinistas de cada una de las estaciones, del diligenciar y/o registro del “formato de inspección y revisión diaria parque automotor (formato digital)” para dar cumplimiento al procedimiento “Revisión Diaria del Parque Automotor PROD-GIPAH-03 versión 2” y “PROD-GIPAH-01 de Mantenimiento Correctivo del Equipo”.
2. Solicitar capacitación a la Subdirección Logística 2 veces al año, proyectadas en los meses de mayo y agosto, para los jefes de estación y/o oficiales de servicio y a cada uno de los maquinistas, del procedimiento PROD-GIPAH-01 de Mantenimiento Correctivo del Equipo Automotor  y “Revisión Diaria del Parque Automotor PROD-GIPAH-03 versión 2.
</t>
  </si>
  <si>
    <t>6. Se evidencia que el caso 1083 (Maquina ME38) fue creado por mesa logística el 10-10-2018 para cambio de aceite, pero en el formato de mantenimiento tiene fecha de 22-09-218, adicional se observa que este caso no fue enviado por la estación por correo electrónico a Mesa Logística toda vez que no se encontró el respectivo correo pero si se tiene el formato de manera física, orientado hacia el incumplimiento por parte de la Subdirección Operativa – Estaciones, toda vez que no se está remitiendo al correo de mesalogistica@bomberosbogota.gov.co, la solicitud de mantenimiento de acuerdo al procedimiento PROD-GIPAH-01 de Mantenimiento Correctivo del Equipo Automotor, numeral 2 se indica: “Realizar la solicitud de mantenimiento a Mesa Logística vía correo electrónico (mesalogistica@bomberosbogota.gov.co) adjuntando el formato establecido, debidamente diligenciado y con las firmas establecidas” y cuyo responsable son los jefes de estación u Oficial de servicio</t>
  </si>
  <si>
    <t xml:space="preserve">1. No hay seguimiento diario y control por parte de los jefes de estación y/o oficiales de servicio, al personal operativo designado como maquinista en cada una de las estaciones, para el cumplimiento y diligenciamiento de las actividades a seguir en el procedimiento PROD-GIPAH-01 de Mantenimiento Correctivo del Equipo Automotor.                                                                                                                                                          2. No hay compromiso diario del personal operativo designado como maquinista en cada una de las estaciones, para el cumplimiento y diligenciamiento de las actividades a seguir en el procedimiento PROD-GIPAH-01 de Mantenimiento Correctivo del Equipo Automotor.  </t>
  </si>
  <si>
    <t xml:space="preserve">1. No hay seguimiento diario y control por parte de los jefes de estación y/o oficiales de servicio, al personal operativo designado como maquinista en cada una de las estaciones, para el cumplimiento y diligenciamiento de las actividades a seguir en el procedimiento PROD-GIPAH-01 de Mantenimiento Correctivo del Equipo Automotor.                                                                                                                                                  2. No hay compromiso diario del personal operativo designado como maquinista en cada una de las estaciones, para el cumplimiento y diligenciamiento de las actividades a seguir en el procedimiento PROD-GIPAH-01 de Mantenimiento Correctivo del Equipo Automotor.  </t>
  </si>
  <si>
    <t>14-I</t>
  </si>
  <si>
    <t>Documento  que contenga lineamiento de la secretaría técnica.</t>
  </si>
  <si>
    <t xml:space="preserve">Documento  que contenga lineamiento </t>
  </si>
  <si>
    <t>Seguimiento y autocontrol de los apoyos a la supervisión  para los contratos de la Subdirección.</t>
  </si>
  <si>
    <t xml:space="preserve">Base de datos alimentada con contratos de compraventa. </t>
  </si>
  <si>
    <t>Seguimiento, control y socialización.</t>
  </si>
  <si>
    <t>Acta de capacitación y acta de segumiento.</t>
  </si>
  <si>
    <t xml:space="preserve">Realizar autocontrol, seguimiento y desarrollo de las actividades, precontractuales, contractuales y poscontractaules, con el equipo administrativo y/o apoyo a la supervisión de cada uno de los contratos de la Sub. Operativa, se alimentara la base de datos denominada “cuadro de control y seguimiento de los contratos de la Sub. Operativa 2016-2018,” información requerida para ejercer dicho seguimiento contractual.
</t>
  </si>
  <si>
    <t xml:space="preserve">4. En las visitas realizadas a las siguientes estaciones B1, B3, B4, B6, B10 B14, B15, B16 y B17, los maquinistas no están realizando las inspecciones diarias “Actividad 4 realizar revisión diaria del vehículo”, por otro lado también se está incumpliendo con el registro de novedades al realizar la entrega de la máquina por parte de los maquinistas “Actividad 2 del procedimiento”, también las estaciones B4, B6, B10 y B17 los jefes de estación no están realizando el acta de relevo diaria “Actividad 1 del procedimiento”, por lo anterior se está incumplimiento lo establecido en el procedimiento “Revisión Diaria del Parque Automotor PROD-GIPAH-03 versión 2, descripción de las actividades.
</t>
  </si>
  <si>
    <t xml:space="preserve">Falta de verificacion y trazabilidad de la informacion registrada en la Matriz de casos ( Geoogle Drive) de las solicitudes de mantenimientos del parque automotor.  Errores en la digitacion. </t>
  </si>
  <si>
    <t>3 -I</t>
  </si>
  <si>
    <t xml:space="preserve">Falta de seguimiento de las garantias </t>
  </si>
  <si>
    <t xml:space="preserve">Elaborar una matriz de seguimiento a las garantías </t>
  </si>
  <si>
    <t>Oficina Asesora Jurídica</t>
  </si>
  <si>
    <t>Humanos- Tecnologicos</t>
  </si>
  <si>
    <t>Seguimiento oportuno de las garantías presentadas por los contratistas</t>
  </si>
  <si>
    <t>verificación de las garantias/ garantías radicadas en la OAJ</t>
  </si>
  <si>
    <r>
      <rPr>
        <b/>
        <sz val="8"/>
        <color theme="1"/>
        <rFont val="Calibri"/>
        <family val="2"/>
        <scheme val="minor"/>
      </rPr>
      <t xml:space="preserve">14-I </t>
    </r>
    <r>
      <rPr>
        <sz val="8"/>
        <color theme="1"/>
        <rFont val="Calibri"/>
        <family val="2"/>
        <scheme val="minor"/>
      </rPr>
      <t xml:space="preserve">se evidencia demora por parte de las estaciones en la entrega de la documentación que soporta los siniestros de los vehículos, en otros casos se entrega información incompleta o que no cumple con los requisitos mínimos para su trámite ante la aseguradora, con lo cual la gestión que adelanta la subdirección Logística se ve retrasada originando que las reclamaciones se adelanten con mucho tiempo posterior a su ocurrencia. </t>
    </r>
  </si>
  <si>
    <r>
      <rPr>
        <b/>
        <sz val="8"/>
        <color theme="1"/>
        <rFont val="Calibri"/>
        <family val="2"/>
        <scheme val="minor"/>
      </rPr>
      <t>3-I. Póliza:</t>
    </r>
    <r>
      <rPr>
        <sz val="8"/>
        <color theme="1"/>
        <rFont val="Calibri"/>
        <family val="2"/>
        <scheme val="minor"/>
      </rPr>
      <t xml:space="preserve"> En el contrato 177 de 2017 la póliza No.980-47-994000004852, no ha sido ajustado los amparos teniendo en cuenta el acta de inicio. Se observa, a folio 494 memorando 2017IE1271 del 15/09/2017 de la Subdirección Logística solicitando aprobación de póliza (remitida por el contratista la cual no se ajustaron los amparos-acta de inicio), no reposa aprobación de póliza de la OAJ y se informa que este contrato se encuentra en revisión acta de liquidación del contrato.</t>
    </r>
  </si>
  <si>
    <r>
      <t xml:space="preserve">1. </t>
    </r>
    <r>
      <rPr>
        <b/>
        <sz val="9"/>
        <rFont val="Calibri"/>
        <family val="2"/>
        <scheme val="minor"/>
      </rPr>
      <t xml:space="preserve">Almacén </t>
    </r>
    <r>
      <rPr>
        <sz val="9"/>
        <rFont val="Calibri"/>
        <family val="2"/>
        <scheme val="minor"/>
      </rPr>
      <t xml:space="preserve">responderá los items i-j-k, con sus respectivas evidencias.
2. </t>
    </r>
    <r>
      <rPr>
        <b/>
        <sz val="9"/>
        <rFont val="Calibri"/>
        <family val="2"/>
        <scheme val="minor"/>
      </rPr>
      <t>La Subdirección de Gestión Corporativa</t>
    </r>
    <r>
      <rPr>
        <sz val="9"/>
        <rFont val="Calibri"/>
        <family val="2"/>
        <scheme val="minor"/>
      </rPr>
      <t xml:space="preserve">, a través de Correo Electrónico solicitará semestralmente a los jefes de área el reporte de los elementos considerados a ser dados de baja para que cada funcionario remita el acta de reintegro en digital al líder Compras seguros de inventarios.
3. La </t>
    </r>
    <r>
      <rPr>
        <b/>
        <sz val="9"/>
        <rFont val="Calibri"/>
        <family val="2"/>
        <scheme val="minor"/>
      </rPr>
      <t>subdirección de gestión corporativa</t>
    </r>
    <r>
      <rPr>
        <sz val="9"/>
        <rFont val="Calibri"/>
        <family val="2"/>
        <scheme val="minor"/>
      </rPr>
      <t xml:space="preserve"> realizará comité de bajas teniendo en cuenta  los conceptos técnicos y los formatos presentados por la subdirección de logistica, se debe dejar acta del comité.
</t>
    </r>
  </si>
  <si>
    <t>Se reiterará a la Oficina Asesora de Planeación  de conformidad con el  memorando con cordis 2018IE17702</t>
  </si>
  <si>
    <t xml:space="preserve">Se evidencia que no se ha dado respuesta memorando 2018IE17702 del 30/11/2018 suscrito por la OAJ a Oficina Asesora de Planeacion poniendo de presente este hallazgo para que apoye la puesta en produccion del INFODOC. Continuara abierta mientras se  verifica su puesta en marcha. </t>
  </si>
  <si>
    <t>Seguimiento al cumplimiento  Directiva presidencial No. 02 del 12 de febrero de 2002 en lo referente a utilización de programas de ordenador (software)</t>
  </si>
  <si>
    <t>Se encontraron equipos sin antivirus instalado o en algunos casos se encuentra vencida la licencia.</t>
  </si>
  <si>
    <t>La Entidad actualmente cuenta con una consola de antivirus, la cual envía actualizaciones a cada equipo y esta se ejecuta cuando se reinicia el equipo.</t>
  </si>
  <si>
    <t>1. Adquisición del módulo de inventarios de software y hardware, para verificar de forma más eficiente y rápida el software instalado en los equipos de la Entidad.
2. Creación de hoja de vida de cada PC institucional.
3. Jornada de actualización, verificación y estandarización de aplicaciones.</t>
  </si>
  <si>
    <t>Se evidenciaron equipos en los cuales el sistema operativo no es original, y el office no se encuentra activo.</t>
  </si>
  <si>
    <t>La actualización y updates del softwarere requieren actualización, hasta tanto el equipo no se reinicie, éste no se activa y no se verá reflejado en el equipo</t>
  </si>
  <si>
    <t>Se observaron equipos con programas instalados y no se evidencio en PCT que las licencias sean propiedad de la Entidad</t>
  </si>
  <si>
    <t>Falta de confidencialidad en la contraseña de administrador, lo que permite a los usuariarios instalar programas no autorizados</t>
  </si>
  <si>
    <t>1. Revisión y actualización del procedimiento PROD-GT-06-SOPORTE TECNOLOGICO
2. Implementación del procedimiento.
3. Seguimiento a la implementación del procedimiento
4. Sensibilización mediante comunicados sobre el cumplimiento de los procedimientos de recursos tecnológicos.
5. Jornada de actualización, verificación y estandarización de aplicaciones.</t>
  </si>
  <si>
    <t>Tecnológicos</t>
  </si>
  <si>
    <t xml:space="preserve">Que cualquiereequipo que sea revisado cuente con la Licencia de antivirus instalada </t>
  </si>
  <si>
    <t>Que cualquier equipo que sea revisado cuente con la  Licencia de sistema operativo instalada</t>
  </si>
  <si>
    <t>Reducir la cantidad de programas instalados sin licencia</t>
  </si>
  <si>
    <t>Se seleccionaron 5 servidores que se encuentran a cargo de la Oicina Asesora de Planeación y el resultado fue el siguiente: 
No se evidencio fisicamente en el DATACENTER,. Se verificó en el inventario de corporativa y con fecha 06/08/2018 aparece como faltante</t>
  </si>
  <si>
    <t>Falta de actualización del inventario.
Inconsistencias en el registro de los inventarios.</t>
  </si>
  <si>
    <t>Mesa de trabajo con el área de inventarios para determinar la ubicación del equipo S8300</t>
  </si>
  <si>
    <t>Al indagar en el área de gestión de recursos tecnológicos sobre el control establecido para las licencias de software (Office, windows, AutoCad, Corel Draw, entre otras) se nos informó que no se encuentra actualizado el cuadro que se llevaba en excel y que ya no se está utilizando el aplicativo de mesa de ayuda denominado Aranda que permitía hacer control de activos y monitorear remotamente los recursos de los mismos lo qe permite concluir que actualmente no se tiene un control riguroso del software instalado en los equipos de cómputo</t>
  </si>
  <si>
    <t>Falta de actualización del excel con los inventarios</t>
  </si>
  <si>
    <t>Mesa de trabajo conjunta con el área de inventarios, para la depuración del inventario de licencias.</t>
  </si>
  <si>
    <t>Control efectivo sobre la información relacionada con la administración de los equipos de cómputo</t>
  </si>
  <si>
    <t>Actualiación en el inventario, obteniendo puntos de control del mismo</t>
  </si>
  <si>
    <t>Actualización de registro inventarios de licencias</t>
  </si>
  <si>
    <t>Actualización de los inventarios en excel, con el fin de mantener el control en las licencias de softwarte</t>
  </si>
  <si>
    <t>En el cuadro de CONTRATOS SUB.OPERATIVA 2016 - 2018 en el que se lleva a cabo todo el contro y seguimiento de la Subdirección adicional a esto tenemos el aplicativo de Google el cual da las alertas correspondientes.</t>
  </si>
  <si>
    <t>Los contratos que se realizaron nuevamente en el año 2019 tiene el visto bueno por la profesional idonea sandra rojas que es la persona encargada del proceso contractual de la subdirección operativa.</t>
  </si>
  <si>
    <t>No se evidencia avance para estaá acción de emjora , se deje el mismo del seguimiento an terior</t>
  </si>
  <si>
    <t>Correo del diligenciamiento de cada uno de las estaciones según el formato establecido para plasmar las respectivas necesidades.</t>
  </si>
  <si>
    <t>Se realizó la recopilación de la información en las 17 estaciones , con base en esa información se realizó la priorización de los elementos a adquirir. El profesional que atiende el seguimiento informa que  se ejecutará hasta donde alcance el presupuesta asignado a la SO.Se recomienda soxlitar ampliación del plazo paras cumplir con la segunda actividad de la cción propuesta.</t>
  </si>
  <si>
    <t>No se ha presentado por el momento el comité de vehiculos.</t>
  </si>
  <si>
    <t>se radico a las comandates, jefes de estación y a los oficiales de servicio el oficio con la directriz para el seguimiento y envio a la subdirección de las actas para soportar la subsanación del hallazgo.</t>
  </si>
  <si>
    <t xml:space="preserve">Esta cción de mejora no ha iniciado la  ejecución </t>
  </si>
  <si>
    <t>Se envió archivo a la SGC archivo en Excel denominado hoja de vida de computadores, para que corporativa verifique en PCT la activación de las licencias y equipos de cómputo,</t>
  </si>
  <si>
    <t xml:space="preserve">Se encuentra en etapa precontractual </t>
  </si>
  <si>
    <t>Se encuentra en etapa precontractual la contratación de la renovación de las licencias de Aranda, en cuanto a la HV de los PC se creó archivo en Excel con la información de los equipos, para la tercera actividad (estandarización de aplicaciones) se recomienda solicitar ampliación de plazo para cumplir con la acción</t>
  </si>
  <si>
    <t>No ha y avance</t>
  </si>
  <si>
    <t xml:space="preserve">Se recomienda reformular la actividad tres 3 y pedir ampliación de plazo para la fecha de terminación, No se evidencia avance </t>
  </si>
  <si>
    <t xml:space="preserve">Informa el coordinador de GRT que se adelantara la tarea con la conciliación  que realice el área de  inventarios de SGC </t>
  </si>
  <si>
    <t>Se verificará en el próximo seguimiento la conciliación realizada por parte de la SGC</t>
  </si>
  <si>
    <t>Contrato No. 01 de 2019 del 22 de Enero de 2019, se realizó el arrendamiento de la Bodega donde está operando la estación de Bomberos de Ferias. Memorando No. 2019IE4334 del 4 de marzo de 2019  de la Subdirección de Gestión Corporativa se entrega documentación a la Oficina Asesora Jurídica.
Informe final de gestión predio con rupi 1945-2018, Oficio No. 2018-400-011141-2</t>
  </si>
  <si>
    <t xml:space="preserve">Por medio del Contrato No. 01 de 2019 del 22 de enero de 2019, se realizó el arrendamiento de la Bodega donde está operando la estación de Bomberos de Ferias. Así mismo, mediante memorando No. 2019IE4334 del 4 de marzo de 2019 de la Subdirección de Gestión Corporativa le entregó a la Oficina Asesora Jurídica, los estudios previos con sus respectivos anexos para la contratación de la Interventoría de los estudios, diseños y Obras para la Construcción de la Estación de Bomberos de Ferias. Así mismo se observó el informe final de fecha 28 de mayo de 2018 gestión predio con rupi 1945-2018, Oficio No. 2018-400-011141-2.
Con corte al presente seguimiento la acción se encuentra vencida.  Se observaron evidencias que se están realizando, mostrando avance en la gestión administrativa sobre la continuación en gestionar la obtención de un nuevo predio para realizar la relocalización de la Estación. 
</t>
  </si>
  <si>
    <t>Para la primera acción, publicación del procedimiento PROD-GA-04 Egreso o salida definitiva por baja, versión 11.  De la segunda acción se evidencia el formato  FOR-GA-04-01 (Concepto técnico y registro fotográfico)</t>
  </si>
  <si>
    <t>Se evidencia el cumplimiento de la publicación del procedimiento PROD-GA-04 Egreso o salida definitiva por baja, versión 11. Con lo anterior, para este punto se cumple con el 0,17%  del 50% de 6 procedimientos a actualizar.  De la segunda acción se evidencia el formato  FOR-GA-04-01 (Concepto técnico y registro fotográfico) que fue actualizado y  hace parte del procedimiento enunciado anteriormente, con un cumplimiento del  otro 50%. Como el plan detalla un universo de 1 acción se dio un porcentaje porcentual del 50% para cada uno de las actividades. Asi mismo,  se observa  un borrador del procedimeinto de toma fiísica que incluye formatos y el informe de toma física.
Se recomienda cambiar el nombre de la carpeta en la ruta de calidad del procedimiento que se encuentra actualmente establecido en la ruta de calidad.</t>
  </si>
  <si>
    <t>No se observó avance de las acciones de cumplimiento.</t>
  </si>
  <si>
    <t>Se observó  un borrador del procedimiento de toma fiísica que incluye formatos y el informe de toma física.</t>
  </si>
  <si>
    <t xml:space="preserve">Correo electrónico del profesional del almacén al coordinador del  área administrativa, </t>
  </si>
  <si>
    <t>Como avance de la acción, se observó un borrador del procedimiento de toma física que incluye formatos y el informe de toma física.</t>
  </si>
  <si>
    <t xml:space="preserve">Se evidencia correo electrónico del profesional del almacén al coordinador del  área administrativa, solicitando la jornada de aseo al almacén de la UAECOB el día 27 de febrero de 2019 </t>
  </si>
  <si>
    <t xml:space="preserve"> Borrador del procedimiento de toma fiísica que incluye formatos y el informe de toma física.</t>
  </si>
  <si>
    <t>Como avance de la acción, se observó  un borrador del procedimiento de toma física que incluye formatos y el informe de toma física.</t>
  </si>
  <si>
    <t>De la primera acción  se evidencia el oficio 2019IE4987 del 14/03/2019. De la segunda acción se evidencia el memorando 2019IE4922 del 13/03/2019 y el memorando  2019IE4921 del 13/03/2019.</t>
  </si>
  <si>
    <t>De la primera acción  se evidencia el oficio 2019IE4987 del 14/03/2019 enviando la póliza del contrato No. 251 del 2017.  que inicia el 4/01/2019 y termina el 15/03/2019. DE la segunda acción se evidencia el memorando 2019IE4922 del 13/03/2019 remitiendo los informes de Jargu del contrato 236 de 2017 de los meses de julio a  diciembre de 2018 y enero de 2019, asi mismo, el memorando  2019IE4921 del 13/03/2019 remitiendo los informes de la Previsora contrato 251 de 2017 de los meses de julio a diciembre de 2018 y enero de 2019.
El hallazgo mostro avance y cumplimiento a la fecha del seguimiento del plan de mejoramiento, pero la fecha de terminación del mismo es al 31/07/2019. Esta oficina verificará su avance en el próximo seguimiento, con el fin de comprobar las entregas trimestrales hasta la terminación del mismo.</t>
  </si>
  <si>
    <t>No se observo avance de las acciones de cumplimiento.</t>
  </si>
  <si>
    <t>Se  realizaron  mesas mensuales el último día del mes, para verificar que la documentación remitida a la OAJ, este archivada.  (Mes de enero- febrero )</t>
  </si>
  <si>
    <t>Se  evidencia  mesas mensuales el último día del mes de los meses de diciembre 2018 y enero 2019  verificacion  documentación remitida a la OAJ, este archivada de los conbtratods Nos 431,432,434,438, 447,467,468,474 de 2018. Igualmente se evidencia mesa de trabao de febrero de 2019 revision de los contratos No. 02,28,28,09,33,31,48,19,07 y 24 de 2019</t>
  </si>
  <si>
    <t xml:space="preserve">Se envío a planeación (calidad) correo electronico, y memorando a traves del aplicativo CONTROLDOC, solicitud de revisión del proceso de contratación directa, el cual se modificó incluyendo la actualización de la obligacion del abgado asignado en cada proceso, de diligenciar la matriz de seguimiento de garantías. De igual forma se envió la matriz de seguimiento elaborada para revisión y posterior publicación en la ruta de la calidad. </t>
  </si>
  <si>
    <t>Se evidencia correo electronico del 18/03/2019 de la OAJ para revision de la OAP por parte del Profesional de Mejora Continua,   el procedimiento  de contratación directa (específicamente contratos de prestación de servicios) actualizado y con algunas modificaciones como el formato de apoyo a la supervisión y la matriz de garantías, los cuales se incluyeron en el procedimiento y  se encuentran adjuntos en el presente correo.</t>
  </si>
  <si>
    <t>Cuatro Indicadores de capacidad financiera: Indice de liquidez, de endeudamiento total, rentabilidad del patrimonio y rentabilidad del activo.</t>
  </si>
  <si>
    <t>Se evidenciaron 4 indicadores de capacidad financiera  en el informe de gestión de la Subdirección de Gestión Corporativa con corte a diciembre 31 de 2018. Se recomienda verificar los indices establecidos, los cuales sus análisis deben ir acorde con la naturaleza de la Entidad. Con lo anterior se evidencia un cumplimiento del 50% debido a que los mismos ya fueron establecidos, pero se sugiere realizar un análisis contable y presupuestal con el fin de mostrar la realidad financiera de la UAECOB.</t>
  </si>
  <si>
    <t xml:space="preserve"> Cronograma Calidad  ISO 90012015
02. CRONOGRAMA PARA FORMACIÓN CON CONTRATISTAS </t>
  </si>
  <si>
    <t>De igual manera se implemento un cronograma en donde se tienen establecidas las diferentes actividades programadas por el SIG entre las cuales se encuentran capacitaciónes para contratistas respecto al SIG-MIPG, se planificaron socializaciones en cuanto  a la cultura de calidad (ISO 9001) en el cronograma de vertificación de la entidad, así mismo se incluyó en el plan de adecuación MIPG, la estrategia para la divulgación de las dimensiones y políticas asociadas al nuevo modelo integrado de planeación y gestión.</t>
  </si>
  <si>
    <t>Acta de Reunión del 10 de Dic de 2018
Acta de reunión del 14 de enero de 2019 (Diseño Mapa de Procesos)
Acta de reunión del 14 de enero de 2019 (MIPG)
Acta de reunión del 16 de enero de 2019 
Acta de reunión del 12 de marzo de 2019
RESOLUCIÓN MAPA DE PROCESOS en WORD</t>
  </si>
  <si>
    <t>Se observo por parte de la Oficina de Control Interno la mrealización de mesas de trabajo entre el SIG y planeación con el fin de efectuar las gestiones necesarias para la actualización del mapa de procesos y demas formatos implicados, se espera que estas actualizaciones queden finalizadas para dar por cerrada la correspondiente acción.</t>
  </si>
  <si>
    <t>Base de datos con  Información Contractual.
Copia Bienes y rentas contratistas</t>
  </si>
  <si>
    <t xml:space="preserve">
Se evidencia por parte de la Oficina de Control Interno la revisión de 16 formatos de Bienes y Rentas los cuales tienen seleccionada la opción “para tomar posesión” de un total de 32 Contratos de Prestación de Servicios que han iniciado su ejecución dentro del periodo de la acción. Es importante dejar claro que el porcentaje de cumplimiento de la acción puede disminuir o aumentar dependiendo de los nuevos contratos que se celebren y tengan su formato de Bienes y Rentas diligenciado adecuadamente.
</t>
  </si>
  <si>
    <t>Base de datos con  Información Contractual.
Copia certicado Afiliación ARL</t>
  </si>
  <si>
    <t xml:space="preserve">Acta de Reunión del 15 de Noviembre de 2018
Acta de Reunión 21 de noviembre de 2018
Acta de Reunión 22 de Noviembre de 2018
Acta Comité Directivo 14 de enero de 2019
</t>
  </si>
  <si>
    <t>Se observo por parte de la Oficina de Control Interno la mrealización de mesas de trabajo entre el SIG y planeación con el fin de efectuar las gestiones necesarias para la actualización del mapa de procesos, de igual forma se evidencia la socialización del MIPG en comite directivo al igual que se han realizado mesas de trabajo para la artivulación de este modelo al mapa de procesos de la UAECOB</t>
  </si>
  <si>
    <r>
      <rPr>
        <b/>
        <sz val="8"/>
        <color theme="1"/>
        <rFont val="Calibri"/>
        <family val="2"/>
        <scheme val="minor"/>
      </rPr>
      <t>1.</t>
    </r>
    <r>
      <rPr>
        <sz val="8"/>
        <color theme="1"/>
        <rFont val="Calibri"/>
        <family val="2"/>
        <scheme val="minor"/>
      </rPr>
      <t xml:space="preserve"> Se evidencia que se generó una red dentro de la ruta de la calidad  ( # 172.16.92.9), en la cual se creó una carpeta que se llama "Gestión SYSST" allí se encuentra también el backup del Sistema de Gestión de Seguridad y salud en el trabajo,                 </t>
    </r>
    <r>
      <rPr>
        <b/>
        <sz val="8"/>
        <color theme="1"/>
        <rFont val="Calibri"/>
        <family val="2"/>
        <scheme val="minor"/>
      </rPr>
      <t>2</t>
    </r>
    <r>
      <rPr>
        <sz val="8"/>
        <color theme="1"/>
        <rFont val="Calibri"/>
        <family val="2"/>
        <scheme val="minor"/>
      </rPr>
      <t>. Se eviencia la  designación del responsable del Sistema de Gestión de Seguridad y Salud en el Trabajo  el Ing William Cabrejo, mediante memorando 2019IE650 del 18-01-2019.</t>
    </r>
  </si>
  <si>
    <t>Se evidencia avance en la estructuración del plan de trabajo en donde se asignó a los diferentes responsables para la ejecución de cada actividad.</t>
  </si>
  <si>
    <t>Se evidencia que de  acuerdo a la matriz IPVR y la matriz de aseguramiento AT se formuló el plan de capacitación con los objetivos, también se evidencia el envió de plan de capacitación para aprobación del Copasst.</t>
  </si>
  <si>
    <t xml:space="preserve">Se evidencia el cumplimiento de la acción, pero la efectividad se evaluará en el próximo seguimiento, teniendo en cuenta que la OCI recomienda que dentro del documento del Sistema de Gestión de Seguridad y Salud en el trabajo se describa la periodicidad del backup, quién y comó se solicita y el responsable de realizar este proceso. Además se recomienda solicitar a la OAP incluir dentro de su procedimiento  la realización de este backup de manera automática de acuerdo a la periodicidad establecida por la SGH, cumpliendo con la establecido en la resolución 566 de 2015. En los próximos seguimientos se realizará una muestra para determinar si se continúa con la realización del backup. 
</t>
  </si>
  <si>
    <t>La acción se encuentra vencida, se tuvo un avance con la elaboración del plan de trabajo en donde se define los responsables de ejecutar cada actividad, sin embargo queda como no cumplida,debido a que no se cumplió con la totalidad de las acciones propuestas, se recomienda que en el próximo seguimiento se cuente con las evidencias para darle cumplimiento a las metas establecidas al igual que la efectivida de las mismas.</t>
  </si>
  <si>
    <t>Se recomienda definir las metas y los recursos dentro del plan de capacitación de acuerdo a lo establecido en la acción, por lo anterior la eficacia se verificará en el próximo seguimiento con la aprobación del plan de capacitación por parte del PIC y las capacitaciones programadas VRS las ejecutadas con sus respectivas listas de asistencias y la inclusión de los criterios mencionados anteriormente.</t>
  </si>
  <si>
    <t>Se evidencia como avance el cambio de los objetivos de acuerdo a lo establecido en la resolución, adicional se observa que esta actividad se encuentra programada dentro del plan de trabajo 2019</t>
  </si>
  <si>
    <t>No se presenta avance en la acción.</t>
  </si>
  <si>
    <t xml:space="preserve">Se evidencia que la 1 acción se le hizo seguimiento 2 actividades programadas en el plan de trabajo esta se escogió al azar. </t>
  </si>
  <si>
    <t xml:space="preserve">Se evidencia que dentro del plan de trabajo 2019, se tiene programada la revisión de los objetivos, actividad que la máxima fecha de cumplimiento esta para el 30/05/2019 </t>
  </si>
  <si>
    <t xml:space="preserve">Se evidencia el avance de una de las dos acciones propuestas, para el próximo seguimiento se verificará la efectividad, observando el envió de los objetivos al SIG y la aprobación de los mismos, adicional verificando la actualización en los documentos que componen el SG-SST.   </t>
  </si>
  <si>
    <t>No se observa el cumplimiento de la acción teniendo en cuenta que no se ha aprobado el cambio de la política y objetivos por parte del SIG, para el próximo seguimiento e verificara la efectividad de la acción con la aprobación y divulgación de las mismas.</t>
  </si>
  <si>
    <t>Se evidencia el cumplimiento de la 1 acción, en la segunda no se presenta avance, por lo anterior en el próximo seguimiento se hará nuevamente al azar una muestra de la 1 acción con el fin de verificar su efectividad al igual que para la 2 acción.</t>
  </si>
  <si>
    <t>Se evidencia el avance de la acción propuesta, la efectividad se verificará en el próximo seguimiento en donde se debe presentar la aprobación de los objetivos por parte del SIC al igual que la divulgación de los mismos al COPASST, esto con el fin de terminar de cumplir la acción propuesta.</t>
  </si>
  <si>
    <t>No se tiene evidencia ni avance de la acción propuesta</t>
  </si>
  <si>
    <t>No se tiene evidencia o avance de la misma.</t>
  </si>
  <si>
    <t>Se evidencia como avance la actualización de la Matriz legal por parte de Seguridad y salud en el trabajo</t>
  </si>
  <si>
    <t xml:space="preserve">La acción se encuentra vencida toda vez que no se cumplió en los términos establecidos la acción propuesta. </t>
  </si>
  <si>
    <t>La acción estar por vencerse y no se presentó avance de las dos acciones propuestas, estas se validaran en el próximo seguimiento.</t>
  </si>
  <si>
    <t>La acción se encuentra vencida y no se presentó avance de la misma, en el próximo seguimiento se realizara la verificación de cumplimiento de la acción propuesta.</t>
  </si>
  <si>
    <t>Esta próxima a vencerse en el próximo seguimiento se verificara el cumplimiento de la acción propuesta.</t>
  </si>
  <si>
    <t>Esta acción esta por vencerse, se presenta un avance pero hace falta que de envié a jurídica para su verificación y hacer la evaluación trimestralmente de acuerdo a lo establecido en el procedimiento.</t>
  </si>
  <si>
    <t>Se evidencia como avance la consolidación del perfil sociodemográfico del personal operativo de la UAECOBB.</t>
  </si>
  <si>
    <t>Se observa como avance la implementación de un software con la empresa JLT para todo el tema de accidentalidad, también se evidencia el convenio para uso de la herramienta a la plataforma de ISOTOOLS.</t>
  </si>
  <si>
    <t>Se evidencia la definición de los grupos de interés en la matriz</t>
  </si>
  <si>
    <t xml:space="preserve">Se observa que la acción se encuentra vencida, hace falta consolidación del perfil sociodemográfico del personal administrativo y contratistas, al igual que realizar los formularios en google, en el próximo seguimiento se verificara el cumplimiento total de las acciones propuestas. </t>
  </si>
  <si>
    <t>La acción se encuentra vencida, en el próximo seguimiento se verificara el inicio y funcionamiento de este software para todo lo relacionado a la accidentalidad.</t>
  </si>
  <si>
    <t>La acción se encuentra vencida, se cumplió con la primera acción propuesta, falta la segunda en el próximo seguimiento se verificara el cumplimiento total.</t>
  </si>
  <si>
    <t>Como avance se evidencia la propuesta de ISOTOOLS para adquirir el software para todo el tema de administración de EPP, por lo tanto se estima que en abril ya esté en funcionamiento.</t>
  </si>
  <si>
    <t xml:space="preserve">Se evidencia la propuesta de los objetivos, adicionalmente se observa la formulación 
De los indicadores.
</t>
  </si>
  <si>
    <t xml:space="preserve">No se presenta evidencia. </t>
  </si>
  <si>
    <t xml:space="preserve">La acción se encuentra vencida, en el próximo seguimiento se verificara la implementación de este software para darle cumplimiento a las 3 acciones propuestas. </t>
  </si>
  <si>
    <t xml:space="preserve">La acción se encuentra por vencerse, y falta el cumplimiento de la segunda acción es decir que el SIG apruebe los cambios, en el próximo seguimiento se verificara la efectividad con la aprobación del SIG. </t>
  </si>
  <si>
    <t>La acción se encuentra por vencerse se recomienda para el próximo seguimiento darle cumplimiento de acuerdo a la meta establecida.</t>
  </si>
  <si>
    <t>La acción esta por vencerse, se recomienda que en el próximo seguimiento se evidencie el cumplimiento de acuerdo a la meta establecida.</t>
  </si>
  <si>
    <t>Como avance se observa la propuesta de ISOTOOLS del software en donde se llevaría la administración de los EPPs.</t>
  </si>
  <si>
    <t>La acción se encuentra por vencerse por lo que se recomienda en el próximo seguimiento darle cumplimiento en su totalidad de acuerdo a la meta establecida.</t>
  </si>
  <si>
    <t>Inicia ejecución posterior a la fecha del  seguimiento</t>
  </si>
  <si>
    <r>
      <rPr>
        <sz val="9"/>
        <color theme="1"/>
        <rFont val="Calibri"/>
        <family val="2"/>
        <scheme val="minor"/>
      </rPr>
      <t>2. Ausencia solicitud de viabilidad de Inversiones y solicitud CDP. En el contrato 590 de 2016, si bien es cierto se encuentra la viabilidad No. 879 del memorando 2016IE19183 del 30/12/2016 de solicitud 2016IE1972 del 30/122016, no reposa el memorando solicitud viabilidad de inversión (2016IE1972 del 30/12/2016), así mismo reposa el certificado de disponibilidad presupuestal No.177 del 30/12/2018 por el valor de $ 2.444. 542.236.00 de solicitud memorando 2016IE19180 del 30/12/2016, pero no reposa memorando de solicitud CDP (2016IE3180 del 30/12/2016). Así mismo, en el contrato 591 de 2016, si bien es cierto se encuentra viabilidad de inversión No. 880 del memorando 2016IE19183 del 30/12/2016 de solicitud 2016IE19173 del 30/12/2016 valor $519.921.072, no reposa en el expediente contractual la solicitud de viabilidad de inversión (2016IE19173 del 30/12/2016), así mismo reposa el certificado de disponibilidad presupuestal No. 178 del 30/12/2018 de solicitud memorando 2016IE19180 del 30/12/2016, pero no reposa memorando de solicitud CDP (2016IE19180 del 30/12/2016).</t>
    </r>
  </si>
  <si>
    <r>
      <rPr>
        <sz val="9"/>
        <color theme="1"/>
        <rFont val="Calibri"/>
        <family val="2"/>
        <scheme val="minor"/>
      </rPr>
      <t xml:space="preserve">1. Estudios Previos Ítem Justificación: En los contratos No. 582 de 201 cuyo objeto “compra de vehículos operativos para la UAECOB -1 máquina de rescate 4x2”, en el contrato 587 de 2016 cuyo objeto “ adquirir maquinas extintora para la UACOB Cuerpo Oficial de Bomberos de Bogotá”, en los contratos contrato 590 de 2016, cuyo objeto: “Adquirir 6 carro tanques con capacidad de transporte de agua de 2.300 galones de agua para la atención de emergencias”, en el contrato No. 591 de 2016 “Compra de 3 camiones tipo furgón de carrocería tipo sencilla con capacidad de carga mayor de 7.2 toneladas y hasta 10,5 toneladas y dos ejes con tracción 4x2”, no se observa en la justificación de los mismo, evidencia que se haya tratado en un comité de vehículos la adquisición del parque automotor. Lo anterior en contravía de lo establecido en la resolución No. 100 de 2009 artículo 2. que dispone: Objetivo del comité de vehículos asesorar al director sobre las especificaciones técnicas para la compra o cualquier modo de adquisición del parque automotor de la Unidad, y el artículo 4 así: “funciones del comité de vehículos, numeral 2: “Revisar y formular recomendaciones sobre los estudios previos para las contrataciones de adquisición y mantenimiento del equipo automotor de la Unidad”, igualmente lo dispuesto en la Resolución 170 de 2002 que modifica la Resolución No.100, por en la cual establece el comité de vehículos, dentro de sus funciones esta emitir recomendaciones sobre el plan de adquisiciones y ampliación del parque automotor de la Unidad.
</t>
    </r>
  </si>
  <si>
    <t>TERCER SEGUIMIENTO DE 2019</t>
  </si>
  <si>
    <t>3.Fecha seguimiento</t>
  </si>
  <si>
    <t>3.Evidencias o soportes ejecución acción de mejora</t>
  </si>
  <si>
    <t>3.Actividades realizadas  a la fecha</t>
  </si>
  <si>
    <t>3.Resultado del indicador</t>
  </si>
  <si>
    <t>3.% avance en ejecución de la meta</t>
  </si>
  <si>
    <t>3.Alerta</t>
  </si>
  <si>
    <t>3.Analisis - Seguimiento OCI2</t>
  </si>
  <si>
    <t>3.Auditor que realizó el seguimiento</t>
  </si>
  <si>
    <t>Incumplida</t>
  </si>
  <si>
    <t>El ente de control en informe de auditoria regular PAD 2019 cod. 160 establecio que esta acción de mejora fue incumplida y ordeno dar observancia a  lo establecido en la resolución 069/2015 parágrafo 1</t>
  </si>
  <si>
    <t xml:space="preserve"> </t>
  </si>
  <si>
    <t>Se envió archivo a la SGC archivo en Excel denominado hoja de vida de computadores, para que corporativa verifique en PCT la activación de las licencias y equipos de cómputo, se evidencia acta de reunión del 25/02/2019 I=  A partir de la fecha de inicio de actividades en Corporativa se realizará el seguimiento a el área de inventarios</t>
  </si>
  <si>
    <t>Invetigación Sumaria No. 201850033309900031E Presuntas Irregularidades en la ejecución de los contratos para la adquisición de máquinas de bomberos y equipos de respiración autónoma</t>
  </si>
  <si>
    <t>Solicitar se estudie la posibilidad de conformar equipos interdisciplinarios o reforzar los existentes para efectuar el control de contratos que por su valor o incidencia sean representativos para la ciudad, dadas las debilidades evidenciadas en la supervisión del contrato 587 de 2016 e informar a la Veeduría Distrital la decisión adoptada sobre el particular</t>
  </si>
  <si>
    <t xml:space="preserve">1. Convocar una mesa de trabajo para estudiar la posibilidad de conformar equipos interdisciplinarios para efectuar el control de contratos que por su valor o incidencia sean representativos para la ciudad. 
2.Ordenar a la oficina asesora de Juridica y la Subdirección de Gestión Humana, realizar una jornada de socialización y evaluación del manual de supervisión de contratos, a traves de un taller,  una encuesta o cualquier otro medio que permita medir el aprendizaje 
</t>
  </si>
  <si>
    <t>Solicitar impartir directivas a los funcionarios y Contratistas responsables del manejo documental para dar cumplimiento a la obligación de conformar expedientes de los procesos de manera ordenada, pronta y eficaz tal como lo dispone la Ley 594 de 2000 y demás normas contenidas en sus decretos y acuerdos reglamentarios, dado que no todos los documentos producidos en la ejecución de los contratos se encuentran en las carpetas contractuales</t>
  </si>
  <si>
    <t>No existe la cultura y conciencia de la importancia en la organización de los arhivos</t>
  </si>
  <si>
    <r>
      <rPr>
        <b/>
        <sz val="10"/>
        <color theme="1"/>
        <rFont val="Calibri"/>
        <family val="2"/>
        <scheme val="minor"/>
      </rPr>
      <t xml:space="preserve">Acción Correctiva: </t>
    </r>
    <r>
      <rPr>
        <sz val="10"/>
        <color theme="1"/>
        <rFont val="Calibri"/>
        <family val="2"/>
        <scheme val="minor"/>
      </rPr>
      <t xml:space="preserve">Fortalecer la cultura y conciencia de la organización de los archivos por medio de ejecución de socializaciones (Correos, charlas, comunicación en carteleras) o campañas en la organización de los expedientes de archivo, a todo el personal de la entidad.
</t>
    </r>
    <r>
      <rPr>
        <b/>
        <sz val="10"/>
        <color theme="1"/>
        <rFont val="Calibri"/>
        <family val="2"/>
        <scheme val="minor"/>
      </rPr>
      <t>Acción Correctiva:</t>
    </r>
    <r>
      <rPr>
        <sz val="10"/>
        <color theme="1"/>
        <rFont val="Calibri"/>
        <family val="2"/>
        <scheme val="minor"/>
      </rPr>
      <t xml:space="preserve"> Generar acto administrativo (circular) con las instrucciones para la conformación de los Expedientes de Archivo de acuerdo con los procesos, procedimientos e instrumentos archivísticos (TRD) y socializarlo a todo el personal de la entidad.</t>
    </r>
  </si>
  <si>
    <t>Solicitar se ordene un proceso de inducción y reinducción sobre los deberes y responsabilidades que tienen las personas a cargo la supervisión y el apoyo a la supervisión dentro de la Unidad e informar a la Veeduría Distrital las acciones que se adelantarán al respecto.</t>
  </si>
  <si>
    <t xml:space="preserve">1. Realizar mesas de trabajo con el area de Gestión Humana con el fin de coordinar la inclusion en un procedimiento y/o instructivo  de  la realización de inducción,  reinducción y socialización sobre los deberes y responsabilidades de los supervisores  y apoyos  a la supervisión.  2. Inducción, reinducción y socialización  sobre los deberes y responsabilidades de los supervisores  y apoyos  a la supervisión. 3. Verificar la efectividad de las mismas mediante evaluaciones. </t>
  </si>
  <si>
    <t>A través de los supervisores del contrato 582 de 2016, se solicite a la firma Incoldext, proveedor de los equipos de protección respiratoria, un reforzamiento en la capacitación en el uso de los equipos de respiración, en especial sobre el uso de la conectividad inalámbrica que estos poseen.</t>
  </si>
  <si>
    <t>por que el personal que estaba a cargo del proceso de configuración no habia asigando el tiempo necesario para Descifrar la configuración adecuada.</t>
  </si>
  <si>
    <t xml:space="preserve">1. Realizar video institucional evidenciando paso a paso el uso de los equipos de protección respiratoria y la conectividad inalámbrica de la configuración de los radios, en el cual se evidencia emparejamiento como de trasmisión (Tx) y recepción (Rx) haciendo el uso de la máscara y el spirocom. 
2. Enviar comunicado a cada comándate de compañía para que el video institucional sea socialización a los jefes de estación y el personal operativo. 
</t>
  </si>
  <si>
    <t>Se impartan las instrucciones necesarias para los supervisores de los contratos 583 y 587 de 2016, para que establezcan líneas de comunicación más fluidas entre los usuarios de las máquinas de bomberos y esa instancia, a fin que los servicios por fallas en las máquinas de bomberos tanto correctivos como preventivos contemplados en las cláusulas de los contratos sean proporcionados ágil y oportunamente, para lo cual como mínimo debe existir un reporte mensual del estado de cada máquina mientras se encuentren en garantía.</t>
  </si>
  <si>
    <t>falta de un instrumento que permita generar seguimiento y control de las intervenciones por garantía y/o otra causa para el equipo automotor.</t>
  </si>
  <si>
    <t xml:space="preserve">1. Requerirá la Subdirección Operativa a la Subdirección Logística el reporte mensual en la base de datos compartida entre la subdirección operativa y la subdirección logística (reporte, seguimiento y mantenimiento maquinas Sub. Log. Sub Op) la cual se enviara por memorando interno o correo electrónico para que sea socializado en las estaciones por los jefes de estación, oficiales de servicios, comandantes de compañía y maquinista. </t>
  </si>
  <si>
    <t>Impartir instrucciones a los Subdirectores Operativo y de Gestión del Riesgo, para que conjuntamente diseñen un protocolo donde queden plasmados responsables y tiempos máximos de respuesta para la atención de mantenimientos tanto preventivos como correctivos de las máquinas extintoras de incendios, dicho protocolo debe involucrar desde el bombero maquinista, jefe de turno, comandante de estación y funcionarios de las dos subdirecciones que presten el apoyo a la supervisión de los contratos en especial los de adquisición de máquinas extintoras de incendios. Una vez diseñada y aprobada la herramienta, debe ser remitida a la Veeduría Distrital para su verificación.</t>
  </si>
  <si>
    <t>Falta del registro de informacion dentro de la base de datos de los requerimientos de mantenimientos de los vehiculos, es decir, la herramienta existente no controla, ni registra todos los aspectos del mantenimiento del parque automotor.
Desconocimiento parcial de los procedimientos referentes a los procesos de mantenimiento del Parque Automotor por parte de los conductores operadores de los vehiculos.
Falta de articulacion de acciones comunes entre las areas de Operativa y Logistica</t>
  </si>
  <si>
    <t xml:space="preserve">* Actualizar  base de datos de registro de requerimientos de mantenimientos preventivos y correctivos con suministro de insumos  para consulta , manejo, seguimiento y control del  Parque Automotor de la UAECOB
* Socializar el procedimiento de solicitud de mantenimientos del Parque Automotor con el personal responsable de los vehiculos. 
</t>
  </si>
  <si>
    <t>Impartir instrucciones a la oficina asesora jurídica de la Unidad para que revise los casos de las máquinas extintoras adquiridas mediante el contrato 587 de 2016, que hayan presentado indisponibilidades mayores a 30 días, y estudie la posibilidad de hacer efectiva la garantía de calidad que ampara dicho contrato, en cuyo caso se deberá informar oportunamente a la Veeduría Distrital el resultado de la reclamación.</t>
  </si>
  <si>
    <t xml:space="preserve"> no hay una creación de una base de datos para generar una trazabilidad de  seguimiento del mantenimiento de las maquinas desde la subdirección logistica </t>
  </si>
  <si>
    <t>1. Enviar reporte si se presenta mayor a 30 días la indisponibilidad por garantías de las maquinas extintoras adquiridas en el contrato 587 a la oficina Asesora Jurídica. Esto se llevara a cabo con el reporte suministrado en la base de datos (reporte, seguimiento y mantenimiento maquinas Sub. Log. Sub Op), esto con el fin que nos presenten un asesoramiento jurídico para hacer efectiva la garantía de calidad que ampara dicho contrato; teniendo como insumo o soporte el informe mensual. Teniendo en cuenta que en caso de presentarse dicha reclamación se informará a la Veeduría en el marco del seguimiento que adelantará la oficina de Control Interno a la ejecución de la acción de mejora propuesta.</t>
  </si>
  <si>
    <t>Solicitar a la Unidad que se diseñe una matriz DOFA para definir los aspectos internos y externos que favorezcan o inhiban el buen funcionamiento de los procesos de elaboración de estudios previos para las futuras adquisiciones de equipos de bomberos, la cual deberá desglosar debilidades y fortalezas, tanto técnicas como jurídicas, para que en futuras adquisiciones de equipos de bombero la entidad se blinde, buscando siempre que prevalezca la calidad sobre cualquier otro criterio de selección, así como dotar de mejores herramientas jurídicas a la Unidad ante futuras reclamaciones a los proveedores de productos, entre otras cosas. Una vez diseñada y aprobada la matriz DOFA debe ser remitida a la Veeduría Distrital para su estudio</t>
  </si>
  <si>
    <t>Debilidad en mecanismos de autocontrol.</t>
  </si>
  <si>
    <t xml:space="preserve">1. Realizar mesas de trabajo con el fin de diseñar una matriz DOFA  2. Realizar un borrador de matriz DOFA producto de las mesas de trabajo 3. Revisión de la matriz DOFA por parte del subdirector de gestión del riesgo y de los jefes de oficina asesora de planeación y jurídica.           4.  Publicación  de la matriz DOFA   en la ruta de la calidad, para definir los aspectos internos y externos que favorezcan o inhiban el buen funcionamiento de los procesos de elaboración de estudios previos para las futuras adquisiciones de equipos de bomberos. </t>
  </si>
  <si>
    <t>Disponer lo necesario en las áreas involucradas para que la carpeta física de los contratos 582, 583 y 587 de 2016 sea revisada, actualizada y ordenada cronológicamente, con toda la documentación que se haya surtido de acuerdo con las normas archivísticas que rigen sobre el particular. Concluida dicha actualización se debe enviar un informe a la Veeduría Distrital sobre la labor desarrollada</t>
  </si>
  <si>
    <t xml:space="preserve">Corrección: Realizar una jornada de revisión de los expedientes documentales físicos de los contratos 582,583 y 587 de 2016 con el fin de identificar falencias y reorganizar los documentos.
Corrección: Elaborar el informe resultado de la jornada de revisión y reorganización del archivo de los expedientes documentales de los contratos 582,583 y 587 de 2016 y remitirlo a la veeduría distrital
</t>
  </si>
  <si>
    <t xml:space="preserve">Conocimiento del manual de supervisión por parte de los supervisores de contratos.
</t>
  </si>
  <si>
    <t>Mesa de trabajo realizada/Mesa de trabajo programada
Socialización realizada y evaluada (a través de un taller,  una encuesta o cualquier otro medio que permita medir el aprendizaje )</t>
  </si>
  <si>
    <t>Humanos, tecnológicos</t>
  </si>
  <si>
    <t>Generar la cultura y conciencia de la importancia en la organización de los arhivos en Entidad</t>
  </si>
  <si>
    <t>Actividades realizadas /Actividades programadas</t>
  </si>
  <si>
    <t xml:space="preserve"> Logísticos - Humanos - Tecnológicos</t>
  </si>
  <si>
    <t>2 inducción,  reinducción y socialización</t>
  </si>
  <si>
    <t xml:space="preserve">Inducciones planeadas /Inducciones realizadas </t>
  </si>
  <si>
    <t>Tecnologicos, humanos</t>
  </si>
  <si>
    <t xml:space="preserve">video institucional </t>
  </si>
  <si>
    <t>Video instucional/ socialización video estaciones</t>
  </si>
  <si>
    <t>humanos</t>
  </si>
  <si>
    <t xml:space="preserve">reporte mensual </t>
  </si>
  <si>
    <t>Reportes / Socializaciones estaciones</t>
  </si>
  <si>
    <t>Humanos
Tecnologicos</t>
  </si>
  <si>
    <t>Base de datos de registro de mantenimientos para  el seguimiento, manejo y control del Parque Automotor</t>
  </si>
  <si>
    <t>reporte</t>
  </si>
  <si>
    <t>reportes indisponibilidad/ efectividad de polizas</t>
  </si>
  <si>
    <t>Matriz DOFA</t>
  </si>
  <si>
    <t>mesas de trabajo/matriz dofa</t>
  </si>
  <si>
    <t>3.1.4.1</t>
  </si>
  <si>
    <t>3.1.4.2</t>
  </si>
  <si>
    <t>3.1.4.3</t>
  </si>
  <si>
    <t>3.2.1.1</t>
  </si>
  <si>
    <t>3.3.1.1</t>
  </si>
  <si>
    <t>3.3.1.3</t>
  </si>
  <si>
    <t>3.3.1.6</t>
  </si>
  <si>
    <t>3.3.1.7</t>
  </si>
  <si>
    <t>3.3.1.8</t>
  </si>
  <si>
    <t>3.3.1.9</t>
  </si>
  <si>
    <t>3.3.1.10</t>
  </si>
  <si>
    <t>3.3.1.11</t>
  </si>
  <si>
    <t>3.3.1.12</t>
  </si>
  <si>
    <t>Auditoria de regularidad PAD 2019 Cod. 160</t>
  </si>
  <si>
    <t>Subdirección de Gestión Humana</t>
  </si>
  <si>
    <t>Hallazgo administrativo por inefectividad de las acciones encaminadas a eliminar la causa de la no utilización de las 65 tablet Motorola et1 con 3G y WLAN, memoria 32GB, adquiridas en virtud del contrato 443 del 17 octubre 2014.</t>
  </si>
  <si>
    <t>Hallazgo Administrativo con incidencia Fiscal y presunta incidencia Disciplinaria en cuantía de $363.007.088, por pagos adicionales al presupuesto oficial del contrato 443-14 debido a que no se tuvo en cuenta la variación de la TRM lo cual era un riesgo económico PREVISIBLE que no consideraron en la planeación del contrato.</t>
  </si>
  <si>
    <t>Hallazgo Administrativo por el incumplimiento en la rendición de cuenta, por la no inclusión de pagos efectuados en el contrato 355-17 en el formato CB-0017 PAGOS del Sistema de información SIVICOF.</t>
  </si>
  <si>
    <t>Hallazgo Administrativo con Presunta Incidencia Disciplinaria, por castigo presupuestal sobre el presupuesto apropiado para la vigencia fiscal de 2018, al haberse superado el porcentaje autorizado para la constitución de reservas presupuestales a 31 de diciembre de 2017, que conllevó la aplicación de lo normado en el artículo 1 del acuerdo 5 de 1998.</t>
  </si>
  <si>
    <t>Hallazgo Administrativo, por Pasivos Exigibles pagados en la vigencia fiscal de 2018, en cuantía de $449,6 millones</t>
  </si>
  <si>
    <t>Hallazgo Administrativo con presunta Incidencia Disciplinaria, por alto monto de reservas constituidas a diciembre 31 de 2018, en cuantía de $24.381,7 millones</t>
  </si>
  <si>
    <t>Hallazgo Administrativo. Baja ejecución de metas.</t>
  </si>
  <si>
    <t>Hallazgo Administrativo por sobreestimación en el saldo de la cuenta otras cuentas por pagar por la permanencia de saldos de incapacidades pendientes por pagar de la EPS y ARL de vigencias anteriores.</t>
  </si>
  <si>
    <t>Hallazgo Administrativo con Incidencia Fiscal y Presunta Incidencia Disciplinaria por el deterioro al 100% de incapacidades de difícil cobro en cuantía de $36.736.867.</t>
  </si>
  <si>
    <t>Hallazgo Administrativo por inconsistencia presentadas entre el inventario físico discriminado, la conciliación de bienes muebles en bodega y el saldo presentado en el Estado de la Situación Financiera a 31 de diciembre de 2018 generando subestimación en la cuenta 1635.</t>
  </si>
  <si>
    <t>Hallazgo administrativo por inconsistencia presentadas entre el inventario físico discriminado, la conciliación de propiedades, planta y equipo no explotados y el saldo presentado en el estado de la situación financiera a 31 de diciembre de 2018, generando subestimación en la cuenta 1637</t>
  </si>
  <si>
    <t>Hallazgo Administrativo por inconsistencias presentadas entre el inventario físico discriminado, la conciliación de maquinaria y equipo en servicio y el saldo presentado en el Estado de la Situación Financiera a 31 de diciembre de 2018, generando subestimación en la cuenta 1655.</t>
  </si>
  <si>
    <t>Hallazgo Administrativo por inconsistencia presentadas entre el inventario físico discriminado, la conciliación de equipos de comunicación y computación en servicio y el saldo presentado en el Estado de la Situación Financiera a 31 de diciembre de 2018, generando subestimación en la cuenta 1670.</t>
  </si>
  <si>
    <t>Hallazgo Administrativo por falta de gestión en el cruce de los pagos realizados por anticipado, para el inicio de ejecución de contratos de vigencias anteriores.</t>
  </si>
  <si>
    <t>Hallazgo Administrativo por inconsistencia presentadas entre el inventario físico discriminado, la conciliación de equipos de comunicación y computación en servicio y el saldo presentado en el estado de la situación financiera a 31 de diciembre de 2018, generando subestimación en la cuenta 1970.</t>
  </si>
  <si>
    <t>Hallazgo Administrativo por sobrestimación en el saldo de la cuenta Adquisición de Bienes y Servicios Nacionales, por permanencia de saldos por pagar de contratos de vigencias anteriores</t>
  </si>
  <si>
    <t>Hallazgo Administrativo por sentencias judiciales que presentan saldo por pagar, en donde ya se le realizó su respectivo acto administrativo para dicho pago.</t>
  </si>
  <si>
    <t>Hallazgo Administrativo por diferencias presentadas entre la información remitida a la Secretaría Distrital de Hacienda - Dirección Distrital de Contabilidad y la registrada en contabilidad de la UAECOB, referentes a la implementación del nuevo marco normativo, Resolución No. 533 de 2015 emitida por la Contaduría General de la Nación y sus modificatorios así como por la normatividad expedida por la Secretaría Distrital de Hacienda Dirección Distrital de Contabilidad.</t>
  </si>
  <si>
    <t>Hallazgo Administrativo por suministrar información desactualizada al ente de control referente a la implementación nuevo Marco Normativo para entidades de Gobierno, adoptado con la Resolución No. 533 de 2015 emitida por la Contaduría General de la Nación y sus modificatorios, así como la normatividad expedida por la Secretaria Distrital de Hacienda – Dirección Distrital de Contabilidad.</t>
  </si>
  <si>
    <t xml:space="preserve">Por qué? Falta la contratación los servicios adicionales para lograr la operatividad e integración al sistema de información.
</t>
  </si>
  <si>
    <t>Por qué? al elaborarse la construcción de la matriz de riesgos no se tiene en cuenta la TRM</t>
  </si>
  <si>
    <t>Falta de verificación de la información a reportar en el formato CB-0017 PAGOS del Sistema de información SIVICOF</t>
  </si>
  <si>
    <t>Faltó reportar  a la Dirección el estado y cantidad de reservas por áreas.</t>
  </si>
  <si>
    <t>No haber acatado la normatividad y directrices de carácter presupuestal por parte de la Secretaría de Hacienda Distrital, relacionada con la constitución de las reservas presupuestales a diciembre 31 de 2017; situación que conllevó a que el presupuesto de Inversión de la Entidad de la vigencia fiscal 2018, fuera castigado ordenando su reducción en la suma de $1.408 millones de pesos.</t>
  </si>
  <si>
    <t>Faltó reportar  a la Dirección el estado y cantidad de pasivos exigibles por áreas.</t>
  </si>
  <si>
    <t>Debido a la reincidencia e incumplimiento de la normatividad por parte de la UAECOB, conlleva a que el presupuesto aprobado para la Entidad de la vigencia fiscal de 2019, al igual que sucedió con el presupuesto de la vigencia fiscal de 2018, sea castigado y reducido en el porcentaje que le corresponda en cumplimiento del artículo primero del Acuerdo 5 de 1998</t>
  </si>
  <si>
    <t>Deficiencias
de gestión por parte de la Entidad, evidenciada en la falta de seguimiento a los
procesos administrativos, falencias en los controles.</t>
  </si>
  <si>
    <t>En la UAECOB,  no existe procedimiento en el area Financiera como tampoco en la Subdireccion de Gestion Humana para seguimiento, recaudo de pago y registro contable con alertas de tiempos y valores.</t>
  </si>
  <si>
    <t>La Subdirección de Gestión Humana no está recibiendo información oficial de recaudos por parte de la Secretaría de Hacienda.</t>
  </si>
  <si>
    <t>Ausencia de un mecanismo de control para las desviaciones del inventario</t>
  </si>
  <si>
    <t>Desconocimiento a las responsabilidades en la supervisión de contratos</t>
  </si>
  <si>
    <t>Desconocimiento del manual del supervisor de contratos, tanto juridica como presupuestalmente.</t>
  </si>
  <si>
    <t>Falta comunicación entre financiera y la Oficina Asesora de Jurídica</t>
  </si>
  <si>
    <t>Ausencia de continuidad en el  contrato con el proveedor PCT</t>
  </si>
  <si>
    <t>No se establecieron filtros para la revisión de la información</t>
  </si>
  <si>
    <t>Realizar solicitud por medio de memorando a la oficina asesora de planeación para que inicie las acciones correspondientes de contratación de los servicios adicionales para la adquisición del plan de datos para las 65 Tablet Motorola et1 con 3g y wlan, memoria 32gb y puedan lograr su operatividad e integración al sistema de información.</t>
  </si>
  <si>
    <t xml:space="preserve">Realizar para los procesos contractuales la matriz de riesgos teniendo en cuenta la variación de la TRM, para la adquisición de los elementos que requiera este análisis, estipulando que el contratista asumirá el riesgo en caso que se materialice. </t>
  </si>
  <si>
    <t>Comparar información encontrada en el OPGET y el formato CB-0017 pagos del Sistema de información verificando que queden reportados todos los pagos realizados.</t>
  </si>
  <si>
    <t>Enviar reporte mensual a las Áreas de la UAECOB sobre las reservas que tienen a su cargo con copia a la Dirección para su conocimiento y fines pertinentes.</t>
  </si>
  <si>
    <t xml:space="preserve">Establecer compromisos por áreas de conformidad al análisis del Informe de Seguimiento Trimestral a la Ejecución Presupuestal.
</t>
  </si>
  <si>
    <t>Hacer seguimiento trimestral al cumplimiento de los compromisos adquiridos.</t>
  </si>
  <si>
    <t>Enviar reporte mensual a las Áreas de la UAECOB sobre los pasivos exigibles que tienen a su cargo con copia a la Dirección para su conocimiento y fines pertinentes.</t>
  </si>
  <si>
    <t xml:space="preserve">1. Establecer compromisos por áreas de conformidad al análisis del Informe de Seguimiento Trimestral a la Ejecución Presupuestal.
</t>
  </si>
  <si>
    <t>2. Hacer seguimiento trimestral al cumplimiento de los compromisos adquiridos.</t>
  </si>
  <si>
    <t xml:space="preserve">1. Establecer compromisos por áreas de conformidad al análisis del Informe de Seguimiento Trimestral a la Ejecución Presupuestal.
</t>
  </si>
  <si>
    <t xml:space="preserve">1. Formular procedimiento que defina las acciones necesarias para el el control y registro con oportunidad.
</t>
  </si>
  <si>
    <t>2. Elaborar base de datos con reporte de incapacidades con el fin de identificar objeciones.</t>
  </si>
  <si>
    <t xml:space="preserve">Reenviar el reporte de recaudos recibido  de la Secretaria de Hacienda a la Subdirección de Gestión Humana </t>
  </si>
  <si>
    <t xml:space="preserve"> partir del reporte de incapacidades enviado por Gestión humana, generar alertas sobre el riesgo de incobrabilidad por antigüedad.</t>
  </si>
  <si>
    <t>A partir del reporte de incapacidades enviado por Gestión humana, generar alertas sobre el riesgo de incobrabilidad por antigüedad.</t>
  </si>
  <si>
    <t xml:space="preserve">1. Solicitar a PCT realizar la modificación y parametrización en el sistema, del manejo de los comodatos y demás requerimientos identificados en la mesa de trabajo,  de acuerdo al nuevo marco normativo contable (almacen). 
</t>
  </si>
  <si>
    <t xml:space="preserve">2. Una vez se efectue el cierre de almacén,  se realizará (almacen) el cruce del informe detallado del inventario con el consolidado antes de ser enviado a contabilidad para la respectiva conciliación de las dos áreas.
</t>
  </si>
  <si>
    <t xml:space="preserve">3. Diseñar un indicador que permita controlar el inventario físico Vs el inventario en pesos (Indicador encontrado  en la Matriz de Indicadores de la Ruta de la Calidad).
</t>
  </si>
  <si>
    <t>4. Evidenciar la medición del indicador en dos periodos (el indicador será reportado semestralmente).</t>
  </si>
  <si>
    <t xml:space="preserve"> 1. Solicitar a PCT realizar la modificación y parametrización en el sistema, del manejo de los comodatos y demás requerimientos identificados en la mesa de trabajo,  de acuerdo al nuevo marco normativo contable (almacen). 
</t>
  </si>
  <si>
    <t xml:space="preserve"> 2. Una vez se efectue el cierre de almacén,  se realizará (almacen) el cruce del informe detallado del inventario con el consolidado antes de ser enviado a contabilidad para la respectiva conciliación de las dos áreas.
</t>
  </si>
  <si>
    <t xml:space="preserve"> 4. Evidenciar la medición del indicador en dos periodos (el indicador será reportado semestralmente).</t>
  </si>
  <si>
    <t xml:space="preserve">1. Solicitar a la supervisión de los contratos (SERVINFORMACION S.A y INDUSTRIA COL. DE EXTINTORES INCOLDEX LTDA) la legalización de los mismos para la actualización contable de los pagos anticipados.
</t>
  </si>
  <si>
    <t xml:space="preserve">2. Verificar quienes son los supervisores de los contratos 362-2015 232-2015 547-2016 338-2016 385-2017 323-2015 287-2016 016-2016 y solictar  a estos supervisores, informar el estado de ejecución y posterior actualización o pago si es el caso.
</t>
  </si>
  <si>
    <t xml:space="preserve">3. Solicitar el apoyo de la  Oficina Asesora Juridica (Temas contractuales) para la realización de una capacitación conjunta con la oficina de financiera (Temas presupuestales), sobre supervisión y seguimiento de contratos (manual de contratación supervisión e interventoria).
</t>
  </si>
  <si>
    <t>4. Evaluar el entendimiento de la capacitación para medir la eficacia de la misma.</t>
  </si>
  <si>
    <t xml:space="preserve">1. Solicitar a la Dirección Distrital de Contabilidad, concepto respecto al tratamiento de cuentas por pagar en poder del tesorero al cierre de vigencia.
</t>
  </si>
  <si>
    <t xml:space="preserve">2. Comunicar a la Oficina Asesora Jurídica por medio de memorando interno las resolución de cierre de vigencia emitidas por Dirección Distrital de Tesorería.
</t>
  </si>
  <si>
    <t>3. Dar cumplimiento a la resolución de cierre de vigencia emitida por Dirección Distrital de Tesorería (Ejecutando los pagos en las fechas establecidas, atendiendo el procedimiento establecido al cierre de cada vigencia FISCAL).</t>
  </si>
  <si>
    <t>1. Realizar una mesa de trabajo con el proveedor de PCT, con el fin de esclarecer el origen de las diferencias entre la matriz ESFA y los libros auxiliares generados en el modulo de contabilidad de PCT, estableciendo al proveedor  los requisitos necesarios para que el aplicativo corresponda a la necesidad  de la entidad y el nuevo marco normativo (Resolución 533 / 620 y modificatorios).</t>
  </si>
  <si>
    <t>1. realizar control trimestral por parte del contador del envío de la información contable, esto con el fin de verificar los registros internos versus lo enviado a la Dirección Distrital de Contabilidad-SH.</t>
  </si>
  <si>
    <t xml:space="preserve">operatividad e integración al sistema de información </t>
  </si>
  <si>
    <t>Matriz de riesgo</t>
  </si>
  <si>
    <t>Verificación reporte</t>
  </si>
  <si>
    <t>Oportunidad entrega de información</t>
  </si>
  <si>
    <t>Establecer compromisos</t>
  </si>
  <si>
    <t>Oportunidad entrega de pasivos</t>
  </si>
  <si>
    <t>Procedimiento formulado</t>
  </si>
  <si>
    <t>Reporte reenviado</t>
  </si>
  <si>
    <t>Generar alertas</t>
  </si>
  <si>
    <t>Control desviaciones</t>
  </si>
  <si>
    <t>Actualización</t>
  </si>
  <si>
    <t>Informes de estado de los contratos</t>
  </si>
  <si>
    <t>Supervisores capacitados</t>
  </si>
  <si>
    <t>Evaluación</t>
  </si>
  <si>
    <t>Cumplimiento de las responsabilidades en la supervisión de contratos</t>
  </si>
  <si>
    <t>cumplimiento a circular</t>
  </si>
  <si>
    <t>Optimización aplicativo</t>
  </si>
  <si>
    <t xml:space="preserve">Suministrar información veraz cuando es requerida </t>
  </si>
  <si>
    <t xml:space="preserve"># tablet adquiridas/ #tablet integradas  al sistema de información (FURD) </t>
  </si>
  <si>
    <t>Procesos contratualesde la Subdirección Operativa/ # matriz de riesgos formuladas pára los casos que aplique</t>
  </si>
  <si>
    <t xml:space="preserve"> Pagos reportados en el Formato CB-0017 /Total de  pagos reportados en el OPGET</t>
  </si>
  <si>
    <t>Total de reportes enviados con copia a Dirección/Total de reportes elaborados</t>
  </si>
  <si>
    <t xml:space="preserve">N° compromisos establecidos/N° de compromisos programados
</t>
  </si>
  <si>
    <t>N° de seguimientos realizados/ N° de seguimientos programados</t>
  </si>
  <si>
    <t xml:space="preserve">N° compromisos establecidos/N° de compromisos programados
</t>
  </si>
  <si>
    <t>No. de acciones ejecutadas/ No. de acciones programadas</t>
  </si>
  <si>
    <t>Reporte enviado a Gestión Humana / reporte recibido de la Secretaria de Hacienda</t>
  </si>
  <si>
    <t>Alerta generada/ reporte recibido</t>
  </si>
  <si>
    <t xml:space="preserve">No.  De modificaciones realizadas en PCT/Total de solicitudes enviadas 
</t>
  </si>
  <si>
    <t xml:space="preserve">No. de conciliaciones realizadas mensualmente/ No. de meses de la vigencia
</t>
  </si>
  <si>
    <t xml:space="preserve">Indicador diseñado/indicador planeado
</t>
  </si>
  <si>
    <t>Existencias según PCT (pesos)- Total inventario efectuado (pesos)</t>
  </si>
  <si>
    <t xml:space="preserve">No.  De modificaciones realizadas en PCT/ No. de solicitudes de modificaciones
</t>
  </si>
  <si>
    <t xml:space="preserve">No. de conciliaciones realizadas/ No. de meses de la vigencia
</t>
  </si>
  <si>
    <t xml:space="preserve">Diseño del indicador de Almacen
</t>
  </si>
  <si>
    <t>Existencias según PCT (pesos)-inventario efectuado (pesos)</t>
  </si>
  <si>
    <t xml:space="preserve">No.  De modificaciones realizadas en PCT/ No. de </t>
  </si>
  <si>
    <t xml:space="preserve">No. de contratos solicitados a los supervisores / No. de contratos a depurar
</t>
  </si>
  <si>
    <t xml:space="preserve">No. de supervisores capacitados/ No. de supervisores en la entidad
</t>
  </si>
  <si>
    <t>No. de supervisores que aprobaron la evaluación de la capacitación</t>
  </si>
  <si>
    <t># activida de realizadas/#actividades programadas</t>
  </si>
  <si>
    <t xml:space="preserve"> Existencias según PCT (pesos)-inventario efectuado (pesos)</t>
  </si>
  <si>
    <t xml:space="preserve">No. de Conceptos emitidos por la Dirección Distrital de Contabilidad / Total de conceptos solicitados.
</t>
  </si>
  <si>
    <t xml:space="preserve">Circulares socializadas a la OAJ /No. de circulares de  emitidas por la DDT
</t>
  </si>
  <si>
    <t>Cumplimiento a la resolución /resolución emitida por el DDT</t>
  </si>
  <si>
    <t>Mesa de trabajo realizada/Mesa de trabajo programada</t>
  </si>
  <si>
    <t>No. de informes avalados / No. de informes enviados a Secretaría Distrital de Hacienda</t>
  </si>
  <si>
    <t>Auditoría Interna SIG 2016</t>
  </si>
  <si>
    <t>4.3.1/18001:2007</t>
  </si>
  <si>
    <t xml:space="preserve">En el depósito de la Estación Centro Histórico B-17, se ubicó la nueva UPS, junto a líquidos inflamables, lo cual representa una clara condición insegura. Así las cosas se incumple la norma OHSAS 18001:2007 numeral 4.3.1, Identificación de peligros, valoración de riesgos y determinación de los controles, que establece: La Organización debe establecer, implementar y mantener un(os) procedimiento(s) para la contnua identificación de peligros, valoración de riesgos y determinación de los controles necesarios
</t>
  </si>
  <si>
    <t>1. No fue reportada la ubicación de la nueva UPS al área de Seguridad y Salud en el Trabajo</t>
  </si>
  <si>
    <t>Actualizar el procedimiento de IDENTIFICACION DE PELIGROS Y VALORACION DEL RIESGO, incluyendo LA GESTION DEL CAMBIO.</t>
  </si>
  <si>
    <t>100% acciones realizadas</t>
  </si>
  <si>
    <t>(Acciones realizadas/acciones propuestas)*100</t>
  </si>
  <si>
    <t>1Se evindencia como avance la actualización de matriz IPVER en donde se incluyo la UPS que no estaba identificado como peligro, se evidencia borrador del procedimiento en donde todo lo relacionado a la gestión de cambio quedando pendiente la aprobación por parte de planeación, planeación mediante correo electronico el 14-03-2019 para la actualización del documento en la ruta de la calidad</t>
  </si>
  <si>
    <t>OK</t>
  </si>
  <si>
    <t>Se evidencia el cumplimiento de la acción la efectividad se verificara en el próximo seguimiento cuando planeación actualice en la ruta de la calidad el documento</t>
  </si>
  <si>
    <t>10.33</t>
  </si>
  <si>
    <t>OBSERVACION: El hecho de que la vinculación del personal del área, sea el contrato de prestación de servicios, ha limitado la posibilidad de desarrollar programas de capacitación, teniendo únicamente derecho a recibir inducción y entrenamiento sobre el puesto de trabajo. No obstante aspectos como los contemplados en la Resolución 366 Políticas de Seguridad, uso y Administración de Recursos Tecnológicos, Artículo 5. Numeral 5.1. “Aceptar y distribuir una copia de estas políticas a los servidores públicos y contratistas bajo su supervisión”, al igual que lo dispuesto en el procedimiento INDUCCIÓN Y REINDUCCIÓN Vigente desde: 20/06/2014, Código: PROD-GTH-02 Versión: 04</t>
  </si>
  <si>
    <t>Porque el procedimiento  de induccion, hace enfasis en los empleados públicos y solo tangencialmente involucra a los contratistas como producto  o servicio capacitado</t>
  </si>
  <si>
    <t xml:space="preserve">  Formular un (1) programa de capacitacion interna, con las diferentes áreas, liderado por el Sistema Integrado de Gestión especifico para personal vinculado por contratos de eprestación de servicios.</t>
  </si>
  <si>
    <t>Humanos - Tecnolígicos</t>
  </si>
  <si>
    <t>Que los contratisitas de la UAECOB, sean parte importante de procesos de capacitacion interna diferentes al proceso  de induccion y entrenamiento sobre el puesto de trabajo</t>
  </si>
  <si>
    <t>Programa de capacitación interna</t>
  </si>
  <si>
    <t>Se evidencia que dentro de la solicitud de capacitación SGSST se incluyó en 5 ítems para capacitar a los contratistas, esta solicitud se envió al PIC mediante correo electrónico el 21-01-2019 para su aprobación, también se evidencia el envío de la propuesta de capacitación a los miembros del Copasst el 28-02-2019.</t>
  </si>
  <si>
    <t xml:space="preserve">Se evidencia el cumplimiento de la acción, la efectividad se verificará en el próximo seguimiento con la aceptación de la propuesta de capacitación por parte del PIC y las capacitaciones programadas VRS las ejecutadas con su listado de asistencia (contratistas).
</t>
  </si>
  <si>
    <t>1.1.3</t>
  </si>
  <si>
    <t>Falla en la planeación y ejecución del presupuesto asignado a SST quedando un 25% sin ejecutar.</t>
  </si>
  <si>
    <t>Para la vigencia 2017 la OAJ no aceptó la contratación de dos rubros debido a que priorizó valores mayores con SOP y SL</t>
  </si>
  <si>
    <t>Plan de trabajo en SYST firmado por la Dirección, estableciendo los recursos necesarios y las fechas para su apropiación</t>
  </si>
  <si>
    <t>heramienta desarrollada</t>
  </si>
  <si>
    <t>Plan de trabajo enviado para aprobación por la Dirección</t>
  </si>
  <si>
    <t>Se evidencia mediante memorando 2019IE4848 del 12-03-19, el envió del plan de trabajo para firma del Director, este mismo se encuentra firmado por los responsables incluyendo el Director de la UAECOB.</t>
  </si>
  <si>
    <t>La acción se encuentra cumplida, la efectividad se verificará en el próximo seguimiento teniendo en cuenta lo planeado vrs lo ejecutado de acuerdo al plan de trabajo y al presupuesto asignado.</t>
  </si>
  <si>
    <t>1.1.6</t>
  </si>
  <si>
    <t>Se evidencia que la resolución de elección de lo miembros  del Copasst se encuentra desactualizada, teniendo en cuenta que las personas que fueron designadas por la entidad ya no laboran desde el 2016 y 2017</t>
  </si>
  <si>
    <t>Funcionarios designados como COPASST se retiraron de la entidad y no fue actualizada la resolución de constitución</t>
  </si>
  <si>
    <t>Resolución de constitución COPASST 2018-2020, realizar los ajustes recomendados en la resolución de constitución, inlcuyendo: Ante un retiro el siguiente en la votación será su reemplazo.</t>
  </si>
  <si>
    <t>Resolución de constitución actualizada</t>
  </si>
  <si>
    <t xml:space="preserve">Se evidencia el cambio de la resolución # 25 de 2019 del 16-01-2019, en donde se incluyó la anotación que ante un retiro el siguiente en la votación será su remplazo.  </t>
  </si>
  <si>
    <t>La acción se encuentra cumplida frente a las actividades programadas.</t>
  </si>
  <si>
    <t>Se evidencia que no se estan haciendo las reuniones del Copasst mes a mes y adicional aparecen actas sin las firmas de algunos miembros por lo que se evidencia que no se esta cumpliendo con el quorum para llevar a cabo las reuniones del Copasst.</t>
  </si>
  <si>
    <t>Aunque la convocatoria para las reuniones COPASST se hacen, La participación de directivos y represtentantes no es constante</t>
  </si>
  <si>
    <t>Resolución de constitución COPASST 2016-2018, inlcuir: deberes de los representantes y sus funciones a fin de exigir su cumplimiento</t>
  </si>
  <si>
    <t xml:space="preserve">Se evidencia el cambio de la resolución # 25 de 2019 del 16-01-2019, en donde se incluye en el Artículo 1 las responsabilidades y sus funciones del COPASST. </t>
  </si>
  <si>
    <t>La acción se encuentra cumplida frente a las actividades programadas, la efectividad se verificará en el próximo seguimiento con el cumplimiento de las funciones y responsabilidades de los miembros del COPASST.</t>
  </si>
  <si>
    <t>1.1.7</t>
  </si>
  <si>
    <t>Falla en los registros de asistencia,en la planeación y ejecución del plan de capacitación para los miembros del Copasst.</t>
  </si>
  <si>
    <t>No se estableció un plan de capacitación para COPASST</t>
  </si>
  <si>
    <t>Plan de Capacitación en SYST, Incluir dentro del el un plan de capacitación para el COPASST , tomando los registros correspondientes a su asistencia y cumplimiento</t>
  </si>
  <si>
    <t>Se evidencia correo electrónico del 28-02-2019 a los representantes del COPASST para aprobación del plan de trabajo y plan de capacitación SGSYST UAECOB año 2019 para el PIC, en donde se incluyó a los miembros del COPASST, adicional a esto se evidencia correo electrónico del 18-02-2019 a los miembros del COPASST citándolos a la primera capacitación programada. También se cuenta con el registro de asistencia de la primera capacitación el 20-02-2019 en el cual se trató el tema de actualización legal del SGSST. Por lo último se tiene el plan de capacitación en donde se incluyó a los miembros del COPASST. también se evidencia el correo electronico enviado al PIC para la inclusión de este item</t>
  </si>
  <si>
    <t>La acción se encuentra cumplida, la efectividad se verificará en el próximo seguimiento con el cumplimiento de las actividades programas vrs las cumplidas dentro del plan de capacitación con sus respectivos registros de asistencia.</t>
  </si>
  <si>
    <t>1.1.8</t>
  </si>
  <si>
    <t>No se evidencia las reuniones ordinarias cada tres meses ni los informes de Gestión del Comité de Convivencia Laboral, verificando el desarrollo de sus funciones.</t>
  </si>
  <si>
    <t>dentro de la agenda del día,  solo se incluye la resolución de casos sin  los temas de agenda periódica, adicionalmente no se está planeando el desarrollo de los informes</t>
  </si>
  <si>
    <t>1. Incluir dentro de la agenda del día, no solo la resolución de casos sino también los temas de agenda periódica
2. Capacitar al personal en los aspectos legales del comité de convivencia</t>
  </si>
  <si>
    <t>Agenda de reunión ordinaria trimestral</t>
  </si>
  <si>
    <t>Se evidencia memorando 2018IE4042 del 10-09-2018 en donde se cita a los miembros del comité de convivencia para la capacitación de ley 1010 y normatividad vigente para el jueves 13-09-2018 este mismo fue enviado a los miembros mediante correo electrónico, también se observa el registro de asistencia de la capacitación realizada en la fecha establecida, también se cuenta con las actas de reunión No. 3 y 4 en donde se tocan temas no solamente de los casos reportados sino también sobre los talleres de riesgo psicosocial y capacitaciones entre otros.</t>
  </si>
  <si>
    <t>Se evidencia el cumplimiento de las acciones propuestas, en el próximo seguimiento se verificará con las actas de reunión la efectividad en donde se sigan tratando temas diferentes a los reportes de acoso laboral.</t>
  </si>
  <si>
    <t>Se evidencia que dentro del plan de capacitación no se esta teniendo en cuenta al personal contratista.</t>
  </si>
  <si>
    <t>Se priorzó las actividades para personal de planta, especialmente operativo tomando en cuenta que es una actividad de alto riesgo</t>
  </si>
  <si>
    <t>Incluir en el programa de capacitación, activiades de capacitación para personal contratista.</t>
  </si>
  <si>
    <t>Se evidencia el cumplimiento de la acción, la efectividad se verificará en el próximo seguimiento con la aceptación de la propuesta de capacitación por parte del PIC y las capacitaciones programadas VRS las ejecutadas con su listado de asistencia (contratistas)</t>
  </si>
  <si>
    <t xml:space="preserve">No existe evidencia de que el Copasst participara en la revisión anual del plan de capacitación. </t>
  </si>
  <si>
    <t>El PIC se avala a través de la comisión de personal y no se concertó con el COPASST</t>
  </si>
  <si>
    <t>Presentar el programa de capacitación definido en SYST para aprobación por parte del COPASST para la vigencia 2018-1019</t>
  </si>
  <si>
    <t>Plan de capacitación aprobado COPASST</t>
  </si>
  <si>
    <t>Se evidencia el envío para aprobación a los miembros del COPASST mediante correo electrónico el 28-02-2019 la propuesta de plan de capacitación 2019-2020</t>
  </si>
  <si>
    <t>La efectividad se verificará en el próximo seguimiento con la aprobación del acta # 2 la cual se firmará el 27-03-2019 por parte del COPASST.</t>
  </si>
  <si>
    <t>1.2.2</t>
  </si>
  <si>
    <t>se evidencia un incumplimiento en la planificación y realización de las inducciones y re inducciones en temas relacionados al SG-SST, tanto para el personal de planta y contratistas.</t>
  </si>
  <si>
    <t>La inducción  que se realizó dentro de a estrategia de inducción del SIG , cubriendo solo personal admnistrativo</t>
  </si>
  <si>
    <t>1. Establecer los temas de inducción y reinducción global
2. Proponer una estrategia virtual para realizar inducción y reinducción en SYST</t>
  </si>
  <si>
    <t>Se evidencia propuesta de plan de capacitación SYSST 2019, en donde se tiene establecidos los temas de inducción y re inducción en SYSST, adicional a esto se observa que se creó in link como parte de la estrategia virtual para realizar la inducción tanto del personal de planta como contratistas, en este link se encuentra una presentación con los temas más relevantes a tener en cuenta en todo lo relacionado a SST, por otro lado se cuenta con la elaboración de una pequeña evaluación a fin de garantizar el debido entendimiento de dicho tema, también se lleva un cuadro de control en donde se detalla las personas que realizaron la inducción virtual y la calificación de esta  misma, por otro lado se observa la creación y entrega de un diploma de las persona que a satisfacción cumplieron con dicha inducción.</t>
  </si>
  <si>
    <t>Se recomienda incluir dentro del documento de capacitación de inducción y re inducción la estrategia que se va a tener en caso de que el personal no apruebe la inducción y/o re inducción y cual va hacer la meta de la población a realizar dicha inducción y/o re inducción, esta efectividad se evidenciará en el próximo seguimiento.</t>
  </si>
  <si>
    <t>2.3.1</t>
  </si>
  <si>
    <t xml:space="preserve">Se realizó la autoevaluación con fecha del 31-08-2017, identificando las amenazas, pero no hace una relación directa de las prioridades a atender. </t>
  </si>
  <si>
    <t>se realizó  la autoevaluación tomando en cuenta lo establecido por la R1111/2017</t>
  </si>
  <si>
    <t xml:space="preserve"> Formular plan de trabajo en SYST tomando en cuenta la autoevaluación presentada en 31/08/2017</t>
  </si>
  <si>
    <t>Plan de trabajo formulado</t>
  </si>
  <si>
    <t>Se evidencia que el plan de trabajo 2019 se incluyó las falencias presentadas como resultado de la Auditoria Interna SG-SST 2018, esto con el fin de tomar acciones necesarias, en el plan de trabajo se detallas las fechas de cumplimiento de cada actividad programada con los responsables.</t>
  </si>
  <si>
    <t>La acción se encuentra cumplida, en el próximo seguimiento de realizará al azar la efectividad de las acciones programadas vrs las cumplidas</t>
  </si>
  <si>
    <t>En el plan de trabajo se evidencia actividades programas desde marzo pero este no fue modificado de acuerdo al resultado de la autoevaluación.</t>
  </si>
  <si>
    <t>El plan de trabajo ya había sido formulado cuando se realizó  la autoevaluación  por la R1111/2018</t>
  </si>
  <si>
    <t>No se evidencia que el resultado de la autoevaluación fuera llevado al plan de mejoramiento a fin de establecer la acciones necesarias para dar cumplimiento a las falencias detectadas</t>
  </si>
  <si>
    <t>Se estableció plan de trabajo en SYST pero no se elevaron las acciones al PMI</t>
  </si>
  <si>
    <t xml:space="preserve">Actualizar el  plan de trabajo de SYST  estableciendo las acciones necesarias de acuerdo a la auditoria realizada por la OCI la cual se baso en la Resolucion 1111 de 2017 </t>
  </si>
  <si>
    <t>2.4.1</t>
  </si>
  <si>
    <t>No se evidencia que el plan de trabajo anual con vigencia 2017 este firmado por el representate del SG-SST y ni por el empleador</t>
  </si>
  <si>
    <t>El plan de trabajo en SYST para 2017, se formuló antes de ser expedida la R1111/2017</t>
  </si>
  <si>
    <t>Enviar para firma por la Dirección el plan de trabajo en SYST 2018- 2019 una vez sea aporbado por el COPASST</t>
  </si>
  <si>
    <t>Plan de trabajo enviado para aprobación por la DIrección</t>
  </si>
  <si>
    <t xml:space="preserve">Se evidencia la aprobación del plan de trabajo 2019 por parte del Director de la UAECOBB, adicionalmente se presentó al Copasst para su aprobación en el acta #2 del mes de febrero. </t>
  </si>
  <si>
    <t>la acción se encuentra cumplida</t>
  </si>
  <si>
    <t>no se evidencia el cumplimiento de algunas actividades, ni tampoco se evidencia que su incumplimiento se haya llevado al plan de mejora para establecer las acciones necesarias para su cumplimiento</t>
  </si>
  <si>
    <t>No se incluyeron acciones en el PMI por inclumplimiento en la  de actividades propuestas</t>
  </si>
  <si>
    <t xml:space="preserve"> plan de trabajo en SYST: En su formulación incluir herramienta seguimiento a la ejecución de actividades programadas, definiendo acciones de merjoa en las desviaciones identificadas</t>
  </si>
  <si>
    <t>Se evidencia que dentro del plan de trabajo 2019 se incluyó a los responsables de cada línea con fechas establecidas para su cumplimiento, cuando exista una desviación cada responsable definirá su plan de acción correspondiente y este será escrito en la matriz de prestación de servicios que se definió de acuerdo  a las actividades que cada contrato tiene, el seguimiento se hará de forma mensual</t>
  </si>
  <si>
    <t>Se observa el cumplimiento de la acción, sin embargo se recomienda incluir en el plan de trabajo una columna de seguimiento de cada actividad, a fin de dejar la trazabilidad, en el próximo seguimiento se verificara la efectividad de las actividades programadas vrs las cumplidas con su respectivo plan de acción para aquellas que no se cumplieron.</t>
  </si>
  <si>
    <t xml:space="preserve">Con el fin de verificar las versiones de los documentos que actualmente se utilizan para operativizar el proceso Seguridad y salud en trabajo, correspondieran con los que se encuentran publicados en la ruta de calidad, se solicitó a la oficina Asesora de Planeación indicar cuál era la versión oficial y actual de los mismo, y nos informan que se encuentran desactualizado el listado maestro de documento, por lo que no fue posible realizar dicha verificación lo que permite concluir que no se está asegurando que las versiones actuales se encuentran disponibles en los puntos de uso o consulta, incumpliendo lo establecido en la y la NTC-OHSAS 18001 Numeral 4.5.4 Control de registros. </t>
  </si>
  <si>
    <t>Planeación se encuentra actualizando información de la ruta de la calidad</t>
  </si>
  <si>
    <t>1. Solicitar una mesa de trabajo con Planeación a fin de establecer los documentos vigentes en SYST y su ubicación.
2. Actualizar los documentos según esta reunión</t>
  </si>
  <si>
    <t>Se evidencia el envió de 3 correos el electrónicos al área de planeación con fecha de 12,13 y 14 marzo de 2019 para la actualización de los documentos del SG-SST en la ruta de la calidad, adicional a eso se observa que se creó una red (172.16.92.9) en donde se creó una carpeta de Gestión SST a fin de mantener los documentos vigentes.</t>
  </si>
  <si>
    <t>Se evidencia el cumplimiento de las dos (2) acciones propuestas, se verificara en el próximo seguimiento la actualización de dichos documentos en la ruta de la calidad.</t>
  </si>
  <si>
    <t>se evidencia que en los controles propuesto como oportunidad de mejora en el Normograma pese a calificarse que se cumple, no se está cumpliendo como lo son las inducciones y re inducciones.</t>
  </si>
  <si>
    <t>No hay responsables para el seguimiento al cumplimiento legal</t>
  </si>
  <si>
    <t>Inluir el seguimiento periódico con responsables en la matriz de requisitos legales</t>
  </si>
  <si>
    <t>matriz legal actualizada</t>
  </si>
  <si>
    <t>Se evidencia que dentro de la actualización que se realizó a la matriz de requisitos legales se involucró a los responsables de acuerdo a los requisitos establecidos en la misma.</t>
  </si>
  <si>
    <t>Se evidencia el cumplimiento de la acción, en el próximo seguimiento se verificara la efectividad de acuerdo al cumplimiento de los requisitos.</t>
  </si>
  <si>
    <t>2.9.1</t>
  </si>
  <si>
    <t>No se evidencia un procedimiento de especificaciones en SST para las compras y adquisición de productos y servicios.</t>
  </si>
  <si>
    <t>No se consideró necesario definir un procedimiento, tomando en cuenta que, La UAECOB de acuerdo a sus formatos para contratación, incluye la verificación de aspectos en SYST.</t>
  </si>
  <si>
    <t>Solicitar a la OAJ incluir como una actividad adicional en los procedimientos de contratación, la verificación de criterios en SYST y como punto de control la verificación de su cumplimiento por parte de la supervisión</t>
  </si>
  <si>
    <t>Se evidencia matriz de requisitos de SST de compras y memorando con cordis 2019I005165 con fecha del 20-03-2019 a la Oficina Asesora Jurídica los criterios de inclusión de SST a tener en cuenta en las compras recurrentes y contratos de prestación de servicio.</t>
  </si>
  <si>
    <t>Se evidencia el cumplimiento de la acción, en el próximo seguimiento se verificara la efectividad de la misma con los contratos para  vigencia 2019, en donde se aplique los criterios de inclusión de SST.</t>
  </si>
  <si>
    <t>Se evidencia que en el formato de estudios previos FOR-DE-25-02 item 9 se estipula los criterios ambientales y de salud ocupacional a tener en cuenta, pero estos al momento de ingresarlos no son tenidos en cuenta en la contratación, ni tampoco se ve que se anexe los documentos solicitados.</t>
  </si>
  <si>
    <t>2.10.1</t>
  </si>
  <si>
    <t>No se evidencia que se cuente con un procedimiento para la selección de contratistas y proveedores.</t>
  </si>
  <si>
    <t>Para la selección y evaluación de proveedores se cumple los dispuesto en las normas de contratación</t>
  </si>
  <si>
    <t>Establecer lineamientos en SYST para las adquisiciones, consolidándolas en un documento para que sean consultadas y verificadas en los procesos de compra</t>
  </si>
  <si>
    <t>lineamientos establecidos</t>
  </si>
  <si>
    <t>No hay evidencias de evaluación a los contratistas y proveedores.</t>
  </si>
  <si>
    <t>2.11.1</t>
  </si>
  <si>
    <t>Se tiene el procedimiento identificación de peligros, evaluación y control de riesgos labores, pero dentro de este procedimiento no se determina bien la gestión del cambio, ni se evalúa el impacto en SST sobre estos mismos, el flujograma de este procedimiento no muestra como tal la gestión del cambio cuando se generen cambios internos ( introducción de nuevos procesos, cambio en los métodos de trabajo, cambios en instalaciones, entre otros) o los cambios externos( cambios en la legislación, evolución del conocimiento en seguridad y salud en el trabajo, entre otros). Se han presentado cambios en la entidad, pero estos no se pueden identificar claramente, precisamente por no tener bien definidas las actividades y responsables y en qué casos se aplicaría</t>
  </si>
  <si>
    <t>no se está evidenciando en forma clara la gestión del cambio a través de la MIPVR</t>
  </si>
  <si>
    <t>1. Actualizar el procedimiento dentificación de peligros, evaluación y control de riesgos labores, definiendo el mecanismo para la Gestión del Cambio.
2. Evidenciar la Gestión del Cambio a través de la Matriz de Identificación de Peligros y Valoración de Riesgos (MIPVR).</t>
  </si>
  <si>
    <t>Se evidencia que dentro del procedimiento de identificación de peligros, evaluación y control de riesgos laborales se incluyó el instructivo de gestión del cambio, adicional a eso se observa la creación del instructivo de gestión del cambio, adicional a esto se evidencia el envió mediante correo electrónico del 14-03-19 a planeación para la actualización del documento en la ruta de la calidad</t>
  </si>
  <si>
    <t>Se evidencia el cumplimiento de la acción propuesta, la efectividad se verificara en el próximo seguimiento con la actualización del procedimiento en la ruta de la calidad.</t>
  </si>
  <si>
    <t>3.1.3</t>
  </si>
  <si>
    <t>No se evidencia que para la vigencia 2017 al médico que realiza las evaluaciones medicas se le haya informado sobre los perfiles de cargo.</t>
  </si>
  <si>
    <t>se envía el profesiograma en el cual se encuentra la información de las funciones esenciales</t>
  </si>
  <si>
    <t>1. Actualizar el profesiograma incluyendo las funciones esenciales para todos los cargos.
2. Para el contrato de la vigencia 2018, enviar documento al proveedor de examenes ocupacionales.
3. Actualizar el procedimiento de evaluaciones médicas incluyendo esta actividad</t>
  </si>
  <si>
    <t xml:space="preserve">Se observa la actualización del profesiograma en donde se incluyó el instructivo y tareas esenciales con fecha de marzo 2019, adicional a esto se evidencia el envió mediante correo electrónico el 24-01-2019 a UNIMSALUD empresa que realiza los exámenes médicos la actualización del profesiograma de la UAECOBB, también se observa la actualización del procedimiento de evaluaciones médicas en donde se incluyó la actividad del profesiograma, adicional a esto se envió a planeación mediante correo electrónico el 12-03-2019 para que se actualice el procedimiento en la ruta de la calidad </t>
  </si>
  <si>
    <t>La acción se encuentra cumplida, la efectividad se verificara en el próximo seguimiento con la actualización del documento en la ruta de la calidad.</t>
  </si>
  <si>
    <t>3.1.4</t>
  </si>
  <si>
    <t>no se evidencia que cuenten con el carnet de vacunas (Fiebre Amarilla, Tétano, Hepatitis B, Fiebre Tifoidea y HEP.A) del personal bomberil, Subdirección de Gestión Corporativa, Subcomandantes, Dirección Técnica, Tenientes entre otros, esto establecido en el profesiograma por cargos de la entidad,</t>
  </si>
  <si>
    <t>No se hace necesario el carnet de vacunación. Se cuenta con una base de datos para el seguimiento a la aplicación de las vacunas.</t>
  </si>
  <si>
    <t>solicitar al proveedor de VACUNACIÓN escanear los carnets de vacunación según las jorndas adelantadas</t>
  </si>
  <si>
    <t>carnets escaneados</t>
  </si>
  <si>
    <t xml:space="preserve">Se observa que dentro de los controles se estableció el consentimiento informado de las vacunas que se les practica adicional a esto se evidencia la firma de aceptación de recibido del carnet de vacunas para cada funcionario. </t>
  </si>
  <si>
    <t>Se evidencia el cumplimiento de la acción, la efectividad se verificara en el próximo seguimiento tomando al azar los nombres del personal al cual se le ha practicado las vacunas.</t>
  </si>
  <si>
    <t>3.1.5</t>
  </si>
  <si>
    <t>Se evidencia que las historias clínicas están custodiadas por un médico asesor de la ARL, pero él no es el que realiza los exámenes médicos ni tampoco tiene un contrato con UAECOB, adicional el procedimiento Evaluaciones Médicas Ocupacionales PROD-HG-06 y anexo B. Metodología Exámenes Médicos Ocupacionales no se tiene contemplado esta figura y el certificado de aptitud queda archivado en la hoja de vida de cada trabajador, pero en la muestra aleatoria de historias laborales no en todas se encuentra el certificado de aptitud médica. Adicional a esto en el procedimiento de Administración de Historias Laborales PROD-APY-GTH-1-19 "La custodia de las historias laborales está a cargo de la Coordinación de Talento Humano”, cuando lo correcto es que sean custodiadas por la empresa prestadora del servicio. También se evidencia que mediante el muestreo de revisión de historias laborales se tiene archivadas algunas historias clínicas, estas son muy antiguas las cuales deben de buscar el mecanismo para su archivo o su disposición final pero no deben de estar en las carpetas</t>
  </si>
  <si>
    <t>1. Se recibió herencia de historias clínicas de años anteriores
2. No se cuenta con médico de planta
3</t>
  </si>
  <si>
    <t xml:space="preserve">Actualizar el procedimiento de historias laborales elimiando la responsabilidad de la custodia sobre el médico asesor ARL 
</t>
  </si>
  <si>
    <t>PROcedimiento actualizado</t>
  </si>
  <si>
    <t>Se observa la actualización del procedimiento de evaluaciones medicas ocupacionales en donde se modificó la responsabilidad de las custodia de las historias laborales eliminando como responsable al médico asesor de la ARL, se evidencia el envió a planeación para actualizar el procedimiento en la ruta de la calidad mediante correo electrónico del 12-03-2019.</t>
  </si>
  <si>
    <t>No se evidencia el reporte de accidentes de trabajo y/o enfermedades laborales  a las entidades promotoras de salud, adicional no se está cumpliendo con el tiempo establecido para realizar el reporte que son dos (2) días hábiles siguientes al evento</t>
  </si>
  <si>
    <t>Tomando en cuenta que la mayoría de accidentes son leves, y el volumen el reporte se hace con corte semanal</t>
  </si>
  <si>
    <t>De acuerdo al artículo 62 del Decreto 1295 de 1994 se realizara el reporte de los accidentes laborales dentro de los terminos contemplados en la norma.</t>
  </si>
  <si>
    <t>Se evidencia que se está realizando el envió a las diferentes entidades promotores de salud en donde se incluyó el número de cordis con el que sale el comunicado de la entidad y llega con el sello de recibido, adicional se evidencia cuadro de control base de datos acercamiento en donde se hace seguimiento de los envíos a las diferentes entidades.</t>
  </si>
  <si>
    <t>Se evidencia el cumplimiento de la acción propuesta, la efectividad se verificara en el próximo seguimiento en donde se tome al azar un accidente y se evidencie el envió en los tiempos establecidos a las diferentes entidades.</t>
  </si>
  <si>
    <t>Se evidencia que no se aplica una metodología para la investigación de accidentes de trabajo por lo que no se sustenta las investigaciones realizadas de acuerdo al procedimiento “Reporte e Investigación de Accidentes e Incidentes de Trabajo PROD-GTH-03”</t>
  </si>
  <si>
    <t>Solo para los eventos nivel 2 y nivel 3 se deja evidencia escrita del uso de una metodología</t>
  </si>
  <si>
    <t>1. Actualizar el formato de investigación de accidentes nivel 2
2. Incluir en la matriz de accidentalidad el uso de la metodología 5XQ para accidentes nivel 1</t>
  </si>
  <si>
    <t xml:space="preserve"> Se observa la actualización del formato investigación de accidentes en donde se incluyó la metodología de investigación, se evidencia que en la matriz de acercamiento se incluyó como metodología los 5 porque.</t>
  </si>
  <si>
    <t>Se evidencia el cumplimiento de la acción, la efectividad se verificara en el próximo seguimiento con la actualización del formato en la ruta de la calidad y escogiendo al azar un accidente y verificando el cumplimiento de la investigación.</t>
  </si>
  <si>
    <t>4.2.4</t>
  </si>
  <si>
    <t>Se evidencia que se han hecho inspecciones de acuerdo al cronograma pero se ve una debilidad debido a que no se está cubriendo a todas las estaciones con estas inspecciones, las cuales presentan falencias relacionadas con aspectos del SG –SST y que fueron observadas en el desarrollo de esta auditoría en las visitas adelantadas a una muestra de estaciones.</t>
  </si>
  <si>
    <t>Se cuenta con inspecciones planeadas para todas las sedes entre los periodos 2016 a 2017, pero no para un solo año.</t>
  </si>
  <si>
    <t>Realizar cronograma de inspecciones y Realizar inspecciones en 2018 para todas las sedes</t>
  </si>
  <si>
    <t>Realizar inspecciones a los 17 centros de trabajo</t>
  </si>
  <si>
    <t>Sedes inspeccionadas/17</t>
  </si>
  <si>
    <t>Se observa la realización de las inspecciones en las 17 estaciones de bomberos, adicional a esto se cuenta con el cronograma de inspecciones con las fechas de programación.</t>
  </si>
  <si>
    <t>La acción se encuentra cumplida.</t>
  </si>
  <si>
    <t>Se evidencia que el resultado de estas inspecciones no se ve reflejado en el plan de mejoramiento propio del área para generar acciones tendientes a mitigar los riesgos identificados.</t>
  </si>
  <si>
    <t>Se cuenta con un instrumento para consolidar y gestionar las condiciones inseguras observadas en las sedes.</t>
  </si>
  <si>
    <t>1. Consolidar información en forma trimestral de las inspecciones realizadas.
2. Incluir acciones en el PMI acciones, según inspecciones planeadas realizadas y tomando los hallazgos más relevantes.</t>
  </si>
  <si>
    <t>Se observa el informe consolidado de positiva de las inspecciones realizadas en el 2018, adicional a esto se evidencia que dentro de la matriz de plan de mejoramiento se incluyeron las acciones más relevantes de las falencias encontradas en dichas inspecciones al igual que se evidencia él envió de solicitud de intervención de condiciones inseguras en riesgo  mecánico al líder del proceso la Doctora Gloria Verónica Zambrano mediante cordis 2019IE3800 DEL 25-02-2019, también se envió memorando con cordis 2019IE4800 a la subdirección operativa y Corporativa solicitando las acciones correctivas y de mejora por condiciones inseguras como resultado de las inspecciones, esto con el fin de que realicen la intervención cada líder involucrado.</t>
  </si>
  <si>
    <t>No se evidencia la participación del Copasst para la realización de estas inspecciones.</t>
  </si>
  <si>
    <t>El actual formato de inspecciones planeadas no incluye la participación del representante COPASST</t>
  </si>
  <si>
    <t>Actualizar el formato de inspección planeada incluyendo la participación de personal COPASST, ARL y el representante de SYST</t>
  </si>
  <si>
    <t>Formato actualizado</t>
  </si>
  <si>
    <t>Se evidencia la actualización del formato en donde se incluyó la participación del COPASST, ARL y el Representante del SGSST, adicional se observa que se envió a planeación mediante correo electrónico del 13-03-2019 la actualización del formato.</t>
  </si>
  <si>
    <t>La acción se encuentra cumplida, la efectividad se verificara en el próximo seguimiento con la actualización del formato en la ruta de la calidad.</t>
  </si>
  <si>
    <t>5.1.1</t>
  </si>
  <si>
    <t>Se evidencia que el plan de emergencias del edificio comando se encuentra desactualizado desde el 2013.</t>
  </si>
  <si>
    <t>No se ha actualizado el documento del plan de emergencia para la sede comando</t>
  </si>
  <si>
    <t>Actualizar el documento de del plan de emergencia para la sede comando</t>
  </si>
  <si>
    <t>Plan de Emergencias Actualizado</t>
  </si>
  <si>
    <t>Se evidencia la actualización del plan de emergencia con fecha de marzo 2019, adicional a esto se envió correo electrónico a planeación el 14-03-2019 para la actualización del documento en la ruta de la calidad.</t>
  </si>
  <si>
    <t>Se evidencia que el plan de emergencias del edificio comando no se ha divulgado.</t>
  </si>
  <si>
    <t>Divulgar el Plan de Emergencias de la Sede Comando una vez sea actualizado</t>
  </si>
  <si>
    <t>Plan de Emergencias Divulgado</t>
  </si>
  <si>
    <t>Se divulgo a los brigadistas mediante correo electrónico del 15-02-2019, adicional a esto se envió correo electrónico a planeación el 14-03-2019 para la actualización del documento en la ruta de la calidad.</t>
  </si>
  <si>
    <t xml:space="preserve">La acción se encuentra cumplida la efectividad se evaluara en el próximo seguimiento con la actualización del documento en la ruta de la calidad y la divulgación en la parte administrativa.  </t>
  </si>
  <si>
    <t>1. Elaboración de base datos de los CSP identificando las novedades de la ARL.
Se observó en el seguimiento una matriz actualizada donde se relacionan los contratos que se han celebrado en la Subdirección de Gestión del Riesgo con su fecha de Inicio, Fecha de terminación y fechas de cobertura del ARL, De igual forma se tiene de manera física copia de la certificación de ARL. Por lo cual se procedió a revisar las certificaciones físicas con la base de datos y se identificó que se tiene información de 28 certificaciones de ARL sobre los 32 CPS celebrados a la fecha.
Se identificó que los contratos celebrados en esta vigencia, tienen fecha de vencimiento a partir de Octubre de 2019 y la fecha de terminación de la acción es del 30 de marzo de 2019 por lo cual hay que esperar para empezar a realizar los trámites de cobertura en septiembre, sin embargo para esa fecha la acción ya estaría vencida. Por lo anterior la Subdirección de Gestión del Riesgo deja como compromiso solicitar a la Oficina de Control Interno la ampliación de la fecha final de la acción con el fin de dar cumplimiento dentro de los tiempos límites. Por solicitud del líder del proceso de modificó al fecha de terminación de la acción de mejora (22/05/2019)</t>
  </si>
  <si>
    <t>Gestión MATPEL</t>
  </si>
  <si>
    <t>Gestión para la búsqueda y rescate</t>
  </si>
  <si>
    <t>Gestión Integral de Incendios</t>
  </si>
  <si>
    <t>Gestión Administrativa</t>
  </si>
  <si>
    <t>Gestión tecnológica</t>
  </si>
  <si>
    <t>Gestión Humana</t>
  </si>
  <si>
    <t>Defensa Jurídica</t>
  </si>
  <si>
    <t>Gestión de Calidad</t>
  </si>
  <si>
    <t>Gestión integral de incendios</t>
  </si>
  <si>
    <t>Gestión del parque automotor y HEA</t>
  </si>
  <si>
    <t>Gestión Tecnológica</t>
  </si>
  <si>
    <t>Seguros</t>
  </si>
  <si>
    <t>Gestión Estratégica</t>
  </si>
  <si>
    <t>Gestión del Parque Automotor y HEA</t>
  </si>
  <si>
    <t>Gestión de Seguridad y salud en  el trabajo</t>
  </si>
  <si>
    <t>Gestión de Infraestructura</t>
  </si>
  <si>
    <t>Gestión de Asuntos disciplinarios</t>
  </si>
  <si>
    <t>Gestión de Servicio al Ciudadano</t>
  </si>
  <si>
    <t>Gestión de Asuntos Jurídicos</t>
  </si>
  <si>
    <t>Gestión Integrada</t>
  </si>
  <si>
    <t>Gestión Logística de Emergencias</t>
  </si>
  <si>
    <t>Planeación y seguimiento Institucional</t>
  </si>
  <si>
    <t>Gestión de seguridad y salud en el trabajo</t>
  </si>
  <si>
    <t>Compras de consumo</t>
  </si>
  <si>
    <t>Inventarios</t>
  </si>
  <si>
    <t>Gestión de Seguridad de la Información</t>
  </si>
  <si>
    <t>Control Interno</t>
  </si>
  <si>
    <t>William Cabrejo</t>
  </si>
  <si>
    <t>Se han venido realizando las gestión de liquidación e contratos y liberación de saldos , se tiene un saldo pendiente de $2,175,276,335</t>
  </si>
  <si>
    <t>Se evidencia cuadro de pasivos exigibles en donde se observa la disminución del 75% del total contabilizado  en pasivos exigibles.</t>
  </si>
  <si>
    <t>El artículo 11 de la Ley 1150/2007, establece un término de 30 meses para proceder a liquidar los contratos  bilateral y unilatearl</t>
  </si>
  <si>
    <t>La SGC solicitó a la OAJ  el concepto jurídico con el fin de establecer las actuaciones administrativas  que debe adelantar la Entidad para el caso de los Contrato 106 de 2007 y 587 de 2012. Se recomienda imprimir celeridad para cumplir con este acción de mejora.</t>
  </si>
  <si>
    <t>10.2.7</t>
  </si>
  <si>
    <t xml:space="preserve">SECOP. Debilidad en la supervisión al no verificar el cargue y dar aprobado y pagados a las cuentas de los contratistas, así como fallas en la verificación de documentos que estén bien cargados en el SECOP (pólizas), y debilidad en las obligaciones contractuales generales al no cargar el pago en la plataforma SECOP (Contratista y supervisor). En los contratos 382 de 2018 y contrato 021 de 2019. </t>
  </si>
  <si>
    <t xml:space="preserve">No se cuenta con la capacitacion ni las directrices suficientes para el manejo del aplicativo del Secop II en cuanto a la verificacion y el carge de las cuentas de los contratistas </t>
  </si>
  <si>
    <t>Se actualizara la plataforma del Secop II mediante la 1.revision de los contratos de CPS de la vigencia 2018 (los que apliquen, matriz), 2. solicitud de actualizacion a los contratistas (correo electronico) y posterior 3. verificacion y 4. aprobacion del as cuentas de cobro en la plataforma SecopII.</t>
  </si>
  <si>
    <t>Se actualizara la plataforma del Secop II mediante la 1.revision de los contratos de CPS de la vigencia 2019 (los que apliquen, matriz), 2. solicitud de actualizacion a los contratistas (correo electronico) y posterior 3. verificacion y 4. aprobacion del as cuentas de cobro en la plataforma SecopII.</t>
  </si>
  <si>
    <t>Subdirección de gestión del Riesgo</t>
  </si>
  <si>
    <t>Tecnologicos y Huamanos</t>
  </si>
  <si>
    <t>verificar y aprobar el 85% de los contratos en la plataforma del SecopII</t>
  </si>
  <si>
    <t>(Nº de actividades planificacdas para la aprobacion de las cuentas de los CPS que apliquen en el Secop II / Nº de actividades realizdas para la aprobacion de las cuentas de los CPS que apliquen en el Secop II.</t>
  </si>
  <si>
    <t xml:space="preserve">Con la finalidad de hacer sequimiento a la ejecucion del PAA se solicita seguimiento plan de contratacion de inversion PAA-2019 a cada dependencia asi: Memorando 2019I008346 id6465 del 24/05/2019 a la SGH, Memorando 2019I008345 id6444 del 24/05/2019 a la AOP, Memorando 2019I007881 id5499 del 16/05/2019 a la SGC, Memorando 2019I0007880 id5498 del 16/05/2019 a la SO, Memorando 2019I007879 id5497 del 16/05/2019 a la SGR. Las dependencias dan respuesta a dicha solicitud asi:  en memorando 2019I007919 id 5546 del17/05/2019 de la OAP,  memorando 2019I008020 id 5753 del 20/05/2019 de Comunicaciones y Prensa,  memorando 2019I008271 id 6298 del 23/05/2019 de la SO,  memorando 2019I008222 id 5975 del21/05/2019 de la SGR,  memorando 2019I008517 id 6779 del 29/05/2019 de la SC,   memorando 2019I0010933 id 11618 del 17/06/2019 de la SGH.   </t>
  </si>
  <si>
    <t xml:space="preserve"> 1. Acta de reunion del 30/07/2019  tema recomendaciones Veeduria Distrital referente a control de la contratacion con la presencia del Comité Directivo, donde se discutio el tema y no se considero necesario la no conformacion de equipos equipos interdisciplinarios o reforzar los existentes para efectuar el control de contratos, toda vez que existen mecanismos de control suficientes como son: Comite de contratacion, comite de vehiculos, manual de contratacion supervision e interventoria interna, informe se seguimientos trimnestral a la ejecucion, mesas de trabajo realizadas por la OAJ y las dependencias en los distintas modalidades de contratacion y capacitaciones continuas a los supervisores.  
2. Memorando 2019I01111747 del 02/08/2019 se solicita a la OAJ y SGH jornadas de socializacion de manual de contratacion supervision e interventoria interna. </t>
  </si>
  <si>
    <t xml:space="preserve">1. Se evidencia acta de reunión del 30/07/2019 del Comité Directivo asunto recomendaciones Veeduría Distrital referente a control de la contratación , donde se discutió el tema y no se consideró necesario la conformación de equipos equipos interdisciplinarios debido a que actualmente existentes como son: Comité de contratación integrado por el Comité Directivo dentro de sus funciones entre otras la resolución No. 061 de 2017 articulo 3 funciones del comité de contratación numeral f " conocer, analizar  y emitir concepto respecto de las solicitudes de contratación cuando generan erogación a cargo de la Unidad Especial Cuerpo Oficial de Bomberos de Bogotá”, El Comité de Vehículos la resolución No. 100 de 2009 “Por medio de la cual se crea y reglamenta el Comité de Vehículos de la Unidad Administrativa Cuerpo Oficial de Bomberos” integrada por equipos interdisciplinarios dentro de sus funciones entre otros el “artículo 4 dispone 1.   Emitir recomendaciones sobre el plan de adquisiciones y ampliación del parque automotor de la UAECOBB 2. Revisar y formular recomendaciones sobre los estudios previos para las contrataciones de adquisición y/o mantenimiento del equipo automotor de la Unidad”, igualmente dentro de los procedimientos contractuales  actualizados como son: mínima cuantía, selección abreviada de menor cuantía, licitación pública, concurso de méritos, la primera actividad mesas de trabajo con el profesional de la oficina asesora jurídica designado a fin de que brinde asesoría  y acompañamiento necesario para efectuar los ajustes pertinentes a los diferentes documentos que hacen parte del proceso de selección. Igualmente disponen  que se debe “solicitar por correo electrónico a la Oficina Asesora Jurídica, acompañamiento legal en la construcción del documento de Estudios Previos requeridos para el inicio de la contratación”.  Finalmente el Manual de Contratación Supervisión e Interventoría Código: MAN-GAJ-01version 10 vigente desde: 19/12/2018 artículo 16  dispone COMITÉ ESTRUCTURADOR Y ESTRUCTURACIÓN DE PROCESOS: Es un grupo interdisciplinario (Técnico-/Económico – Financiero – Jurídico), de servidores públicos idóneos, designados por el ordenador del gasto, encargados de la estructuración del Proceso de Contratación, iniciando por la elaboración de los estudios previos de conformidad con el análisis del sector y el proyecto de pliegos de condiciones. Este comité brindará asesoría al Ordenador del Gasto y al responsable de la dependencia solicitante, en el desarrollo del proceso de selección hasta el cierre del mismo. Cuando la entidad lo estime conveniente, este Comité podrá estar integrado por contratistas.  Los miembros del Comité están sujetos al régimen de inhabilidades, incompatibilidades, impedimentos y conflicto de intereses legales establecidos en la Constitución Política y en las leyes”. </t>
  </si>
  <si>
    <t>Diana Medrano</t>
  </si>
  <si>
    <t>Actas de reunión del 9 de febrero, del 8 de marzo, 5 de abril,  8 de mayo, 10 de junio y 8 de julio de 2019. Tema: revisión previa información reporte mensual SIVICOF, entre la Oficina Asesora Jurídica y el responsable del presupuesto de la Subdirección de Gestión Corportiva.</t>
  </si>
  <si>
    <t>Se toma de muestra los contratos 265, 331 y 237 de 2019. En el contrato 265 se encuentra el formato de designación de supervisión Radicado 2019I005610 del 1 de abril de 2019. En el contrato 331 se encuentra el formato de designación de supervisión Radicado 2019I008703 del 31 de mayo de 2019 y en el contrato 237 se encuentra el formato de designación de supervisión Radicado 2019IE4986 del 14 de marzo de 2019.</t>
  </si>
  <si>
    <t xml:space="preserve">Actas de capacitación al comité directivo de fechas 14 de enero de 2019, 26 y 29 de marzo de 2019, 13, 14, 18 y 19 de junio de 2019. </t>
  </si>
  <si>
    <t>Se toma muestra del contrato 237 de 2019 en el cual  se encontraron archivados los siguientes documentos:  informes de ejecución periodo 15 de marzo al 19 de junio de 2019, y orden de pago del 25 de junio de 2019 y respecto a la publicación se evidencia constancia de publicación en el Secop 2 del contrato y la aprobación de las garantías. Del Contrato 265 de 2019 se evidencia la constancia de publicación del contrato, de aprobación de garantías y de acta de inicio. Del contrato 331 de 2019 se encuentra constancia de publicación del contrato y la aprobación de las garantías.</t>
  </si>
  <si>
    <t xml:space="preserve">Actas mensuales verificación de documentación de marzo, abril, mayo,junio y julio de 2019. </t>
  </si>
  <si>
    <t xml:space="preserve">Se encuentra en la ruta de la calidad actualización de procedimiento de contratación directa, matriz de seguimiento de garantías contracuales diligenciada por los abogados (correo del 30 de julio de 2019 de una abogada) de la Oficina Asesora Jurídica remitido a la profesional especializada encargada de impartir aprobación a las pólizas quien consolida la información en la matriz. </t>
  </si>
  <si>
    <t>Se realiza actas de reunión entre OAJ y SGH del 22 y 29 de julio en las que se coordina  la elaboración de un memorando informando a los supervisores sobre la realización de un curso de capacitación en supervisión de contratos estatales dictado por la Alcaldía Mayor. Se evidencia memorando 2019I011364 del 26 de julio de 2019.Adicional a lo anterior la OAJ cuenta con material de apoyo para dar inicio al proceso de inducción, reinducción y socialización a los supervisores en el mes agosto de 2019.</t>
  </si>
  <si>
    <t>Se realiza  reunión de 23 de julio de 2019 entre la Subdirección Operativa, Subdirección de Gestión del Riesgo y la Oficina Asesora Jurídica en la que se distribuyeron las competencias para la elaboración del borrador de matriz DOFA.La próxima reunión quedó programada para el 12 de agosto de 2019.</t>
  </si>
  <si>
    <t xml:space="preserve">La Oficina Asesora Juridica mediane memorando 2019I010758 ID 11203 del 12/07/2019 suministro el contrato 395 de 2019  y a la fecha esta Oficina en desarrollo de  auditoria de contratacion de procesos publicos esta verificando el contrato 395 de 2009 referente al aplicativo Infodoc. </t>
  </si>
  <si>
    <t xml:space="preserve">Respecto al hallazgo 2.2.1.5, acción reformulada el 25/10/2018 por autorización de la Contraloría de Bogotá mediante Oficio 2018-24182 del 17/10/2018, a la fecha se evidencian actas de verificación así: acta de reunión del 08/11/2018, acta de reunión del 11/12/2018, acta de reunión 09/01/2019, acta de reunión del 09/02/2019, acta de reunión 08/03/2019, acta de reunión 05/04/2019, acta de reunión  08/05/2019, acta de reunión 10/06/2019 y acta de reunión 08/07/2019 tema: revisión previa información reporte mensual SIVICOF, entre la Oficina Asesora Jurídica y el responsable del presupuesto de la Subdirección de Gestión Corporativa. Esta accion queda en estado cumplida pero abierta hasta que el  ente de control verifique efectividad de la misma.  la OCI recomienda continuar realizando verificaciones como punto de control.  </t>
  </si>
  <si>
    <t xml:space="preserve">Se evidencia en la ruta de la calidad formato denominado “formato de designación de supervisión” código FOR –CON-04-05 V4 del 25/04/2019, se toma muestra aleatoria los contratos 265, formato de designación de supervisión Radicado 2019I005610 del 1 de abril de 2019, contrato 331 se encuentra el formato de designación de supervisión Radicado 2019I008703 del 31 de mayo de 2019 y en el contrato 237 se encuentra el formato de designación de supervisión Radicado 2019IE4986 del 14 de marzo de 2019. Esta accion queda en estado cumplida pero abierta hasta que el  ente de control verifique efectividad de la misma. 
</t>
  </si>
  <si>
    <t xml:space="preserve">Se evidencia memorando 2018IE16869 del 09/11/2018 por la Oficina Asesora Jurídica a los subdirectores y jefes de Oficina para capacitación sobre la utilización de los procesos, formatos y procedimientos actualizados de las modalidades de selección, se realiza capacitación el día 20/11/2018 a los supervisores y/o apoyos de las diferentes áreas de la UAECOB. Igualmente, se evidencia actas de reunión capacitación al Comité Directivo de fechas 14 de enero de 2019, 26 y 29 de marzo de 2019, 13, 14, 18 y 19 de junio de 2019. Esta accion queda en estado cumplida pero abierta hasta que el  ente de control verifique efectividad de la misma. </t>
  </si>
  <si>
    <t xml:space="preserve">Se toma muestra del contrato 237 de 2019 en el cual se encontraron archivados los siguientes documentos:  informes de ejecución periodo 15 de marzo al 19 de junio de 2019, y orden de pago del 25 de junio de 2019 y respecto a la publicación se evidencia constancia de publicación en el Secop 2 del contrato y la aprobación de las garantías. Del contrato 265 de 2019 se evidencia la constancia de publicación del contrato, de aprobación de garantías y de acta de inicio. Del contrato 331 de 2019 se encuentra constancia de publicación del contrato y la aprobación de las garantías. Igualmente se evidencia actas de reunión mensuales en donde verifica la debida publicacion y archivo de los documentos contractuales así:  acta de reunión del 28/03/2019 revisión contratos 66,64,99 114, 145 de 2018, acta de reunión 30/04/2019 revisión contratos 298,293,294,292,275 de 2019), acta de reunión 29/05/2019, revisión contratos 308,281,277,287,322,323,273 acta de reunión 21/06/2019 revisión contratos 344,332,327,323,329,313,315 de 2019 , acta de reunión 30/07/2019 revisión contratos 355,362,339,350,367 de 2019. sta accion queda en estado cumplida pero abierta hasta que el  ente de control verifique efectividad de la misma.  la OCI recomienda continuar realizando verificaciones como punto de control.  </t>
  </si>
  <si>
    <t>Se  evidencia  mesas mensuales el último día del mes de los meses de diciembre 2018 y enero 2019  verificacion  documentación remitida a la OAJ, este archivada de los contratos Nos 431,432,434,438, 447,467,468,474 de 2018. Igualmente se evidencia mesa de trabajo de febrero de 2019 revision de los contratos No. 02,28,28,09,33,31,48,19,07 y 24 de 2019.  Igualmente se evidencia actas de reunión mensuales en donde verifica la debida publicacion y archivo de los documentos contractuales así:  acta de reunión del 28/03/2019 revisión contratos 66,64,99 114, 145 de 2018, acta de reunión 30/04/2019 revisión contratos 298,293,294,292,275 de 2019), acta de reunión 29/05/2019, revisión contratos 308,281,277,287,322,323,273 acta de reunión 21/06/2019 revisión contratos 344,332,327,323,329,313,315 de 2019 , acta de reunión 30/07/2019 revisión contratos 355,362,339,350,367 de 2019</t>
  </si>
  <si>
    <t xml:space="preserve">Se encuentra en la ruta de la calidad matriz de garantias FOR-CON-04-15  Y actualización de procedimiento de contratación directa, donde hace alusion a matriz de seguimiento de garantías contracuales diligenciada por los abogados, al respecto se evidencia  (correo del 30 de julio de 2019 de una abogada) de la Oficina Asesora Jurídica remitido a la profesional especializada encargada de impartir aprobación a las pólizas quien consolida la información en la matriz, evidenciandose matriz de garantias consolidada del mes de Julio de 2019.  </t>
  </si>
  <si>
    <t xml:space="preserve">Se evidencia actas de reunión entre OAJ y SGH del 22 y 29 de julio en las que se coordina la elaboración de un memorando informando a los supervisores sobre la realización de un curso de capacitación en supervisión de contratos estatales dictado por la Alcaldía Mayor. Se evidencia memorando 2019I011364 del 26 de julio de 2019. Se observa en el seguimiento por parte de la OAJ cuenta con material de apoyo para dar inicio al proceso de inducción, reinducción y socialización a los supervisores en el mes agosto de 2019. Al respecto la OCI recomienda tener en cuenta la acción “Realizar mesas de trabajo con el área de Gestión Humana con el fin de coordinar la inclusión en un procedimiento y/o instructivo de la realización de inducción, reinducción y socialización sobre los deberes y responsabilidades de los supervisores y apoyos  a la supervisión”.  </t>
  </si>
  <si>
    <t xml:space="preserve">Se evidencia acta de reunión de 23 de julio de 2019 entre la Subdirección Operativa, Subdirección de Gestión del Riesgo y la Oficina Asesora Jurídica en la que se distribuyeron las competencias para la elaboración del borrador de matriz DOFA dejando la próxima reunión quedó programada para el 12 de agosto de 2019. Al respecto se la OCI recomienda tener en cuenta la fecha de terminación de la acción 31/12/2019. 
</t>
  </si>
  <si>
    <t>Borrador de procedimiento</t>
  </si>
  <si>
    <t>BD en excel con información de las incapacidades</t>
  </si>
  <si>
    <t>Invitaciones a capcitaciones en donde incluye a los contratista.</t>
  </si>
  <si>
    <t>Se tiene borrador del procedimiento se hacen observaciones sobre los registros que se deben incluir, y se revisará con financiera para establecer que se hace con el reporte que genera la SGH I=50%. Actas  de reunión del 07 de junio y 19 de julio de 2019  en donde se evidencia las reuniones del equipo de la SGH y el subdirector tratando el tema del procedimiento</t>
  </si>
  <si>
    <t xml:space="preserve">Se observa base de datos  en Excel alimentada desde el año 2014  hasta el 2019, se recomendación de que se cree un campo llamado objeciones con el fin de que sirva  de alerta en el tema de las incapacidades.
</t>
  </si>
  <si>
    <t xml:space="preserve">Se han venido haciendo invitaciones a los contratistas para inscribirse a las capacitaciones auspiciadas por la Secretaría General de la Alcaldía mayor de Bogotá. En el recuadro se pueden observar las temáticas.
Se observa resolución 516 de 2019 mediante la cual se adopta el PIC-2019, aprobado por la comisión de personal en sesión del 18 de junio. Se revisó tabla en Excel con relación de inscritos a los cursos dentro de los cuales se observan contratistas y personal de planta y provisionales. Han venido cumpliendo con la acción de mejora propuesta I=100%, la acción de mejora ha sido eficaz.
</t>
  </si>
  <si>
    <t>No se ha recibo respuesta por parte de de la SGC al oficio enviado</t>
  </si>
  <si>
    <t>Se adquirió el modulo randa inventarios</t>
  </si>
  <si>
    <t>Se tiene borrador del procedimiento PROD_GT-06</t>
  </si>
  <si>
    <t>No se evidencia respuesta de la SGC realcionada con la conciliación del invetario ofimático</t>
  </si>
  <si>
    <t>Mediante el contato 346/2019 se adquirió el módulo  ARANDA ., se tiene archivo en excel  que contiene la información delos PC de la entidad. Se recomienda pedir amplaición del plazo para cumplir con la acción toda vez que se encuentra vencida.</t>
  </si>
  <si>
    <t>Se tiene borrador del procedimiento PROD-GT-06 pendiente realiar correcciones, las otras 4 actividades dpenden de la primera. Se recomienda solcitar plazo para cumplir esta acción de mejora toda vez que se encuentra vencida.Mediante correo electrónico del 31/07/2019 elñ jefe de la OAP soclita amplaición de plazo para ejecutas la acción de mejora</t>
  </si>
  <si>
    <t>No se evidencia avance para esta acción de mejora. Nuevamente se recomienda pedir ampliación de plazo para cumplir con la meta propuesta. El jefe de la OAP envía correo el 31/07/2019 soclitando ampliación de plazo para cumplir con la acción propuesta.</t>
  </si>
  <si>
    <t>Se recomienda requerir a la SGC - inventarios para que realice la verificación con el archivo de HV de los PC. Se requiere imprir celeridad en la ejecución de estas acción toda vez que se encuentra vencido su plazo de ejecución</t>
  </si>
  <si>
    <t>Se envió oficio  a la OAP</t>
  </si>
  <si>
    <t>Se han venido ingresando contratos en el apliactivo</t>
  </si>
  <si>
    <t>Se tiene cuadro en excel que es monitoreado por la Profesional Sandra Rojas</t>
  </si>
  <si>
    <t>Se ha venido realizando la verificación de los expedientes contractuales</t>
  </si>
  <si>
    <t>Se realizó el anteproyecto 2020 con los comandes y profersionales de la SO</t>
  </si>
  <si>
    <t>Se tiene copia de las actas de los comités de vehículos en donde la SO ha expuesto la necesidad de adquirir máquinas</t>
  </si>
  <si>
    <t>SE ha venido alimentando y monitoreando el archivo de control credao en la Subdirección para los contratos</t>
  </si>
  <si>
    <t>Se tiene actas de verificación de las estaciones y listas de asistencia a las capacitaciones.</t>
  </si>
  <si>
    <t>Se realizó video en donde se explica el uso de los equipos de intercomunicación</t>
  </si>
  <si>
    <t>Se esta trabajando la herramienta  Google drive data estudio  en la SO</t>
  </si>
  <si>
    <t>Se adqurió el plan de datos para las TABLET</t>
  </si>
  <si>
    <t>Se incluyó en la matriz de riesgos el tema de la TRM</t>
  </si>
  <si>
    <t>A la fecha del seguimiento no se han presentado casos de compra que contemplen importación que amerite contemplar precios FOB y CIF, no obstante, el área informa que incluirá en el estudio de sector para los contratos a realizar en la vigencia 2019 una nota que contemple los precios CIF y FOB. Se deja el mismo avance del seguimiento anterior I= 100%.Se recomienda enviar a la OAP oficio con el fin de que se institucionalice y se minimice el riesgo de adquirir dichos bienes con un elevado margen de intermediación.</t>
  </si>
  <si>
    <t>Se verificaron aleatoriamente los contratos422-423-452-463-452-463-416-423 de 2018, y se encuenran ingresados en el aplicativo Google Drive, se ha venido cumpliendo con la acción de mejora propuesta.</t>
  </si>
  <si>
    <t xml:space="preserve">Se tiene cuadro en Excel denominado “Contratos Subdirección Operativa 2016-2018, el cual es alimentado por una profesional designada por el Subdirector. Han venido cumpliendo con la acción propuesta.
</t>
  </si>
  <si>
    <t xml:space="preserve">Se verificaron cta de revisión contractual de las carpetas 356, 300, 302, 081, 296 y 132 del 2018, se ha venido realizando la verificación de los expediente, la acción de mejora se ha vendo ejecutando, I=27/27= 100%
</t>
  </si>
  <si>
    <t>Se evidencia acta de reunión del 15 de julio de 2019.de los comandantes y los profesionales de la SO, con el fin de realizar el anteproyecto de inversión 2020 en donde se contemplan las necesidades de las estaciones. La segunda actividad no presenta avance, se recomienda acelerar los tiempos de ejecución toda vez que esta acción de mejora se encuentra vencida.</t>
  </si>
  <si>
    <t>Se evidencian actas del comité de vehículos en donde la SO, expone la necesidad de adquisición de máquinas, del 22 de mayo, 4 de junio  y  6 junio de 2019 han venido cumpliendo con la acción de mejora propuesta. I=100%</t>
  </si>
  <si>
    <t xml:space="preserve">Se verifico el cuadro en Excel y se observó que se ha venido alimentado con la información de los contratos, labor que realiza la profesión del área designada por el Subdirector. Se tiene en un archivo compartido en el DRIVE. se ha venido cumpliendo con la acción de mejora propuesta.
</t>
  </si>
  <si>
    <t>Actividad 1, el Subdirector envió oficio a las estaciones solicitando que se diligencie acta de verificación del parque automotor Bimensualmente, de inicio en el mes de mayo se evidencia acta de fecha 1 de mayo, 30 de junio 1 julio entre otras, levantadas en las diferentes estaciones de Bomberos. Se observó actas de la Subdirección Logística, en donde se menciona el proceso de capacitación adelantado en las estaciones de Bomberos sobre el procedimiento PODG-GIÄH-01. Ha venido cumpliendo con la acción propuesta</t>
  </si>
  <si>
    <t xml:space="preserve">Actividad 1, el Subdirector envió oficio a las estaciones solicitando que se diligencie acta de verificación del parque automotor Bimensualmente, de inicio en el mes de mayo se evidencia acta de fecha 1 de mayo, 30 de junio 1 julio entre otras, levantadas en las diferentes estaciones de Bomberos. Se observó actas de la Subdirección Logística, en donde se menciona el proceso de capacitación adelantado den las estaciones de Bomberos sobre el el tema PODG-GIÄH-01. Ha venido cumpliendo con la acción propuesta. </t>
  </si>
  <si>
    <t>Actividad 1, el Subdirector envió oficio a las estaciones solicitando que se diligencie acta de verificación del parque automotor Bimensualmente, de inicio en el mes de mayo se evidencia acta de fecha 1 de mayo, 30 de junio 1 julio entre otras, levantadas en las diferentes estaciones de Bomberos. Se observó actas de la Subdirección Logística, en donde se menciona el proceso de capacitación adelantado den las estaciones de Bomberos sobre el el tema PODG-GIÄH-01. Ha venido cumpliendo con la acción propuesta.</t>
  </si>
  <si>
    <t xml:space="preserve">Actividad 1, el Subdirector envió oficio a las estaciones solicitando que se diligencie acta de verificación del parque automotor Bimensualmente, de inicio en el mes de mayo se evidencia acta de fecha 1 de mayo, 30 de junio 1 julio entre otras, levantadas en las diferentes estaciones de Bomberos. Se observó actas de la Subdirección Logística, en donde se menciona el proceso de capacitación adelantado en las estaciones de Bomberos sobre el el tema PODG-GIÄH-01. Ha venido cumpliendo con la acción propuesta. </t>
  </si>
  <si>
    <t xml:space="preserve">Se observa video en donde se explica el uso del intercomunicador y el radio, I=1/2=50%, pendiente la segunda actividad 
</t>
  </si>
  <si>
    <t>El sistema de alertas se está trabajando en google Driver Data Estudio desde la Subdirección Operativa, se tienen los reportes del mes de mayo y junio de 2019, se tiene pendiente la socialización. I=16%</t>
  </si>
  <si>
    <t>A la fecha del seguimiento no se ha presentado indisponibilidad de las maquinas extintoras del Contrato 587, por este motivo no se ha generado ningún reporte a la oficina Asesora Jurídica. Es importante recomendar que la herramienta que se ha venido trabajando en google data, para que sirva de apoyo a la gestión de la Subdirección Operativa y a la entidad en el monitoreo del parque automotor se documente y socialice.El sistema de alertas se está trabajando en google Driver Data Estudio desde la Subdirección Operativa, se tienen los reportes del mes de mayo y junio de 2019.</t>
  </si>
  <si>
    <t>El plan de datos se adquirió con ETB mediante el contrato 308/2019 y actualmente las Tablet cuentan con este servicio. Cumple con la meta propuesta.</t>
  </si>
  <si>
    <t>Se evidencia que en la matriz de riesgos actual se estableció la variación de la tasa de cambio representativa del mercado o TRM en donde se transfiere el riesgo al contratista. Cumple con la meta propuesta.</t>
  </si>
  <si>
    <t>Base de datos Control Contratos
Az con documentos contractuales</t>
  </si>
  <si>
    <t>Base de datos Control Cuentas de Cobro contratos
Correos electronicos solicitando cargue de información sobre cuentas de cobro</t>
  </si>
  <si>
    <t>Se evidencia una base de datos la cual sirve de control para gestionar el debido diligenciamiento del formato único de declaración de bienes y rentas de los diferentes contratos a cargo de la Subdirección de Gestión del Riesgo, al igual que se evidencia copia de los formatos diligenciados y firmados por los Contratistas. Se da por cumplida la acción y en el próximo seguimiento se revisara su efectividad con el fin de asegurar que el control siga a pesar de haber cumplido con la acción al 100% y de esta manera se dará por cerrada la acción.</t>
  </si>
  <si>
    <t>Se evidencia una base de datos la cual sirve de control para gestionar las fechas de cobertura de cada uno de los contratos a cargo de la Subdirección de Gestión del Riesgo así como también se tiene una carpeta AZ donde se encuentra copia del certificado de afiliación del ARL y verificados estos junto con la base de datos se pudo identificar que los contratos a la fecha cuentan con la cobertura de la afiliación a la ARL de acuerdo con las fechas de inicio y de terminación de cada contrato.</t>
  </si>
  <si>
    <t>Se Observa que dentro de la Subdirección de Gestión del Riesgo se tiene una persona encargada de gestionar y actualizar la plataforma del SECOP II en cuanto a la revisión de contratos, verificación, actualización, corrección y aprobación de las cuentas de cobro en la plataforma del SECOP II para contratos de 2018 y 2019.</t>
  </si>
  <si>
    <t>Camilo Andrés Caicedo</t>
  </si>
  <si>
    <t>Se evidenciaron correos electrónicos  desde el área financiera a la SGC del  20 de mayo, 17 de junio y 12 de julio de 2019, detallando los pasivos exigibles por vigencias.
Asi mismo, se observa  el correo del 1 de agosto de 2019 enviado por el área financiera, donde discrimina un cumplimiento  de la acción de mejoramiento, evidenciando un saldo pendiente de $2.168.020.094 de liberar o pagar.</t>
  </si>
  <si>
    <t xml:space="preserve">Se evidencia el porcentaje arrojado de los indicadores establecidos con  corte a marzo y junio de 2019, sin  tener ningún anáisis como herramienta gerencial según lo establecido en el hallazgo. </t>
  </si>
  <si>
    <t>Se evidencia la solicitud de la SGC a la OAJ con el memorando No. 2019I008542 de mayo 29 de 2019 , requiriendo la liquidación de los contratos Nos. 106/2007 y 587 del 2012.  La OAJ respondio con el memroando 2019I09049 de junio 10 de 2019, concluyendo que se debe realizar un "Acta de cierre del expediente contractual". Con lo anterior, la SGC envia correo electrónico de fecha 13 de junio de 2019 al área de infraestructura para realizar lo pertinente.</t>
  </si>
  <si>
    <t>*Para la primera acción, se evidencia el cumplimiento, correspondiente al  contrato No. 588 de 2012 traslado del bien (Rupi 2.-1323-Bicentenario)  según radicado DADEP No. 20184040155381 del 29 de noviembre de 2019 y  la UAECOB radicado 2018-ER9201 del 3 de diciembre de 2018.
*Para la segunda acción, se evidencia la repuesta por parte de la OAJ sobre la elaboración del acta de cierre contractual, esta acción fue verificada con el hallazgo 2.3.12.
*Para la tercera acción, se evidencian los oficios Nos .2019E3924 del 6 de junio y  2019E04172 del 14 de junio del 2019, dirigido al DADEP anexando los documentos para la incorporación en los registros del DADEP del predio rupi 2607 correspondiente al reforzamiento de la Estación de Bosa .</t>
  </si>
  <si>
    <t xml:space="preserve">Se evidencia el acto administrativo No. 551 de fecha  10 de julio de 2019, donde se dieron de baja elementos de consumo y devolutivos. Con lo anterior se da cumplimiento a la acción respecto al manejo de bajas realizado por la Entidad. </t>
  </si>
  <si>
    <t>Se evidencia el cumplimiento de la acción con la actualización del procedimiento -PROD-GA-04-EGRESO O SALIDA DEFINITIVA POR BAJA, numeral 3.</t>
  </si>
  <si>
    <t>Se evidencia el reporte de OPGET de los pagos realizados y los formatos CB-0017 con la relación de los pagos de los meses de mayo, junio y julio de 2019</t>
  </si>
  <si>
    <t>Se evidencia correo electrónico enviado a la SGC del  20 de mayto ,18 de junio y 10 de julio de 2019, enviando las  reservas presupuestales de funcionamiento e inversión  constituidas por valore, giros y saldos pendientes de girar. Asi mismo se envia el mismo correo a las áreas de la UAECOB como cumplimiento de la acción de mejoramiento.</t>
  </si>
  <si>
    <t>No hay evidencias debido a que la acción de mejoramiento quedó mal formulada.</t>
  </si>
  <si>
    <t>Se evidencian correos electrónicos enviados por el área financiera ala Subdirección de Gestión Humana de fecha 9 de julio y 1 de mayo, relacionando los reportes de incapacidades enviados por la SHD, con fecha de corte a mayo y junio de 2019.</t>
  </si>
  <si>
    <t>Se evidencia correo electrónico de fecha 18 de julio de 2019 del área financiera a la SGH solicitando información sobre la fechas de radicación a las EPS para saber las fechas de antigüedad y asi generar las alertas.</t>
  </si>
  <si>
    <t>Se evidencia la solicitud de fecha 5 de abril reiterada el 23 de julio de 2019  mediante correo electrónico a PCT sobre las cifras que entrega el reporte disponible de PCT denominado ESFA en la que se presentan algunas diferencias con los libros auxiliares que se encuentran en el módulo de contabilidad del PCT. El caso específico corresponde a las siguientes cuentas 165511, 16700101 y 16700201 y 19700701.  Soporte PCT  Ltda mediante correo electrónico de fecha 29 de julio de 2019 responde soliciando datos de las vigencia 2017 y 2018 actualizados,  adjuntando el reporte de ESFA que se generó en el momento de la convergencia (2018).</t>
  </si>
  <si>
    <t>Se evidencia excell con el reporte de PCT de inventarios del mes de junio de 2019, tabla dinámica y conciliación entre reporte PCT y reporte consoliado de almacén generado por PCT.</t>
  </si>
  <si>
    <t>Se evidencia base en excell comparando el valor del inventario en bodega con corte a junio 30 de 2019 y los valores  reportados como faltantes. Se evidenció el indicador en la ruta de calidad, pero el mismo está siendo modificado de acuerdo a un ajuste realizado ya que al observar el mismo las variables estan al contrario.</t>
  </si>
  <si>
    <t>No se observan evidencias.</t>
  </si>
  <si>
    <t>Se evidencia excell con el reporte de PCT de inventarios del mes de junio de 2019, tabla dinámica y conciliación entre reporte PCT y el reporte consoliado de bienes de propiedad, planta y equipo no explotados generado por PCT.</t>
  </si>
  <si>
    <t>Se evidencia correo electrónico de abril 8 y  julio 3 de 2019 a los supervisores de los contratos en estudio por parte de la SGC, solicitando la  legalización, liquidación y/o pago de los mismos. A la fecha del presente seguimiento no se evidencia respuesta por parte de los supervisores.</t>
  </si>
  <si>
    <t>Se evidencia correo electrónico de abril 8 y  julio 3 de 2019 a los supervisores de los contratos en estudio por parte de la SGC, solicitando la legalización, liquidación y/o pago de los mismos. A la fecha del presente seguimiento no se evidencia respuesta por parte de los supervisores.</t>
  </si>
  <si>
    <t>No hay evdiencias para este hallazgo</t>
  </si>
  <si>
    <t>Se evidencia correo electrónico de fecha 23 de julio de 2019 del área financiera para el líder del aplicativo PCT, detallando las diferencias presentadas por  cuentas y PCT responde mediante correo el mismo 23 de julio de 2019 que se requiere anexar varios datos de vigencias anteriores, labor que a la fecha se está realizando y defiendo. Asi mismo se evidenció el acta de fecha 23 de julio de 2019 con algunos funcionarios del área contable con el líder del aplicativo PCT, donde se expuso situaciones relacionadas con el hallazgo.</t>
  </si>
  <si>
    <t>Se evidencia 5 informes avalados por el director, la SGC y el contador del mes de junio de 2019, asi mismo, se evidencia la resmisión a la SHD por el aplicativo Bogota Consolida el 12 de julio de 2019.</t>
  </si>
  <si>
    <t>Se evidenciaron los diferentes correos electrónicos enviados desde el área financiera a cada una de las dependecias de la UAECOB, detallando por vigencias los contratos pendientes de liberar o pagar como pasivos exigibles, mostrando un avance del 75%.</t>
  </si>
  <si>
    <t>Se evidencia la respuesta de la OAJ, solicitando el análisis el área técnica con el fin de realizar el acta de cierre del expediente contractual. Se recomienda articular con el área de infraestructura, con el fin de tener el insumo parea elaborar el cierre contractual y dar  cumplimiento al hallazgo.</t>
  </si>
  <si>
    <t>Se evidencia gestión para las tres acciones establecidas, mostrando un avance del 65%.</t>
  </si>
  <si>
    <t xml:space="preserve">Se da cumplimiento de la acción de mejoramiento con la inclusión de los elementos de consumo en la resolución de baja 551 del 10 de julio de 2019. </t>
  </si>
  <si>
    <t>Se observa cumplimiento de la acción establecida mostrando un avance del 100%.</t>
  </si>
  <si>
    <t>Se observa el cumplimiento de la acción de los tres meses en estudio, mostrando un avance 38%.</t>
  </si>
  <si>
    <t>Según lo analizado y observado entre la SGC y la OCI, la acción se debe reformular debido a que hace referencia a los pasivos pagados durante la vigencia fiscal 2018. Se recomienda realizar el ajuste de la misma 30 días hábiles del vencimiento del hallazgo.</t>
  </si>
  <si>
    <t>Se evidencia un avance del 25% referente al envio de los reportes de incapacidades mensuales de los meses de mayo y junio de 2019.</t>
  </si>
  <si>
    <t>Se evidencia un avance del 25% , respecto a la meta establecida.</t>
  </si>
  <si>
    <t>Se evidencia un avance del 60% , respecto a la meta establecida, ya que no se observa eficacia en la acción desarrollada debido a que no se ha identificado la causa del por que las diferencias presentadas y observadas por el Ente de Control.</t>
  </si>
  <si>
    <t>Se evidencia un avance del 13% respecto a la meta establecida.</t>
  </si>
  <si>
    <t>El indicador en mención está siendo reformulado por el área encargada, por consiguiente no hay análisis ni medición del mismo.</t>
  </si>
  <si>
    <t xml:space="preserve">De acuerdo a lo verificado por la funcionaria encargada del análisis de la acción  y según lo referido, se piensa solicitar el  cambio de la acción de mejoramiento. </t>
  </si>
  <si>
    <t>No se observaron evidencias</t>
  </si>
  <si>
    <t>Se observa la solicitud por parte de la SGC pero a la fecha no se tiene respuesta de la OAJ para la legalización contable.</t>
  </si>
  <si>
    <t>Se observa la solicitud por parte de la SGC pero a la fecha no se tiene respuesta de la OAJ para la actualización contable.</t>
  </si>
  <si>
    <t>Esta acción se debe realizar al cierre de la vigencia</t>
  </si>
  <si>
    <t>De acuerdo a lo observado, se tiene un avance del 25% respecto a la meta establecida.</t>
  </si>
  <si>
    <t>De acuerdo a lo observado, se tiene un avance del 33% respecto a la meta establecida.</t>
  </si>
  <si>
    <t>Se evidencia 4 socializaciones de los dias 23, 31  de mayo, 6 y 25 de junio relacionado con temas de SIG y MIPG a los funcionarios y contratistas de la UAECOB realizada en la Sala de Crisis. Para la primera socializacion se capacitaron 36, la segunda 25, la tercera 90 y la cuarta 20. Es de anotar que la misma se realizó al pesonal administrativo.</t>
  </si>
  <si>
    <t>Se evidencia actas de fechas: Mayo 21  y 30 de junio de 2019 donde se observan las acciones como cumplimiento al hallazgo del plan de mejoramiento. Según lo informado por la funcionaria encargada del SIG el procedimeinto fue enviado a mejora continua el 1 de agosto de 2019 desde la Oficina de Control Interno para su publicación.</t>
  </si>
  <si>
    <t xml:space="preserve">Se actualización el Mapa de Procesos mediante Resolución No. 273 del 1 de abril de 2019.
Respecto a la segunda acción referente a la socialización del mapa de procesos se realizó  mediante las capacitaciones enunciadas en el hallazgo No. 10,29. Asi mismo el Comité del SIG a la fecha del presente seguimiento no existe debido a que el mismo fue derogado mediante Resolución No. 306 de 2019 de  abril 23 de 2019. </t>
  </si>
  <si>
    <t>Con las evidencias analizadas se observa un cumplimiento del 100% de la meta establecida.</t>
  </si>
  <si>
    <t xml:space="preserve">Se observan las  actas de actualización del procedimiento, faltando su publicación y socialización. Con lo anterior su avance es del 78%. </t>
  </si>
  <si>
    <t>Se evidencia contrato de personal (Willian Hurtado Cto 281-2019) para  continuar con el seguimiento de los contratos en la plataforma creada por Planeación. 2. Se evidencia  Pantallazos de la utilización de la herramienta de Planeación “SEGUIMIENTO DE CONTRATOS” y se verifica el uso de la herramienta directamente  revisando la información de varios contratos al azar con la persona encargada del procedimiento, dentro de esa muestra se velicaron los contratos 377, 341, 318 y 281.</t>
  </si>
  <si>
    <r>
      <t>1)</t>
    </r>
    <r>
      <rPr>
        <sz val="8"/>
        <color theme="1"/>
        <rFont val="Calibri"/>
        <family val="2"/>
        <scheme val="minor"/>
      </rPr>
      <t xml:space="preserve"> Se observa que se llevó a cabo la reunión con representantes de la Secretaria de Movilidad  SIM para gestionar el registro de los vehículos de Transito Libre con actas de reunión:                                                                                             - Acta de reunión 5-Feb-2019
- Acta de reunión 6 - Feb-2019 </t>
    </r>
    <r>
      <rPr>
        <b/>
        <sz val="8"/>
        <color theme="1"/>
        <rFont val="Calibri"/>
        <family val="2"/>
        <scheme val="minor"/>
      </rPr>
      <t xml:space="preserve">
2)</t>
    </r>
    <r>
      <rPr>
        <sz val="8"/>
        <color theme="1"/>
        <rFont val="Calibri"/>
        <family val="2"/>
        <scheme val="minor"/>
      </rPr>
      <t xml:space="preserve"> Se evidencia correo a SIM el 12-ABRIL -2019 solicitando la respuesta del porque no se puede  matricular los vehículos de transito libre de la UAECOB</t>
    </r>
    <r>
      <rPr>
        <b/>
        <sz val="8"/>
        <color theme="1"/>
        <rFont val="Calibri"/>
        <family val="2"/>
        <scheme val="minor"/>
      </rPr>
      <t xml:space="preserve">.  
3) </t>
    </r>
    <r>
      <rPr>
        <sz val="8"/>
        <color theme="1"/>
        <rFont val="Calibri"/>
        <family val="2"/>
        <scheme val="minor"/>
      </rPr>
      <t>Se evidencia respuesta por escrito de SIM con fecha 6-mayo-2019 en donde indica que no se puede matricular los vehículos de TL</t>
    </r>
    <r>
      <rPr>
        <b/>
        <sz val="8"/>
        <color theme="1"/>
        <rFont val="Calibri"/>
        <family val="2"/>
        <scheme val="minor"/>
      </rPr>
      <t xml:space="preserve">.             4) </t>
    </r>
    <r>
      <rPr>
        <sz val="8"/>
        <color theme="1"/>
        <rFont val="Calibri"/>
        <family val="2"/>
        <scheme val="minor"/>
      </rPr>
      <t xml:space="preserve">Se evidencia archivo con las columnas informativas y memorando con la solicitud de inclusión de las columnas informativas.
</t>
    </r>
  </si>
  <si>
    <r>
      <rPr>
        <b/>
        <sz val="8"/>
        <color theme="1"/>
        <rFont val="Calibri"/>
        <family val="2"/>
        <scheme val="minor"/>
      </rPr>
      <t xml:space="preserve">1) </t>
    </r>
    <r>
      <rPr>
        <sz val="8"/>
        <color theme="1"/>
        <rFont val="Calibri"/>
        <family val="2"/>
        <scheme val="minor"/>
      </rPr>
      <t>Se evidencia  Informe Tecnico ME-19 VEHICULO  REPOSICION.</t>
    </r>
  </si>
  <si>
    <r>
      <rPr>
        <b/>
        <sz val="8"/>
        <color theme="1"/>
        <rFont val="Calibri"/>
        <family val="2"/>
        <scheme val="minor"/>
      </rPr>
      <t xml:space="preserve">1) </t>
    </r>
    <r>
      <rPr>
        <sz val="8"/>
        <color theme="1"/>
        <rFont val="Calibri"/>
        <family val="2"/>
        <scheme val="minor"/>
      </rPr>
      <t>Se evidencia que en el comite de vehículos del  10/12/2018 se presentaro el  vehículos  ME19 que tienen daño en la bomba y se decidió recuperar la maquina, por ello con el contrato nuevo recientemente iniciado N° 377/2019 una vez se regularice la Disponibilidad Vehicular  se reparara la maquina lo que incluyen varias  cotizaciones para su ejecución como lo señala el contrato.</t>
    </r>
  </si>
  <si>
    <r>
      <rPr>
        <b/>
        <sz val="8"/>
        <color theme="1"/>
        <rFont val="Calibri"/>
        <family val="2"/>
        <scheme val="minor"/>
      </rPr>
      <t xml:space="preserve">1) </t>
    </r>
    <r>
      <rPr>
        <sz val="8"/>
        <color theme="1"/>
        <rFont val="Calibri"/>
        <family val="2"/>
        <scheme val="minor"/>
      </rPr>
      <t xml:space="preserve">1.  Se evidencia Actas de los  comités de vehiculos realizados con fecha del 27 de mayo de 2019 y el 4 de junio de 2019 en donde en la orden del dia se relaciona el tema de disponibilidad del parque automotor ( analisis de vehiculos con mas de 30 dias fuera de servicio) y relacion de vehiculos fuera de servicio.
</t>
    </r>
    <r>
      <rPr>
        <b/>
        <sz val="8"/>
        <color theme="1"/>
        <rFont val="Calibri"/>
        <family val="2"/>
        <scheme val="minor"/>
      </rPr>
      <t xml:space="preserve">2) </t>
    </r>
    <r>
      <rPr>
        <sz val="8"/>
        <color theme="1"/>
        <rFont val="Calibri"/>
        <family val="2"/>
        <scheme val="minor"/>
      </rPr>
      <t>Acta de comite de vehiculos y relacion de vehiculos fuera de servicio</t>
    </r>
  </si>
  <si>
    <r>
      <rPr>
        <b/>
        <sz val="8"/>
        <color theme="1"/>
        <rFont val="Calibri"/>
        <family val="2"/>
        <scheme val="minor"/>
      </rPr>
      <t>1)</t>
    </r>
    <r>
      <rPr>
        <sz val="8"/>
        <color theme="1"/>
        <rFont val="Calibri"/>
        <family val="2"/>
        <scheme val="minor"/>
      </rPr>
      <t xml:space="preserve">. Se evidencia Matriz de control seguimiento y verificacion de las garantias de los contratos
</t>
    </r>
  </si>
  <si>
    <t>a). Se evidencia visita a estación Fontibón por medio de acta de revisión y conteo de llantas efectuada el 3 de abril de 2019 por la subdirección logística y corporativa y Listado del inventario de las llantas. b). Se evidencia Solicitud Concepto Técnico al Proveedor de llantas “TECNI REPUESTOS INDUSTRIALESLTDA” con fecha de 12-04-2019 bajo radicado 2019E002516 ID 2472 y se observa concepto técnico emitido por el proveedor “IMPORTADORA DE LLANTAS ESPECIALES S.A” con fecha 21-06-2017. c) Memorando con radicado 2019I011344 ID:12579 de fecha 25-07-2019 remitiendo informe técnico de llantas a la Subdirección Corporativa para el estudio y evaluación y dada de baja. Informe técnico y registro fotográfico de las llantas con sus anexos.</t>
  </si>
  <si>
    <r>
      <rPr>
        <b/>
        <sz val="8"/>
        <color theme="1"/>
        <rFont val="Calibri"/>
        <family val="2"/>
        <scheme val="minor"/>
      </rPr>
      <t xml:space="preserve">a) </t>
    </r>
    <r>
      <rPr>
        <sz val="8"/>
        <color theme="1"/>
        <rFont val="Calibri"/>
        <family val="2"/>
        <scheme val="minor"/>
      </rPr>
      <t xml:space="preserve">Se evidencia socialización a través del correo institucional con fecha  3-04-2019 por parte de la Subdireccion Logística del procedimiento de solicitud de mantenimiento de parque automotor a toda la UAECOB.
</t>
    </r>
    <r>
      <rPr>
        <b/>
        <sz val="8"/>
        <color theme="1"/>
        <rFont val="Calibri"/>
        <family val="2"/>
        <scheme val="minor"/>
      </rPr>
      <t xml:space="preserve">b) </t>
    </r>
    <r>
      <rPr>
        <sz val="8"/>
        <color theme="1"/>
        <rFont val="Calibri"/>
        <family val="2"/>
        <scheme val="minor"/>
      </rPr>
      <t xml:space="preserve">Correo Solicitud de Logística a Prensa del envió del procedimiento sobre Mantenimiento Parque Automotor 2/04/2019.
</t>
    </r>
    <r>
      <rPr>
        <b/>
        <sz val="8"/>
        <color theme="1"/>
        <rFont val="Calibri"/>
        <family val="2"/>
        <scheme val="minor"/>
      </rPr>
      <t xml:space="preserve">c) </t>
    </r>
    <r>
      <rPr>
        <sz val="8"/>
        <color theme="1"/>
        <rFont val="Calibri"/>
        <family val="2"/>
        <scheme val="minor"/>
      </rPr>
      <t xml:space="preserve">Capacitaciones realizadas en mayo y Julio 2019  al personal uniformado en las estaciones sobre el procedimiento para la solicitud de Mantenimiento del Parque Automotor y las inspecciones diarias de los vehículos con sus respectivas actas.                                  </t>
    </r>
    <r>
      <rPr>
        <b/>
        <sz val="8"/>
        <color theme="1"/>
        <rFont val="Calibri"/>
        <family val="2"/>
        <scheme val="minor"/>
      </rPr>
      <t xml:space="preserve">d) </t>
    </r>
    <r>
      <rPr>
        <sz val="8"/>
        <color theme="1"/>
        <rFont val="Calibri"/>
        <family val="2"/>
        <scheme val="minor"/>
      </rPr>
      <t xml:space="preserve">Se evidencia memorando con radicado 2019I008953 ID 7658 al subdirector operativo en donde se le informa sobre la capacitaciones realizadas.
</t>
    </r>
  </si>
  <si>
    <r>
      <rPr>
        <b/>
        <sz val="8"/>
        <color theme="1"/>
        <rFont val="Calibri"/>
        <family val="2"/>
        <scheme val="minor"/>
      </rPr>
      <t xml:space="preserve"> a) </t>
    </r>
    <r>
      <rPr>
        <sz val="8"/>
        <color theme="1"/>
        <rFont val="Calibri"/>
        <family val="2"/>
        <scheme val="minor"/>
      </rPr>
      <t xml:space="preserve">Se evidencia que se realizó una capacitación 15-03-2019 a Cruz María persona encargada de las hojas de vida del parque automotor en donde se tocó temas de Hojas de vida y organización de archivos.  (Acta de Reunión 15-03-2019) y Capacitación y asesoría de Gestión Documental para el archivo de documentos y organización de los expedientes, (Acta Reunión 20/03/2019. </t>
    </r>
    <r>
      <rPr>
        <b/>
        <sz val="8"/>
        <color theme="1"/>
        <rFont val="Calibri"/>
        <family val="2"/>
        <scheme val="minor"/>
      </rPr>
      <t>b)</t>
    </r>
    <r>
      <rPr>
        <sz val="8"/>
        <color theme="1"/>
        <rFont val="Calibri"/>
        <family val="2"/>
        <scheme val="minor"/>
      </rPr>
      <t xml:space="preserve"> Se observa que se cuenta con personal para archivar y organizar la documentación de las hojas de vida del Parque Automotor, (Cruz María Mosquera cto 165-2019). </t>
    </r>
    <r>
      <rPr>
        <b/>
        <sz val="8"/>
        <color theme="1"/>
        <rFont val="Calibri"/>
        <family val="2"/>
        <scheme val="minor"/>
      </rPr>
      <t xml:space="preserve">c) </t>
    </r>
    <r>
      <rPr>
        <sz val="8"/>
        <color theme="1"/>
        <rFont val="Calibri"/>
        <family val="2"/>
        <scheme val="minor"/>
      </rPr>
      <t>Se evidencia Memorandos  enviados a la Subdirección Operativa solicitando información y documentos faltantes en las hojas de vida del Parque Automotor.  (Memorando 2019IE4703 - 11-03-2019) y (Memorando 2019IE4705 - 11-03-2019).</t>
    </r>
  </si>
  <si>
    <r>
      <rPr>
        <b/>
        <sz val="8"/>
        <color theme="1"/>
        <rFont val="Calibri"/>
        <family val="2"/>
        <scheme val="minor"/>
      </rPr>
      <t xml:space="preserve">a) </t>
    </r>
    <r>
      <rPr>
        <sz val="8"/>
        <color theme="1"/>
        <rFont val="Calibri"/>
        <family val="2"/>
        <scheme val="minor"/>
      </rPr>
      <t>Se evidencia que se realizó una capacitación 15-03-2019 a Cruz María persona encargada de las hojas de vida del parque automotor en donde se tocó temas de Hojas de vida y organización de archivos.  (Acta de Reunión 15-03-2019) y Capacitación y asesoría de Gestión Documental para el archivo de documentos y organización de los expedientes, (Acta Reunión 20/03/2019.</t>
    </r>
    <r>
      <rPr>
        <b/>
        <sz val="8"/>
        <color theme="1"/>
        <rFont val="Calibri"/>
        <family val="2"/>
        <scheme val="minor"/>
      </rPr>
      <t xml:space="preserve"> b) </t>
    </r>
    <r>
      <rPr>
        <sz val="8"/>
        <color theme="1"/>
        <rFont val="Calibri"/>
        <family val="2"/>
        <scheme val="minor"/>
      </rPr>
      <t xml:space="preserve">Se observa que se cuenta con personal para archivar y organizar la documentación de las hojas de vida del Parque Automotor, (Cruz María Mosquera cto 165-2019). </t>
    </r>
  </si>
  <si>
    <r>
      <rPr>
        <b/>
        <sz val="8"/>
        <color theme="1"/>
        <rFont val="Calibri"/>
        <family val="2"/>
        <scheme val="minor"/>
      </rPr>
      <t xml:space="preserve">a) </t>
    </r>
    <r>
      <rPr>
        <sz val="8"/>
        <color theme="1"/>
        <rFont val="Calibri"/>
        <family val="2"/>
        <scheme val="minor"/>
      </rPr>
      <t xml:space="preserve">Se evidencia que se está realizando el seguimiento y control de Revisiones Tecnicomecanicas, en la base de datos “BASE REV.TEC MECANICAS 2019”. </t>
    </r>
    <r>
      <rPr>
        <b/>
        <sz val="8"/>
        <color theme="1"/>
        <rFont val="Calibri"/>
        <family val="2"/>
        <scheme val="minor"/>
      </rPr>
      <t>c)</t>
    </r>
    <r>
      <rPr>
        <sz val="8"/>
        <color theme="1"/>
        <rFont val="Calibri"/>
        <family val="2"/>
        <scheme val="minor"/>
      </rPr>
      <t xml:space="preserve"> Se realiza seguimiento del SOAT por medio de una base de datos en Excel  “BASE DE DATOS VENCIMIENTO SOAT “ubicada en la ruta PC Jeimy Rios (contratista) - Documentos - Base de datos vencimiento SOAT. </t>
    </r>
    <r>
      <rPr>
        <b/>
        <sz val="8"/>
        <color theme="1"/>
        <rFont val="Calibri"/>
        <family val="2"/>
        <scheme val="minor"/>
      </rPr>
      <t xml:space="preserve">d) </t>
    </r>
    <r>
      <rPr>
        <sz val="8"/>
        <color theme="1"/>
        <rFont val="Calibri"/>
        <family val="2"/>
        <scheme val="minor"/>
      </rPr>
      <t xml:space="preserve">Se realizó una muestra aleatoria de 9 hojas de vida (ME11, CT04, ME30, X01- R04, GR01, ME16, R11 Y MM01) para verificar que las copias del SOAT estuvieran archivadas y se observó que de la muestra todas están archivadas en la hoja de vida correspondiente. </t>
    </r>
    <r>
      <rPr>
        <b/>
        <sz val="8"/>
        <color theme="1"/>
        <rFont val="Calibri"/>
        <family val="2"/>
        <scheme val="minor"/>
      </rPr>
      <t>e)</t>
    </r>
    <r>
      <rPr>
        <sz val="8"/>
        <color theme="1"/>
        <rFont val="Calibri"/>
        <family val="2"/>
        <scheme val="minor"/>
      </rPr>
      <t xml:space="preserve"> Se observa memorando (sin radicado) por parte del subdirector logístico al profesional especializado en donde se le hace entrega de 61 copias de soat del parque automotor con el fin de ser archivados en las hojas de vida de cada uno y acta de entrega del profesional encargado a la persona que realiza el archivo de las hojas de vida del parque automotor.</t>
    </r>
  </si>
  <si>
    <t xml:space="preserve">Se realiza Matriz de seguimiento y control de Revisiones Tecnicomecanicas de los vehículos de la UAECOB, en la base de datos “BASE REV.TEC MECANICAS 2019”. </t>
  </si>
  <si>
    <t xml:space="preserve">Se evidencia que se  realiza seguimiento, verificación y control a los lavados ejecutados al parque automotor mediante Matriz Excel “SEGUIMIENTO CTO LAVADO PA”. Se evidencia archivo de  mesa logística google drive donde se registra si al vehículo se le realiza  mantenimiento o lavado.  </t>
  </si>
  <si>
    <t>Se evidencia que se realizó una base de datos en archivo plano en donde se ingresó para el contrato 377 una casilla de fecha de vencimiento de garantías.</t>
  </si>
  <si>
    <r>
      <rPr>
        <b/>
        <sz val="8"/>
        <color theme="1"/>
        <rFont val="Calibri"/>
        <family val="2"/>
        <scheme val="minor"/>
      </rPr>
      <t>a).</t>
    </r>
    <r>
      <rPr>
        <sz val="8"/>
        <color theme="1"/>
        <rFont val="Calibri"/>
        <family val="2"/>
        <scheme val="minor"/>
      </rPr>
      <t xml:space="preserve"> Se evidencia archivo de  mesa logística google drive donde se registra Numero de orden de trabajo realizado al vehículo</t>
    </r>
    <r>
      <rPr>
        <b/>
        <sz val="8"/>
        <color theme="1"/>
        <rFont val="Calibri"/>
        <family val="2"/>
        <scheme val="minor"/>
      </rPr>
      <t>. b</t>
    </r>
    <r>
      <rPr>
        <sz val="8"/>
        <color theme="1"/>
        <rFont val="Calibri"/>
        <family val="2"/>
        <scheme val="minor"/>
      </rPr>
      <t>) Se evidencia que el apoyo a la supervisión realiza seguimiento, verificación y control a los mantenimientos ejecutados al parque automotor mediante revisión del Archivo Plano Matriz Excel y revisa las solicitudes de mantenimientos registradas en el archivo de  mesa logística google drive donde se indica los mantenimientos  a los vehículos y sus observaciones.</t>
    </r>
  </si>
  <si>
    <r>
      <rPr>
        <b/>
        <sz val="8"/>
        <color theme="1"/>
        <rFont val="Calibri"/>
        <family val="2"/>
        <scheme val="minor"/>
      </rPr>
      <t>a).</t>
    </r>
    <r>
      <rPr>
        <sz val="8"/>
        <color theme="1"/>
        <rFont val="Calibri"/>
        <family val="2"/>
        <scheme val="minor"/>
      </rPr>
      <t xml:space="preserve"> Se evidencia archivo de  mesa logística google drive donde se registra Numero de orden de trabajo realizado al vehículo.</t>
    </r>
    <r>
      <rPr>
        <b/>
        <sz val="8"/>
        <color theme="1"/>
        <rFont val="Calibri"/>
        <family val="2"/>
        <scheme val="minor"/>
      </rPr>
      <t xml:space="preserve"> b) </t>
    </r>
    <r>
      <rPr>
        <sz val="8"/>
        <color theme="1"/>
        <rFont val="Calibri"/>
        <family val="2"/>
        <scheme val="minor"/>
      </rPr>
      <t>Se evidencia que el apoyo a la supervisión realiza seguimiento, verificación y control a los mantenimientos ejecutados al parque automotor mediante revisión del Archivo Plano Matriz Excel y revisa las solicitudes de mantenimientos registradas en el archivo de  mesa logística google drive donde se indica los mantenimientos  a los vehículos y sus observaciones.</t>
    </r>
  </si>
  <si>
    <r>
      <rPr>
        <b/>
        <sz val="8"/>
        <color theme="1"/>
        <rFont val="Calibri"/>
        <family val="2"/>
        <scheme val="minor"/>
      </rPr>
      <t>a).</t>
    </r>
    <r>
      <rPr>
        <sz val="8"/>
        <color theme="1"/>
        <rFont val="Calibri"/>
        <family val="2"/>
        <scheme val="minor"/>
      </rPr>
      <t xml:space="preserve"> Se evidencia archivo de  mesa logística google drive donde se registra Numero de orden de trabajo realizado al vehículo.</t>
    </r>
    <r>
      <rPr>
        <b/>
        <sz val="8"/>
        <color theme="1"/>
        <rFont val="Calibri"/>
        <family val="2"/>
        <scheme val="minor"/>
      </rPr>
      <t xml:space="preserve"> b)</t>
    </r>
    <r>
      <rPr>
        <sz val="8"/>
        <color theme="1"/>
        <rFont val="Calibri"/>
        <family val="2"/>
        <scheme val="minor"/>
      </rPr>
      <t xml:space="preserve"> Se evidencia que el apoyo a la supervisión realiza seguimiento, verificación y control a los mantenimientos ejecutados al parque automotor mediante revisión del Archivo Plano Matriz Excel y revisa las solicitudes de mantenimientos registradas en el archivo de  mesa logística google drive donde se indica los mantenimientos  a los vehículos y sus observaciones.</t>
    </r>
  </si>
  <si>
    <r>
      <rPr>
        <b/>
        <sz val="8"/>
        <color theme="1"/>
        <rFont val="Calibri"/>
        <family val="2"/>
        <scheme val="minor"/>
      </rPr>
      <t xml:space="preserve">a) </t>
    </r>
    <r>
      <rPr>
        <sz val="8"/>
        <color theme="1"/>
        <rFont val="Calibri"/>
        <family val="2"/>
        <scheme val="minor"/>
      </rPr>
      <t>Se evidencia que el apoyo a la supervisión quien realiza el seguimiento, verificación y control a los mantenimientos ejecutados al parque automotor mediante revisión del Archivo Plano Matriz Excel y revisa las solicitudes de mantenimientos registradas en el archivo de  mesa logística google drive donde se indica los mantenimientos  a los vehículos y sus observaciones.</t>
    </r>
    <r>
      <rPr>
        <b/>
        <sz val="8"/>
        <color theme="1"/>
        <rFont val="Calibri"/>
        <family val="2"/>
        <scheme val="minor"/>
      </rPr>
      <t xml:space="preserve"> b)</t>
    </r>
    <r>
      <rPr>
        <sz val="8"/>
        <color theme="1"/>
        <rFont val="Calibri"/>
        <family val="2"/>
        <scheme val="minor"/>
      </rPr>
      <t xml:space="preserve"> Se evidencia archivo de  mesa logística google drive donde se registra Numero de orden de trabajo realizado al vehículo.</t>
    </r>
    <r>
      <rPr>
        <b/>
        <sz val="8"/>
        <color theme="1"/>
        <rFont val="Calibri"/>
        <family val="2"/>
        <scheme val="minor"/>
      </rPr>
      <t xml:space="preserve"> c)</t>
    </r>
    <r>
      <rPr>
        <sz val="8"/>
        <color theme="1"/>
        <rFont val="Calibri"/>
        <family val="2"/>
        <scheme val="minor"/>
      </rPr>
      <t xml:space="preserve"> Se evidencia archivo plano para el contrato 377 en donde se le ingreso una casilla de fecha de vencimiento de garantías pero esta sin diligenciar.</t>
    </r>
  </si>
  <si>
    <r>
      <rPr>
        <b/>
        <sz val="8"/>
        <color theme="1"/>
        <rFont val="Calibri"/>
        <family val="2"/>
        <scheme val="minor"/>
      </rPr>
      <t>a) S</t>
    </r>
    <r>
      <rPr>
        <sz val="8"/>
        <color theme="1"/>
        <rFont val="Calibri"/>
        <family val="2"/>
        <scheme val="minor"/>
      </rPr>
      <t xml:space="preserve">e evidencia pantallazo de Matriz de seguimiento de Siniestros del Parque Automotor el cual es llevado por Jeimmy Rios contratista de Logística, falta incluir la casillas de número de siniestros y fecha de cierre de siniestro de acuerdo a los establecido en el plan de acción. </t>
    </r>
    <r>
      <rPr>
        <b/>
        <sz val="8"/>
        <color theme="1"/>
        <rFont val="Calibri"/>
        <family val="2"/>
        <scheme val="minor"/>
      </rPr>
      <t>b)</t>
    </r>
    <r>
      <rPr>
        <sz val="8"/>
        <color theme="1"/>
        <rFont val="Calibri"/>
        <family val="2"/>
        <scheme val="minor"/>
      </rPr>
      <t xml:space="preserve"> Se evidencia actas de mesas de trabajo sobre siniestros del parque automotor de la UAECOB efectuadas bimestralmente con personal especializado de la aseguradora y corporativa. (Actas 26-04-2019 y 28-06-2019). </t>
    </r>
    <r>
      <rPr>
        <b/>
        <sz val="8"/>
        <color theme="1"/>
        <rFont val="Calibri"/>
        <family val="2"/>
        <scheme val="minor"/>
      </rPr>
      <t>c)</t>
    </r>
    <r>
      <rPr>
        <sz val="8"/>
        <color theme="1"/>
        <rFont val="Calibri"/>
        <family val="2"/>
        <scheme val="minor"/>
      </rPr>
      <t xml:space="preserve"> Se revisó aleatoriamente los expedientes de Parque Automotor (ME04 - CF05)  y se evidencia que los recibos de satisfacción de siniestros se encuentran archivados en cada carpeta. </t>
    </r>
  </si>
  <si>
    <r>
      <rPr>
        <b/>
        <sz val="8"/>
        <color theme="1"/>
        <rFont val="Calibri"/>
        <family val="2"/>
        <scheme val="minor"/>
      </rPr>
      <t>a).</t>
    </r>
    <r>
      <rPr>
        <sz val="8"/>
        <color theme="1"/>
        <rFont val="Calibri"/>
        <family val="2"/>
        <scheme val="minor"/>
      </rPr>
      <t xml:space="preserve"> Se evidencia visita a estación Fontibón por medio de acta de revisión y conteo de llantas efectuada el 3 de abril de 2019 por la subdirección logística y corporativa y Listado del inventario de las llantas. </t>
    </r>
    <r>
      <rPr>
        <b/>
        <sz val="8"/>
        <color theme="1"/>
        <rFont val="Calibri"/>
        <family val="2"/>
        <scheme val="minor"/>
      </rPr>
      <t>b)</t>
    </r>
    <r>
      <rPr>
        <sz val="8"/>
        <color theme="1"/>
        <rFont val="Calibri"/>
        <family val="2"/>
        <scheme val="minor"/>
      </rPr>
      <t xml:space="preserve">. Se evidencia Solicitud Concepto Técnico al Proveedor de llantas “TECNI REPUESTOS INDUSTRIALESLTDA” con fecha de 12-04-2019 bajo radicado 2019E002516 ID 2472 y se observa concepto técnico emitido por el proveedor “IMPORTADORA DE LLANTAS ESPECIALES S.A” con fecha 21-06-2017, fechas que no coinciden toda vez que la solicitud es del 2019 y el concepto entregado es del 2017 firmado por otro proveedor. </t>
    </r>
    <r>
      <rPr>
        <b/>
        <sz val="8"/>
        <color theme="1"/>
        <rFont val="Calibri"/>
        <family val="2"/>
        <scheme val="minor"/>
      </rPr>
      <t>c)</t>
    </r>
    <r>
      <rPr>
        <sz val="8"/>
        <color theme="1"/>
        <rFont val="Calibri"/>
        <family val="2"/>
        <scheme val="minor"/>
      </rPr>
      <t xml:space="preserve"> Memorando con radicado 2019I011344 ID:12579 de fecha 25-07-2019 remitiendo informe técnico de llantas a la Subdirección Corporativa para el estudio y evaluación y dada de baja. Informe técnico y registro fotográfico de las llantas con sus anexos.</t>
    </r>
  </si>
  <si>
    <r>
      <rPr>
        <b/>
        <sz val="8"/>
        <color theme="1"/>
        <rFont val="Calibri"/>
        <family val="2"/>
        <scheme val="minor"/>
      </rPr>
      <t>a)</t>
    </r>
    <r>
      <rPr>
        <sz val="8"/>
        <color theme="1"/>
        <rFont val="Calibri"/>
        <family val="2"/>
        <scheme val="minor"/>
      </rPr>
      <t xml:space="preserve"> Se evidencia propuesta de Base de datos  para el  registro de mantenimientos del Parque Automotor en google drive, actualizada por el Ingeniero Andrés Quintero (contratista).  </t>
    </r>
    <r>
      <rPr>
        <b/>
        <sz val="8"/>
        <color theme="1"/>
        <rFont val="Calibri"/>
        <family val="2"/>
        <scheme val="minor"/>
      </rPr>
      <t>b)</t>
    </r>
    <r>
      <rPr>
        <sz val="8"/>
        <color theme="1"/>
        <rFont val="Calibri"/>
        <family val="2"/>
        <scheme val="minor"/>
      </rPr>
      <t>. Se evidencia socialización a través del correo institucional por parte de la Subdirección Logística del procedimiento de solicitud de mantenimiento de parque automotor a toda la UAECOB:
- Correo Solicitud de Logística a Prensa del envió del procedimiento sobre Mantenimiento Parque Automotor 
- Correo Publicado a través de Prensa Mecanismo Mantenimiento Parque Automotor 
-Presentación Procedimiento Solicitud de Mantenimiento Parque Automotor y formato de Solicitud de mantenimiento.</t>
    </r>
    <r>
      <rPr>
        <b/>
        <sz val="8"/>
        <color theme="1"/>
        <rFont val="Calibri"/>
        <family val="2"/>
        <scheme val="minor"/>
      </rPr>
      <t xml:space="preserve"> c</t>
    </r>
    <r>
      <rPr>
        <sz val="8"/>
        <color theme="1"/>
        <rFont val="Calibri"/>
        <family val="2"/>
        <scheme val="minor"/>
      </rPr>
      <t xml:space="preserve">) Se observa Capacitaciones realizadas en Mayo y Julio 2019 al personal uniformado en las estaciones sobre el procedimiento para la solicitud de Mantenimiento del Parque Automotor y las inspecciones diarias de los vehículos con sus respectivas actas.
</t>
    </r>
  </si>
  <si>
    <t>Se observa el cumplimiento de la acción, su efectividad se verificara en el próximo seguimiento debido a que el segundo no fue posible realizarlo.</t>
  </si>
  <si>
    <t>Se evidencia el cumplimiento de las acciones propuestas.</t>
  </si>
  <si>
    <t xml:space="preserve">Se evidencia el cumplimiento de la acción,  pero la meta no se ha cumplido debido a que no se tenia contrato de mantenimiento razón por la cual la efectividad se verificará en el próximo seguimiento. </t>
  </si>
  <si>
    <t>Se evidencia el cumplimiento de la acción , pero su efectividad se verificará en el próximo seguimiento haciendo una muestra al azar de dicha matriz .</t>
  </si>
  <si>
    <t>La evidencia b no coincide, teniendo en cuenta que se le solicito el concepto al proveedor “TECNI REPUESTOS INDUSTRIALESLTDA” y el concepto lo emitió otro proveedor “IMPORTADORA DE LLANTAS ESPECIALES S.A” adicional las fechas no coinciden ya que la solicitud del concepto se hizo posterior (2019) y la fecha de la emisión del concepto es anterior (2017), se realizó un informe técnico donde se envió a la subdirección corporativa en donde la información no es veraz teniendo en cuenta que las evidencias (solicitud de concepto y concepto técnico) no concuerdan en fechas ni proveedores. Adicionalmente, y según los documentos entregados, desde el 2017 se tenía un concepto que podría servir de soporte para dar de bajas a las llantas y que no fue entregado en el desarrollo de la auditoría sumado a que en virtud del presente seguimiento se suministra tratando de hacerlo pasar como un concepto resiente. Así mismo, se está induciendo a errores a la alta dirección (Comité de Inventarios), al solicitar dar de bajas las llantas con conceptos antiguos (2017) haciéndolos pasar como documentos resientes solicitados en el 2019. Según lo argumentado por el Ing Alfonso Salazar, Tecnillantas actual proveedor de llantas, no ha emitido el concepto y que se tomó la decisión de solicitar la baja con el concepto del 2017, por lo anterior, se mantiene el riesgo de dar de baja las llantas con conceptos antiguos sin dar a conocer la trazabilidad de la gestión adelantada en la actual vigencia. Por lo anterior se recomienda que el concepto debería ser emitido por el fabricante de las llantas.</t>
  </si>
  <si>
    <t>Se evidencia el cumplimiento de las acción propuesta y de la meta establecida.</t>
  </si>
  <si>
    <t xml:space="preserve">Se evidencia el cumplimiento de las acciones propuestas, el cumplimiento de la meta y la efectividad se verificará en el próximo seguimiento tomando al azar las hojas de vida del parque automotor con el fin de verificar la efectividad de las acciones propuestas y su meta.
</t>
  </si>
  <si>
    <r>
      <t>Se evidencia el cumplimiento de la meta establecida ya que al realizar la muestra aleatoria se encontró archivado los SOAT de los vehículos que se renovaron, para el próximo seguimiento se realizará la verificación del cumplimiento de la acción # 2</t>
    </r>
    <r>
      <rPr>
        <i/>
        <sz val="8"/>
        <color theme="1"/>
        <rFont val="Calibri"/>
        <family val="2"/>
        <scheme val="minor"/>
      </rPr>
      <t xml:space="preserve"> "  Generar los certificados de los vehículos a los cuales se le realizo la revisión tecnomecánica " </t>
    </r>
    <r>
      <rPr>
        <sz val="8"/>
        <color theme="1"/>
        <rFont val="Calibri"/>
        <family val="2"/>
        <scheme val="minor"/>
      </rPr>
      <t>teniendo en cuenta que a la fecha del seguimiento no se tenía la evidencia y también se hará otra muestra para verificar la efectividad de las acciones propuestas junto con su meta.</t>
    </r>
  </si>
  <si>
    <t>Se evidencia el cumplimiento de la acción propuesta y de la meta establecida.</t>
  </si>
  <si>
    <t>Se evidencia el cumplimiento de la acción propuesta y de la meta establecida, para el próximo seguimiento se verificará su efectividad.</t>
  </si>
  <si>
    <t xml:space="preserve">Se evidencia el cumplimiento de la acción # 2, no se presenta avance para la acción # 1 “Realizar impresión y/o archivo digital del formato de solicitud de mantenimiento del Parque Automotor  correspondiente a las órdenes de trabajo ejecutadas de mantenimiento  permitiendo la trazabilidad de las solicitudes” para el próximo seguimiento de verificará la efectividad y el cumplimiento de la acción # 1. </t>
  </si>
  <si>
    <t>Se evidencia el cumplimiento en un 50 % por ciento, la efectividad se verificará en el próximo seguimiento con el diligenciamiento y el control de esta nueva casilla ingresada en la base datos como control de las garantías vencidas para el contrato 377.</t>
  </si>
  <si>
    <t xml:space="preserve">Se evidencia el cumplimiento de las acciones propuestas, pero la efectividad se verificará en el próximo con el cumplimiento de la meta y  seguimiento escogiendo al azar mantenimientos y haciéndole toda la trazabilidad. </t>
  </si>
  <si>
    <t>Se evidencia el cumplimiento de las acciones propuestas, pero la efectividad se verificará en el próximo seguimiento con el cumplimiento de la meta establecida escogiendo al azar mantenimientos y haciéndole toda la trazabilidad.</t>
  </si>
  <si>
    <t>Se observa el cumplimiento de las acciones, pero la efectividad se verificará en el próximo seguimiento con el diligenciamiento  de la evidencia 1  ya que a la fecha del seguimiento no se habia facturado y del archivo de la evidencia 3  y tomando al azar los mantenimientos con el fin de verificar la trazabilidad de los mismos, adicional se verificara el cumplimiento de la meta establecida.</t>
  </si>
  <si>
    <t>Se observa que la evidencia 1 está incompleta de acuerdo a lo planteado en el plan de acción, por lo tanto la efectividad y el cumplimiento de la meta se verificará en el próximo seguimiento</t>
  </si>
  <si>
    <t xml:space="preserve">La evidencia b no coincide, teniendo en cuenta que se le solicito el concepto al proveedor “TECNI REPUESTOS INDUSTRIALES LTDA” y el concepto lo emitió otro proveedor “IMPORTADORA DE LLANTAS ESPECIALES S.A” adicional las fechas no coinciden ya que la solicitud del concepto se hizo posterior (2019) y la fecha de la emisión del concepto es anterior (2017), se realizó un informe técnico donde se envió a la subdirección corporativa en donde la información no es veraz teniendo en cuenta que las evidencias (solicitud de concepto y concepto técnico) no concuerdan en fechas ni proveedores. Adicionalmente, y según los documentos entregados, desde el 2017 se tenía un concepto que podría servir de soporte para dar de bajas a las llantas y que no fue entregado en el desarrollo de la auditoría sumado a que en virtud del presente seguimiento se suministra tratando de hacerlo pasar como un concepto resiente. Así mismo, se está induciendo a errores a la alta dirección (Comité de Inventarios), al solicitar dar de bajas las llantas con conceptos antiguos (2017) haciéndolos pasar como documentos resientes solicitados en el 2019. Según lo argumentado por el Ing Alfonso Salazar, Tecnillantas actual proveedor de llantas, no ha emitido el concepto y que se tomó la decisión de solicitar la baja con el concepto del 2017, por lo anterior, se mantiene el riesgo de dar de baja las llantas con conceptos antiguos sin dar a conocer la trazabilidad de la gestión adelantada en la actual vigencia. Por lo anterior se recomienda que el concepto debería ser emitido por el fabricante de las llantas.
</t>
  </si>
  <si>
    <t>Se evidencia que la acción 1 es una propuesta con el fin de  empezar a realizar el seguimiento en esta nueva base de datos pero esta base no se ha aprobado por el subdirector logistico, razón por la cual en el próximo seguimiento se verificará la aprobación y diligenciamiento de esta base, al igual que el  cumplimiento de la meta establecida para garantizar la efectividad de lo planteado.</t>
  </si>
  <si>
    <t>Adjudicación de la interventoria de estudios y diseños mediante el contrato No. 331 de 2019. Publicación de la Licitación Pública el 11 de junio de 2019, correspondiente a los estudios, diseños y obras de la estación de bomberos de Ferias.</t>
  </si>
  <si>
    <t>No hay evidencias de las capacitaciones</t>
  </si>
  <si>
    <t>Se evidencia en la ruta de calidad el procedimiento PROD-GA-07 V06-Reclamaciones por pérdida o daño de bienes de julio 31 de 2019.</t>
  </si>
  <si>
    <t xml:space="preserve">Se evidencia una relación de los resultados de la primera toma fisica llevada a acabo durante la presente vigencia con corte a junio 30 de 2019, donde se relaciona los elementos con las siguientes novedades: Sin placa, en mantenimiento, en pérdida o hurto, pendiente de traslado, pendiente por verificar, por rehubicación de funcionario y bienes suceptibles de dar de baja, labor que se hizo en algunas estaciones y en los grupos especiales de la UAECOB. Asi mismo, se observa el memorando 2019I011495 de julio 30 de 2019 de la SGC a la OAP solicitando el estado de los elementos en mantenimiento, memorando 2019I011497 de julio 30 de 2019 de la SGC a la SGL, solicitando el estado del mantenimeinto de los bienes de Siberia, el memorando 2019I011496 de julio 30 de 2019 de la SGC a la funcionaria encarga del manejo de los siniestros de la Entidad y el Memorando 2019I011490 de julio 30 de 2019 de la SGC al área de almacén.  </t>
  </si>
  <si>
    <t>No hay evidencias de las socializaciones</t>
  </si>
  <si>
    <t>Se evidencia en la ruta de calidad  el procedimiento PROD-GA-07 V06-Reclamaciones por pérdida o daño de bienes de julio 31 de 2019.</t>
  </si>
  <si>
    <t>Se evidencia en la ruta de calidad el PROD-GA-04 del 4 de marzo de 2019 correspondiente a egreso o salida definitiva por baja. Se observa la actualización del PROD-GA-06-Toma fisica del 1 de abril de 2019.  Se observa el formato de "Relación de bienes por área de toma física" FOR-GA-06-01, V.04 del 05/04/2019</t>
  </si>
  <si>
    <t xml:space="preserve">Mediante memorando No. 2019I011489 del 30 de julio de 2019, se socializa el procedimiento a funcionarios y contratistas del UAECOB sobre la ubicación del mismo en la ruta de calidad de la Entidad. 
</t>
  </si>
  <si>
    <t>Se evidenciaron 4 indicadores de capacidad financiera  en el informe de gestión de la Subdirección de Gestión Corporativa con corte a marzo y junio de 2019. Se reitera la recomiendación de verificar los indices establecidos, los cuales sus análisis deben ir acorde con la naturaleza de la Entidad. Con lo anterior se evidencia un cumplimiento del 67% debido a que los mismos ya fueron establecidos, pero se sugiere realizar un análisis contable y presupuestal con el fin de mostrar la realidad financiera de la UAECOB como tambien su divulgación como herramienta gerencial.</t>
  </si>
  <si>
    <t>No se observa avance para el presente seguimiento.</t>
  </si>
  <si>
    <t>Se evidencia en la ruta de calidad la publicación del  procedimiento-PROD-GA-07 V06-Reclamaciones por pérdida o daño de bienes de julio 31 de 2019.</t>
  </si>
  <si>
    <t>Mediante acta No. 002 de 2019 de junio 5 de 2019, se presentaron 5 tipos de plaqueteo que fueron analizados por los  miembros del comité de inventarios para replaquetear 2,000 elementos que presentan diferencias en las placas.</t>
  </si>
  <si>
    <t xml:space="preserve">Se observa informe del mes febrero del 21 de 2019, donde se presentan las cotizaciones de plaqueteos, donde se actualizaron los precios para la adquisición del nuevo sistema. En el comité  de invenatrios del 5 de junio de 2019 el almacenista manifiesta que los sistemas presentados no cumplen con los requerimientos y necesidades de la Entidad. </t>
  </si>
  <si>
    <t>No se observa evidencias  para el presente seguimiento.</t>
  </si>
  <si>
    <t xml:space="preserve">Se evidencia memorando 2019I011328 de julio 25 de 2019 de la SGC a Logistica, donde se encontraron 93 elementos que no han sido trasladados a la estación y/o dependencia
donde se encuentran ubicados, incumpliendo el procedimiento de traslado de bienes
PROD-GA-03. </t>
  </si>
  <si>
    <t>Para la primera acción, se evdiencio en la ruta de calidad el procedimiento PROD-GA-04 Egreso o salida definitiva por baja, versión 11, toma fiísica PROD-GA-06, v,06 y PROD-GA-07-v.06-Reclamaciones por pérdida o daño de bienes . De la segunda acción se evidencia su cumplimiento en el seguimiento anterior.</t>
  </si>
  <si>
    <t>Se evidencian actas de socialización de fechas 10 y 12 de julio de 2019 a la estación B2 en los tres turnos.</t>
  </si>
  <si>
    <t>Se evidencia en la ruta de la calidada el procedimiento PROD-GA-05 V. 06 del 1 de abril de 2019 y la socialización y formatos establecidos.</t>
  </si>
  <si>
    <t>Se evidencia una brigada de aseo a la estación de Restrepo llevada acabo el 24 de abril de 2019, observándose como soporte el acta de la reunión.</t>
  </si>
  <si>
    <t>Se evidencia cumplimiento de la primera acción con la publicación en la ruta de la calidad del PROD-GA-05 V,06-Toma Física del 1 de abril de 2019.   De la segunda acción, se observa  la socialización del formato de toma fisica de fecha 11 de abril de 2019.</t>
  </si>
  <si>
    <t>Se evidenció la actualización y publicación del formato FOR-GA-05-01 V.03 del 10 de junio de 2019-Solicitud y entrega de elementos, el cual va hacer utilizado en la entrega de uniformes a los bomberos de la UAECOB.</t>
  </si>
  <si>
    <t>Se evidencia acta del 12 de junio de 2019,  donde se solicita a gestión administrativa enviar el formato a mejora continua con el fin de realziar los ajustes establecidos en el acta.</t>
  </si>
  <si>
    <t>Se evidenció la actualziación y publicación en la ruta de la calidad del formato FOR-GA-05-01 V.03 del 10 de junio de 2019-Solicitud y entrega de elementos, el cual va hacer utilizado en la entrega de uniformes a los bomberos de la UAECOB.</t>
  </si>
  <si>
    <t>Se evidencia cumplimiento con los soportes enviados y comprobados en el seguimiento anterior. En la actualidad está vigente el contrato No. 237 de 2019 donde a la fecha del presente seguimiento no ha presentado modificaciones, por lo cual la acción de mejora fue cumplida por que fue establecida para el contrato 251 de 2017.</t>
  </si>
  <si>
    <t>Se evidencia el correo electrónico del 3 de julio de 2019 de la SGC a los supervisores de los contratos del hallazgo en mención, solicitando el estado contractual con corte a junio 30 y el 19 de julio de 2019.  La supervisora del contrato de respuesta al correo detallando los pagos y la situación financiera de los msimos.</t>
  </si>
  <si>
    <t xml:space="preserve">Se evidencia el correo electronico del 29 de juio de 2019 de la SGC a los supervisores de los contratos del hallazgo en mención. En el mismo correo se evidencia el esatdo actual juridico y el valor del anticipo  pagado, sin obtner respuesta en la verificación del presente seguimiento. </t>
  </si>
  <si>
    <t>Para la primera acción se evidenció el contrato de arrendamiento No. 001 de 2019 con vencimiento enero  de 2020. Para la segunda acción se adjudicó la interventoria de estudios y diseños con el contrato No. 331 de 2019. Se publicó la Licitación Pública el 11 de junio de 2019 correspondiente a los estudios, diseños y obras de la estación de bomberos de Ferias. A la fecha del presente seguimiento se encuentra en términos de observaciones de pliegos definitivos. Según lo observado en SECOP  se tiene previsto la presentación de ofertas el 16 de agosto de 2019 con el fin de realizar la publicación del acto administrativo el 6 de septiembre de 2019.</t>
  </si>
  <si>
    <t>No se observaron evidencias, por lo cual no hubo cumplimiento.</t>
  </si>
  <si>
    <t>Se observa un cumplimiento del 100%  respecto a la meta establecida.</t>
  </si>
  <si>
    <t>Con la evidencias observadas y analizadas, se presenta un avance del 63% respecto a la meta establecida, ya que se detectaron los bienes con novedades y fueron socializados con las áreas responsables para la solución de los mismos.</t>
  </si>
  <si>
    <t>Se observa un cumplimiento del 63%  respecto a la meta establecida.</t>
  </si>
  <si>
    <t>No se observa avance para el presente seguimiento. Se recomienda articular con la SGH la aplicación de los controles en el procedimiento de traslado de bienes por parte del jefe de la estación.</t>
  </si>
  <si>
    <t>Se observa un avance del 50%  respecto a la meta establecida.</t>
  </si>
  <si>
    <t>Se observa un avance del 52%  respecto a la meta establecida.</t>
  </si>
  <si>
    <t>Se observa un avance del 31%  respecto a la meta establecida.</t>
  </si>
  <si>
    <t>Se evidencia el cumplimiento de la publicación del procedimiento PROD-GA-04 Egreso o sálida definitiva por baja, versión 11., toma fiísica PROD-GA-06, v,06 y PROD-GA-07-v.06-Reclamaciones por pérdida o daño de bienes. Con lo anterior, para este punto se cumple con el 0.51%  del 50% de 6 procedimientos a actualizar.  De la segunda acción su cumplimiento se evidenció en el seguimiento anterior. Por lo tanto  y según lo evidenciado se observa un avance del 76%. respecto a la meta establecida.</t>
  </si>
  <si>
    <t>Se evidencia el cumplimiento del 50% de la primera acción, faltando la socialización del procedimiento de traslado de bienes. Respecto a la seguna y tercera acción no se evidencian avances. Con lo anterior, su cumplimiento es del 16% respecto a la meta establecida.</t>
  </si>
  <si>
    <t>Se observa un cumplimiento del 50%  respecto a la meta establecida.</t>
  </si>
  <si>
    <t>Se observa un cumplimiento del 13%  respecto a la meta establecida.</t>
  </si>
  <si>
    <t>Se evidencia la solicitud por parte del profesional del área financiera y la respuesta por parte los supervisores de los contratos. Con lo anterior se observa un avnce del 17% respecto a la meta establecida.</t>
  </si>
  <si>
    <t xml:space="preserve">Se evidencia la solicitud del estado contractual y financiero por parte de la SGC a los supervisores de los contratos. Con lo anterior se evidencia un avance del 3% respecto a la meta establecida. </t>
  </si>
  <si>
    <t>Se evidencia resolución 366 de 2014 en donde el área  de planeación determina las políticas de seguridad de la información para todas las áreas, dicho backup se realiza a la carpeta institucional, en esta carpeta se evidencia que se adiciono todo lo de SST, adicional a esto se observa que el área de SST internamente realizan un backup semanal  que va desde la carpeta compartida que está en red (172.16.92.9) Gestión SST a la carpeta institucional, se observa que el ultimo backup se realizó el 27-07-19</t>
  </si>
  <si>
    <r>
      <rPr>
        <b/>
        <sz val="8"/>
        <color theme="1"/>
        <rFont val="Calibri"/>
        <family val="2"/>
        <scheme val="minor"/>
      </rPr>
      <t xml:space="preserve">a) </t>
    </r>
    <r>
      <rPr>
        <sz val="8"/>
        <color theme="1"/>
        <rFont val="Calibri"/>
        <family val="2"/>
        <scheme val="minor"/>
      </rPr>
      <t xml:space="preserve">Se evidencia la divulgación de la matriz de autoridad, responsabilidad y rendición de cuentas a los diferentes niveles que existen en la entidad. </t>
    </r>
    <r>
      <rPr>
        <b/>
        <sz val="8"/>
        <color theme="1"/>
        <rFont val="Calibri"/>
        <family val="2"/>
        <scheme val="minor"/>
      </rPr>
      <t>b)</t>
    </r>
    <r>
      <rPr>
        <sz val="8"/>
        <color theme="1"/>
        <rFont val="Calibri"/>
        <family val="2"/>
        <scheme val="minor"/>
      </rPr>
      <t xml:space="preserve"> Se evidencia que en el programa de prevención de desórdenes musculo esquelético se le asigno actividades junto con sus responsables, también en la política y medidas para la prevención y control del consumo de sustancias psicoactivas (spa) en el ámbito laboral.</t>
    </r>
  </si>
  <si>
    <r>
      <rPr>
        <b/>
        <sz val="8"/>
        <color theme="1"/>
        <rFont val="Calibri"/>
        <family val="2"/>
        <scheme val="minor"/>
      </rPr>
      <t xml:space="preserve">a) </t>
    </r>
    <r>
      <rPr>
        <sz val="8"/>
        <color theme="1"/>
        <rFont val="Calibri"/>
        <family val="2"/>
        <scheme val="minor"/>
      </rPr>
      <t xml:space="preserve">Se evidencia que de  acuerdo a la matriz IPVR y la matriz de aseguramiento AT se formuló el plan de capacitación con los objetivos. </t>
    </r>
    <r>
      <rPr>
        <b/>
        <sz val="8"/>
        <color theme="1"/>
        <rFont val="Calibri"/>
        <family val="2"/>
        <scheme val="minor"/>
      </rPr>
      <t>b)</t>
    </r>
    <r>
      <rPr>
        <sz val="8"/>
        <color theme="1"/>
        <rFont val="Calibri"/>
        <family val="2"/>
        <scheme val="minor"/>
      </rPr>
      <t xml:space="preserve"> Se evidencia correo electrónico al PIC con fecha 26-06-2019 en donde se reitera la inclusión de las capacitaciones de SST, pero el PIC no ha dado respuesta </t>
    </r>
  </si>
  <si>
    <r>
      <rPr>
        <b/>
        <sz val="8"/>
        <color theme="1"/>
        <rFont val="Calibri"/>
        <family val="2"/>
        <scheme val="minor"/>
      </rPr>
      <t>a</t>
    </r>
    <r>
      <rPr>
        <sz val="8"/>
        <color theme="1"/>
        <rFont val="Calibri"/>
        <family val="2"/>
        <scheme val="minor"/>
      </rPr>
      <t xml:space="preserve">) Se evidencia que el área de SST definió la política y los objetivos de dando cumplimiento a lo establecido en el decreto 1072, los objetivos se encuentran firmados por la alta gerencia (director de la UAECOB). </t>
    </r>
    <r>
      <rPr>
        <b/>
        <sz val="8"/>
        <color theme="1"/>
        <rFont val="Calibri"/>
        <family val="2"/>
        <scheme val="minor"/>
      </rPr>
      <t>b)</t>
    </r>
    <r>
      <rPr>
        <sz val="8"/>
        <color theme="1"/>
        <rFont val="Calibri"/>
        <family val="2"/>
        <scheme val="minor"/>
      </rPr>
      <t xml:space="preserve"> Se evidencia acta de reunión del 19-07-2019 en donde se revisó la política y los objetivos de la gestión integrada con los representantes del SIG y se planea independizar las politicas. </t>
    </r>
    <r>
      <rPr>
        <b/>
        <sz val="8"/>
        <color theme="1"/>
        <rFont val="Calibri"/>
        <family val="2"/>
        <scheme val="minor"/>
      </rPr>
      <t>c)</t>
    </r>
    <r>
      <rPr>
        <sz val="8"/>
        <color theme="1"/>
        <rFont val="Calibri"/>
        <family val="2"/>
        <scheme val="minor"/>
      </rPr>
      <t xml:space="preserve"> Se evidencia acta del Copasst del 28-02-2019 en donde se les solicito la revisión de la política y los objetivos. </t>
    </r>
    <r>
      <rPr>
        <b/>
        <sz val="8"/>
        <color theme="1"/>
        <rFont val="Calibri"/>
        <family val="2"/>
        <scheme val="minor"/>
      </rPr>
      <t>d)</t>
    </r>
    <r>
      <rPr>
        <sz val="8"/>
        <color theme="1"/>
        <rFont val="Calibri"/>
        <family val="2"/>
        <scheme val="minor"/>
      </rPr>
      <t xml:space="preserve"> Se evidencia memorando ID 10210 radicado 20191010321 del 3-07-2019 en donde se solicitó la actualización de la política y objetivos del SGSST al SIG (Subdirección Corporativa).  </t>
    </r>
  </si>
  <si>
    <r>
      <rPr>
        <b/>
        <sz val="8"/>
        <color theme="1"/>
        <rFont val="Calibri"/>
        <family val="2"/>
        <scheme val="minor"/>
      </rPr>
      <t xml:space="preserve">a) </t>
    </r>
    <r>
      <rPr>
        <sz val="8"/>
        <color theme="1"/>
        <rFont val="Calibri"/>
        <family val="2"/>
        <scheme val="minor"/>
      </rPr>
      <t xml:space="preserve">Se evidencia acta de reunión del 19-07-2019 con el SIG. b) Se evidencia memorando ID 10210 radicado 20191010321 del 3-07-2019 en donde se solicitó la actualización de la política y objetivos del SGSST al SIG (Subdirección Corporativa).  </t>
    </r>
  </si>
  <si>
    <r>
      <rPr>
        <b/>
        <sz val="8"/>
        <color theme="1"/>
        <rFont val="Calibri"/>
        <family val="2"/>
        <scheme val="minor"/>
      </rPr>
      <t>a)</t>
    </r>
    <r>
      <rPr>
        <sz val="8"/>
        <color theme="1"/>
        <rFont val="Calibri"/>
        <family val="2"/>
        <scheme val="minor"/>
      </rPr>
      <t xml:space="preserve"> Se evidencia plan de trabajo formulado con las actividades a realizar, se realizó una muestra aleatoria de las actividades programadas para verificar el cumplimiento de lo programado vrs lo ejecutado las cuales fueron: * Realizar sensibilización de primeros auxilios psicológicos fecha de inicio 1-04-2019 a 30-06-2019  y se evidencia registro de asistencia del 04-06-2019s de capacitación psicología de la emergencia. * Seguimiento CAQ  EMOS fecha de inicio 1-04-2019 y fecha final 30-06-2019. * Se evidencia acta de reunión de fecha 18-06-2019 consolidación (CAQ) y seguimiento  CAQ 2018 y se evidencia presentación Power Point. * Realizar alcoholimetrías preventivas en las sedes fecha de inicio 15-04-2019 y fecha final  15-10-2019. * Se evidencia informe de alcoholimetría a corte de 2018 y 2019* Se evidencia actas de reunión de las alcoholimetrías realizadas en las diferentes estaciones.* Se evidencia sensibilización en hábitos de vida saludable  fecha de inicio 01-04-2019 al 30-08-2019.* Se evidencia TIPS de hábitos de vida saludable que se divulgo por medio del hidrante, adicional se evidencia fotografías en donde se realizó campaña y se entregaron frutas a las diferentes áreas fomentando el estilo de vida saludable* Se evidencia seguimiento de reintegro laboral  fecha de inicio 01-03-2019 fecha final 30-06-2019. * Se observa que se lleva una base de datos en donde se registran y se lleva el seguimiento de reincorporación laboral para inicio de actividades.* Se evidencia que se actualizo la matriz  MIPVR en donde se incluyó los peligros a partir de las mediciones higiénicas de ruido.* Se evidencio capacitación del Comité de Convivencia con fecha de inicio 01-03-2019 al 30-06-2019. b) Se evidencia drive de Copasst en donde se divulga los avances de acuerdo al plan de trabajo como parte de la rendición de cuentas.</t>
    </r>
  </si>
  <si>
    <r>
      <rPr>
        <b/>
        <sz val="8"/>
        <color theme="1"/>
        <rFont val="Calibri"/>
        <family val="2"/>
        <scheme val="minor"/>
      </rPr>
      <t xml:space="preserve">a) </t>
    </r>
    <r>
      <rPr>
        <sz val="8"/>
        <color theme="1"/>
        <rFont val="Calibri"/>
        <family val="2"/>
        <scheme val="minor"/>
      </rPr>
      <t xml:space="preserve">Se evidencia que se divulgo la propuesta al Copasst de la modificación de  la política y de los objetivos de acuerdo a los lineamientos en el marco normativo los cuales estuvieron de acuerdo mediante actas del Copasst con fecha del 28-02-2019 y 28-03-2019. </t>
    </r>
    <r>
      <rPr>
        <b/>
        <sz val="8"/>
        <color theme="1"/>
        <rFont val="Calibri"/>
        <family val="2"/>
        <scheme val="minor"/>
      </rPr>
      <t xml:space="preserve">b) </t>
    </r>
    <r>
      <rPr>
        <sz val="8"/>
        <color theme="1"/>
        <rFont val="Calibri"/>
        <family val="2"/>
        <scheme val="minor"/>
      </rPr>
      <t>Se evidencia que se envió memorando al SIG para la aprobación de la política con ID 10210</t>
    </r>
  </si>
  <si>
    <t>Se evidencia acta de reunión del 20-06-2019 con el área de gestión documental en donde se solicitó la actualización de la TRD de acuerdo a lo establecido en el Decreto 1072 y se determinó la custodia de los documentos que contiene el SGSST.</t>
  </si>
  <si>
    <r>
      <rPr>
        <b/>
        <sz val="8"/>
        <color theme="1"/>
        <rFont val="Calibri"/>
        <family val="2"/>
        <scheme val="minor"/>
      </rPr>
      <t>a)</t>
    </r>
    <r>
      <rPr>
        <sz val="8"/>
        <color theme="1"/>
        <rFont val="Calibri"/>
        <family val="2"/>
        <scheme val="minor"/>
      </rPr>
      <t xml:space="preserve"> Se evidencia de manera visual que se designó un espacio en el área de SST un lugar para custodiar los documentos del SST teniendo en cuenta los establecido en las TRD. </t>
    </r>
    <r>
      <rPr>
        <b/>
        <sz val="8"/>
        <color theme="1"/>
        <rFont val="Calibri"/>
        <family val="2"/>
        <scheme val="minor"/>
      </rPr>
      <t>b)</t>
    </r>
    <r>
      <rPr>
        <sz val="8"/>
        <color theme="1"/>
        <rFont val="Calibri"/>
        <family val="2"/>
        <scheme val="minor"/>
      </rPr>
      <t xml:space="preserve"> Se evidencia acta de reunión del 20-06-2019 con el área de gestión documental en donde se solicitó la actualización de la TRD de acuerdo a lo establecido en el Decreto 1072.</t>
    </r>
  </si>
  <si>
    <t>Se evidencia matriz de responsabilidades y rendición de cuenta en donde se incluyó las responsabilidades del COPASST.</t>
  </si>
  <si>
    <t xml:space="preserve">Se evidencia Matriz de autoridad, responsabilidad y rendición de cuentas (MARRC). </t>
  </si>
  <si>
    <r>
      <rPr>
        <b/>
        <sz val="8"/>
        <color theme="1"/>
        <rFont val="Calibri"/>
        <family val="2"/>
        <scheme val="minor"/>
      </rPr>
      <t>b)</t>
    </r>
    <r>
      <rPr>
        <sz val="8"/>
        <color theme="1"/>
        <rFont val="Calibri"/>
        <family val="2"/>
        <scheme val="minor"/>
      </rPr>
      <t xml:space="preserve"> Se evidencia correo electrónico del 22-01-2019 en donde se solicita a la Oficina Asesora Jurídica la actualización del nomograma, adicional a esto se envía la matriz actualizada, también se evidencia que la oficina asesora jurídica actualizo el nomograma el 29-07-2019.</t>
    </r>
  </si>
  <si>
    <r>
      <rPr>
        <b/>
        <sz val="8"/>
        <color theme="1"/>
        <rFont val="Calibri"/>
        <family val="2"/>
        <scheme val="minor"/>
      </rPr>
      <t>a)</t>
    </r>
    <r>
      <rPr>
        <sz val="8"/>
        <color theme="1"/>
        <rFont val="Calibri"/>
        <family val="2"/>
        <scheme val="minor"/>
      </rPr>
      <t xml:space="preserve"> Se evidencia base de datos de planta en donde se tiene el perfil sociodemográfico administrativo y operativo aparte. </t>
    </r>
    <r>
      <rPr>
        <b/>
        <sz val="8"/>
        <color theme="1"/>
        <rFont val="Calibri"/>
        <family val="2"/>
        <scheme val="minor"/>
      </rPr>
      <t>b)</t>
    </r>
    <r>
      <rPr>
        <sz val="8"/>
        <color theme="1"/>
        <rFont val="Calibri"/>
        <family val="2"/>
        <scheme val="minor"/>
      </rPr>
      <t xml:space="preserve"> Se evidencia formulario en drive para la actualización del perfil sociodemográfico de contratistas con los criterios de cumplimiento, se evidencia base de datos Excel con la consolidación.</t>
    </r>
  </si>
  <si>
    <t>No se presentó en el momento del seguimiento</t>
  </si>
  <si>
    <t>Se evidencia mesa de trabajo de fecha 12-07-2019 con las partes interesadas.</t>
  </si>
  <si>
    <t xml:space="preserve">Se evidencia memorando ID 10210 radicado 20191010321 del 3-07-2019 en donde se solicitó la actualización de la política y objetivos del SGSST al SIG (Subdirección Corporativa).  </t>
  </si>
  <si>
    <t xml:space="preserve">Se evidencia memorando con radicado 2019I010321 ID: 10210 de fecha 03-07-2019 en donde se le solicito a la subdirección corporativa la actualización de la política de SST y los objetivos, también se evidencia la respuesta por parte de la subdirección con radicado 2019I10500 ID: 10633 en donde informan que serán revisados.  
</t>
  </si>
  <si>
    <t xml:space="preserve">Se evidencia memorando con radicado 2019I010321 ID: 10210 de fecha 03-07-2019 en donde se le solicito a la subdirección corporativa la actualización de la política de SST y los objetivos, también se evidencia la respuesta por parte de la subdirección con radicado 2019I10500 ID: 10633 en donde informan que serán revisados. </t>
  </si>
  <si>
    <t>Como avance se presentó la realización de mesa de trabajo de fecha 12-07-2019 con las partes interesadas.</t>
  </si>
  <si>
    <t xml:space="preserve">Se evidencia la actualización del procedimiento y se observa que este se publicó en la ruta de la calidad el 05-07-2019 como parte de la divulgación a las partes interesadas.
</t>
  </si>
  <si>
    <t xml:space="preserve">Se evidencia un cumplimiento del 73% en la ejecución presupuestal, también se evidencia un cumplimiento del 67% del plan de trabajo en donde se tomó al azar las actividades programas vr las cumplidas y en esa muestra se evidencio el cumplimiento, adicional a esto se observa que se realiza el seguimiento del PAC con el fin de darle cumplimiento a lo planeado en el presupuesto.
</t>
  </si>
  <si>
    <t>Se evidencia que de acuerdo a la resolución del copasst se incluyo los deberes de los representantes del COPASST el cual en una muestra aleatoria se le da cumplimiento a las tareas asignadas.</t>
  </si>
  <si>
    <t>Se realizó una muestra aleatoria para evidenciar el cumplimiento de las actividades propuestas y en ella se evidencio como parte del cumplimiento la realización de la capacitación en el marco legal a los miembros del Copasst con fecha del 20-02-2019 y el curso de 50 horas.</t>
  </si>
  <si>
    <t>Se evidencia informe con fecha del 11-07-2019 en donde se entrega una cartilla a las estaciones de que hacer ante un acoso laboral.</t>
  </si>
  <si>
    <r>
      <rPr>
        <b/>
        <sz val="8"/>
        <color theme="1"/>
        <rFont val="Calibri"/>
        <family val="2"/>
        <scheme val="minor"/>
      </rPr>
      <t xml:space="preserve">a) </t>
    </r>
    <r>
      <rPr>
        <sz val="8"/>
        <color theme="1"/>
        <rFont val="Calibri"/>
        <family val="2"/>
        <scheme val="minor"/>
      </rPr>
      <t xml:space="preserve">Se evidencia socialización de hábitos de vida saludable en donde se incluyó a los contratistas. </t>
    </r>
    <r>
      <rPr>
        <b/>
        <sz val="8"/>
        <color theme="1"/>
        <rFont val="Calibri"/>
        <family val="2"/>
        <scheme val="minor"/>
      </rPr>
      <t>b)</t>
    </r>
    <r>
      <rPr>
        <sz val="8"/>
        <color theme="1"/>
        <rFont val="Calibri"/>
        <family val="2"/>
        <scheme val="minor"/>
      </rPr>
      <t xml:space="preserve"> Se observa capacitación en primeros auxilios en donde se incluyó a los contratistas. </t>
    </r>
  </si>
  <si>
    <t>Se evidencia acta de reunión del COPASST con fecha 28-02-2019 en donde se aprueba la propuesta del plan de capacitación SST.</t>
  </si>
  <si>
    <r>
      <rPr>
        <b/>
        <sz val="8"/>
        <color theme="1"/>
        <rFont val="Calibri"/>
        <family val="2"/>
        <scheme val="minor"/>
      </rPr>
      <t>a)</t>
    </r>
    <r>
      <rPr>
        <sz val="8"/>
        <color theme="1"/>
        <rFont val="Calibri"/>
        <family val="2"/>
        <scheme val="minor"/>
      </rPr>
      <t xml:space="preserve"> Se evidencia que se realizó como parte de la estrategia la inducción virtual y se generó un certificado con la calificación ya que se presentó un examen, se evidencia que se lleva un control en Excel de las personas que han presentado la evaluación y cuál es su calificación. </t>
    </r>
    <r>
      <rPr>
        <b/>
        <sz val="8"/>
        <color theme="1"/>
        <rFont val="Calibri"/>
        <family val="2"/>
        <scheme val="minor"/>
      </rPr>
      <t xml:space="preserve">b) </t>
    </r>
    <r>
      <rPr>
        <sz val="8"/>
        <color theme="1"/>
        <rFont val="Calibri"/>
        <family val="2"/>
        <scheme val="minor"/>
      </rPr>
      <t xml:space="preserve">Se evidencia actualización del procedimiento PROD-GH-09 de Inducción y Re Inducción con fecha de vigencia del 17-07-2019. </t>
    </r>
  </si>
  <si>
    <t>Se evidencia plan de trabajo formulado con las actividades a realizar, se realizó una muestra aleatoria de las actividades programadas para verificar el cumplimiento de lo programado vrs lo ejecutado las cuales fueron: * Realizar sensibilización de primeros auxilios psicológicos fecha de inicio 1-04-2019 a 30-06-2019  y se evidencia registro de asistencia del 04-06-2019s de capacitación psicología de la emergencia. * Seguimiento CAQ  EMOS fecha de inicio 1-04-2019 y fecha final 30-06-2019. * Se evidencia acta de reunión de fecha 18-06-2019 consolidación (CAQ) y seguimiento  CAQ 2018 y se evidencia presentación Power Point. * Realizar alcoholimetrías preventivas en las sedes fecha de inicio 15-04-2019 y fecha final  15-10-2019. * Se evidencia informe de alcoholimetría a corte de 2018 y 2019* Se evidencia actas de reunión de las alcoholimetrías realizadas en las diferentes estaciones.* Se evidencia sensibilización en hábitos de vida saludable  fecha de inicio 01-04-2019 al 30-08-2019.* Se evidencia TIPS de hábitos de vida saludable que se divulgo por medio del hidrante, adicional se evidencia fotografías en donde se realizó campaña y se entregaron frutas a las diferentes áreas fomentando el estilo de vida saludable* Se evidencia seguimiento de reintegro laboral  fecha de inicio 01-03-2019 fecha final 30-06-2019. * Se observa que se lleva una base de datos en donde se registran y se lleva el seguimiento de reincorporación laboral para inicio de actividades.* Se evidencia que se actualizo la matriz  MIPVR en donde se incluyó los peligros a partir de las mediciones higiénicas de ruido.* Se evidencio capacitación del Comité de Convivencia con fecha de inicio 01-03-2019 al 30-06-2019. b) Se evidencia drive de Copasst en donde se divulga los avances de acuerdo al plan de trabajo como parte de la rendición de cuentas.</t>
  </si>
  <si>
    <t>Se evidencia plan de trabajo aprobado por el Director de la UAECOB y se evidencia la aprobación del COPASST.</t>
  </si>
  <si>
    <t>Se evidencia que en el plan de trabajo de SST se le ingreso una columna de acción por incumplimiento y se realizó una muestra al azar de lo programado contra lo ejecutado y se verifico su efectividad tomando como evidencia la misma muestra que el hallazgo 2.3.1.</t>
  </si>
  <si>
    <t xml:space="preserve">Se evidencia que se actualizo por la ruta de la calidad con fecha 17-06-2019 los siguientes documentos del SGSST.
• Inspecciones de Seguridad en Instalaciones PROD-GI-13
• Informe de Inspecciones Planeadas FOR-GI-13-01
• Lista de Chequeo de Inspección General FOR-GI-13-02
• Asistencia Inspecciones FOR-GI-13-03
• Matriz de Condiciones Inseguras FOR-GI-13-04
• Plan de Trabajo UAECOB SST FOR-GI-13-05
• Intervención en Psicología de la Emergencia PROT-GH-01
• Entrevista Previa a la Medición con Alcohosensor FOR-GH-03
• Reporte de Actos Inseguros FOR-GH-06
• Registro de Alcoholimetría Periódica FOR-GH-07
• Evaluaciones Medicas Ocupacionales PROD-GH-02
• Profesiograma NFPA FOR-GH-02-01 
</t>
  </si>
  <si>
    <t xml:space="preserve">Se toma al azar algunos de los requisitos contemplados en el normograma de SST para verificar el cumplimiento de los mismos, estos fueron:
• Resolución 2013 – Reuniones Copasst
• Decreto 919 – Plan de emergencias del Comando actualizado
• NTC 3793 – Estadísticas de Ausentismo Laboral 
• Resolución 2646 de 2008 – PVE de Riesgo Psicosocial
</t>
  </si>
  <si>
    <t>Se verificar al Azar un contrato con vigencia 2019, a fin de verificar que lo solicitado por el área de SST para la contratación del servicio con el contratista Reimpodisel se hubiera revisado y contemplado dentro de los criterios y se evidencia el cumplimiento de estos mismo. Como lo fue documentos de línea de vida y licencia SST.</t>
  </si>
  <si>
    <t>Se verificar al Azar un contrato con vigencia 2019, a fin de verificar que lo solicitado por el área de SST para la contratación del servicio con el contratista Reimpodisel se hubiera revisado y contemplado dentro de los criterios y se evidencia el cumplimiento de estos mismo. Como lo fue documentos de línea de vida y licencia SST. b) Se evidencia que la evaluación del proveedor se hace con el estudio previo y estudio técnico.</t>
  </si>
  <si>
    <t>Se evidencia que se actualizo el procedimiento en la ruta de la calidad con fecha del 05-07-2019.</t>
  </si>
  <si>
    <t>Se evidencia que se actualizo en la ruta de la calidad con fecha del 27-06-2019 el procedimiento de Evaluaciones Medicas Ocupacionales PROD-GH-02 y el Profesiograma NFPA FOR-GH-02-01.</t>
  </si>
  <si>
    <t>Se evidencia que se elaboró un formato de consentimiento informado en donde el personal al cual se le practica las vacunas lo firma y se deja la constancia de la entrega de vacunas y se evidencia los carnets se tomó al azar algunos nombre para evidenciar el cumplimiento.</t>
  </si>
  <si>
    <t>Se evidencia que se actualizo el procedimiento de Evaluaciones Medicas Ocupaciones con fecha del 27-06-2019 en la ruta de la calidad.</t>
  </si>
  <si>
    <t>Se realiza al azar una muestra de un accidente de trabajo en este caso del Señor William Andres Osorio Basabe, y se evidencia que el reporte a la entidad promotora de salud (EPS) se realizó 5 días después de su evento, se mejoró con respecto a lo visto anteriormente.</t>
  </si>
  <si>
    <t>a) Se evidencia que en la base de datos de acercamiento AT 2018 en donde se consolida los accidentes de trabajo y las investigaciones. Se está llevando a cabo la metodología de los 5 porque, se evidencia su aplicación en la misma base de los accidentes presentados. b) Se evidencia la actualización del formato de investigación de accidente nivel 2 en la ruta de la calidad.</t>
  </si>
  <si>
    <t>Se evidencia que se actualizo los siguientes procedimientos en la ruta de la calidad: Inspecciones de Seguridad en Instalaciones PROD-GI-13, Informe de Inspecciones Planeadas FOR-GI-13-01, Lista de Chequeo de Inspección General FOR-GI-13-02, Asistencia Inspecciones FOR-GI-13-03.</t>
  </si>
  <si>
    <t>Se evidencia que se actualizó en la ruta de la calidad el plan de emergencia del edificio comando con fecha del 18-07-2019, se evidencia la divulgación de este plan a los brigadistas y en la misma divulgación que realiza planeación pro correo electronico cuando un documento se actualiza en la ruta de la calidad.</t>
  </si>
  <si>
    <t>Se evidencia el cumplimiento de la acción propuesta y la meta establecida.</t>
  </si>
  <si>
    <t xml:space="preserve">Se evidencia el cumplimiento de las acciones propuestas junto con la meta establecida.  </t>
  </si>
  <si>
    <t>La acción se encuentra vencida se verificara en el próximo seguimiento el cumplimiento total de la accción y de la meta establecida, se verificara su efectividad, se recomienda abrir el plan de capacitación en dos , el primero teniendo en cuenta que el área tiene recursos propios y que adicional a esto se ha realizado capacitaciones y para evidenciar su gestión se recomienda tambien establecer la meta y el objetivo y el otro plan que se contemple con la aprobación del PIC.</t>
  </si>
  <si>
    <t>Se evidencia que las acciones están cumplidas, su efectividad no ha sido posible verificarla debido a que depende del SIG para la aprobación final tanto de las políticas como de los objetivos, razón por la cual el área de SST solicito la ampliación de la fecha de terminación para el 30-12-2019, esperando con esto que se aprueben y así mismo terminar la gestión en el próximo seguimiento.</t>
  </si>
  <si>
    <t>La acción se encuentra vencida, se evidencia que parte de la acción se encuentra cumplida pero dentro de la actualización que se le solicito al área de gestión documental no se tuvo en cuenta los registros de entrega dotación por lo que se recomienda que se incluya debido a que hace parte del marco legal de Decreto 1072, adicional a esto se recomienda que dentro del procedimiento de administración de entrega de EPP se defina la responsabilidad de la entrega de los EPP, la custodia y seguimiento. Por lo anterior en el próximo seguimiento se verificara su efectividad.</t>
  </si>
  <si>
    <t xml:space="preserve">Se evidencia el cumplimiento de las acciones propuestas junto con la meta establecida. Se recomienda evaluar la efectividad con la actualización de las TRD por parte de Gestión Documental de acuerdo a lo establecido en las reuniones. </t>
  </si>
  <si>
    <t>Se observa el cumplimiento de las acciones propuestas junto con la meta establecida.</t>
  </si>
  <si>
    <t>Se observa que la acción # 2 no se ha realizado “Realizar la rendición de cuentas en SYST, para toda la UAECOB, a través de los medios de comunicación de la entidad “ y la acción se encuentra vencida, se verificara el cumplimiento y su efectividad en el próximo seguimiento.</t>
  </si>
  <si>
    <t>No se evidencia el cumplimiento de la acción # 1 la cual se encuentra vencida, por lo anterior el cumplimiento y su efectividad se verificara en el próximo seguimiento con la evaluación del nomograma de acuerdo al procedimiento el cual estipula que se debe de realizar trimestralmente.</t>
  </si>
  <si>
    <t>Se observa el cumplimiento de las acciones propuestas junto con la meta establecida</t>
  </si>
  <si>
    <t xml:space="preserve">La acción se encuentra vencida, se recomienda darle cumplimiento en el próximo seguimiento.
</t>
  </si>
  <si>
    <t>La acción se encuentra vencida en el momento del seguimiento no se presento mas avance de las 2 acciones que falta por realizar, en el próximo seguimiento se debe verificar el cumplimiento y la efectividad.</t>
  </si>
  <si>
    <t>Se evidencia el cumplimiento de la primera acción propuesta, para la segunda no se tuvo avance en el momento del seguimiento, la efectividad se verificara en el próximo seguimiento con el cumplimiento total de la segunda acción adicional porque está ya se encuentra vencida.</t>
  </si>
  <si>
    <t xml:space="preserve">Se observa el cumplimiento de la primera acción propuesta, la acción número 2 se encuentra vencida y no se presentó avance al momento del seguimiento, en el próximo seguimiento se verificara el cumplimiento total de la acción faltante junto con la meta establecida, teniendo en cuenta que ya se encuentra vencida. 
</t>
  </si>
  <si>
    <t xml:space="preserve">Se evidencia el parte del cumplimiento de la acción sin embargo no se cumple al 100% teniendo en cuenta que no se ha realizado la revisión por la dirección y que el SIG no ha aprobado la política  y los objetivos por tal razón la efectividad y el cumplimiento total de esta acción se debe verificar en el próximo seguimiento.
</t>
  </si>
  <si>
    <t>Se observa que las acciones se encuentras vencida en el momento del seguimiento solo se presentó un avance el cual no cumple con la totalidad de las acciones propuestas, en el próximo seguimiento se verificara el cumplimiento total de las acciones con la meta propuesta.</t>
  </si>
  <si>
    <t>Se evidencia el cumplimiento de las acciones propuestas junto con su efectividad.</t>
  </si>
  <si>
    <t>Se evidencia el cumplimiento de la acción toda vez que en las actas vista se estan tocando temas diferentes con a los reportes de acoso laboral</t>
  </si>
  <si>
    <t>Se evidencia el cumplimiento de la acción propuesta junto con su efectividad.</t>
  </si>
  <si>
    <t xml:space="preserve">Se evidencia el cumplimiento de la acción propuesta junto, sin embargo se recomienda que se deje la evidencia de la evaluación y re evaluación de los proveedores de SST o que involucren al área. </t>
  </si>
  <si>
    <t xml:space="preserve">Se evidencia el cumplimiento de las acciones propuestas junto con su efectividad. </t>
  </si>
  <si>
    <t xml:space="preserve">Se evidencia el cumplimiento de las acción propuesta junto con su efectividad. </t>
  </si>
  <si>
    <t>Se evidencia el cumplimiento de la acción propuesta sin embargo se recomienda cumplir con los tiempos establecidos en la resolución 312 de 2019 en donde se estipula que son 2 días hábiles después de la ocurrencia del evento</t>
  </si>
  <si>
    <t>Se evidencia el cumplimiento de la acción propuesta junto con su efectividad, desde el seguimiento pasado se dio por cumplida.</t>
  </si>
  <si>
    <t>Se evidencia el cumplimiento de la acción propuesta junto con su efectividad</t>
  </si>
  <si>
    <t>Acta de Reunión Capacitación MIPG del 23 de mayo de 2019
Presentación Capacitación Expediente Unico
Borrador de memorando Circular del mes de Abril de 2019 enviado por control Doc a la Subdirectora de Gestión Corporativa</t>
  </si>
  <si>
    <t>Fotos sobre la organización realizada a los expedientes de los contratos 582,583 y 587 de 2016
Informe de la jornada realizada en borrador</t>
  </si>
  <si>
    <t>En el seguimiento se evidencia la realización de una capacitación sobre MIPG el pasado 23 de mayo de 2019 en donde se trataron temas de gestion documental, tales como la organización de los archivos.
Por otra parte se evidencia el borrador de la circular con las instrucciones para la conformación de los expedientes de archivo sin embargo aun no se ha aprobado ni socializado al personal de a entidad.</t>
  </si>
  <si>
    <t>Se evidencia fotos sobre la organización de los expedientes contractuales  582,583 y 587 de 2016 y de igual forma se evidencia un informe en borrador sonre la realización de esta jornada sin embargo esta a un esta en borrador y no ha sido enviado a la veeduria distrital</t>
  </si>
  <si>
    <t xml:space="preserve">DR De conformidad con el seguimiento adelantado se evidencia que la Oficina Asesora de Comunicaciones y Prensa, ha venido alimentado el aplicativo Drive  seguimiento y control de contratos UAECOB, a corte 30/05/2019.
SGC A la fecha de la presente verificación, la SGC no ha realizado el cargue de ningún contrato en la herramienta.
OAP Se verificaron en el aplicativo los siguientes contratos: 260, 239 326 de 2019, y se evidencio que se ha venido ingresando en el aplicativo los documentos precontractuales y los informes y actas de la ejecución, han venido cumpliendo con la acción propuesta
SGL Se realizó verificación de la gestión realizada por la Subdirección Logística en el trámite y envió de los documentos precontractuales y contractuales a la oficina Asesora Jurídica y a Financiera en cuanto a: Solicitud de contratación y trámite de Pago de cuentas- Evidencias  Memorandos radicados en las respectivas áreas.
OAJ Se  evidencia  mesas mensuales el último día del mes de los meses de diciembre 2018 y enero 2019  verificación  documentación remitida a la OAJ, este archivada de los contratos Nos 431,432,434,438, 447,467,468,474 de 2018. Igualmente se evidencia mesa de trabajo de febrero de 2019 revisión de los contratos No. 02,28,28,09,33,31,48,19,07 y 24 de 2019.  Igualmente se evidencia actas de reunión mensuales en donde verifica la debida publicación y archivo de los documentos contractuales así:  acta de reunión del 28/03/2019 revisión contratos 66,64,99 114, 145 de 2018, acta de reunión 30/04/2019 revisión contratos 298,293,294,292,275 de 2019), acta de reunión 29/05/2019, revisión contratos 308,281,277,287,322,323,273 acta de reunión 21/06/2019 revisión contratos 344,332,327,323,329,313,315 de 2019 , acta de reunión 30/07/2019 revisión contratos 355,362,339,350,367 de 2019
SGR Se identifica un adecuado manejo del aplicativo creado por la Oficina Asesora de Planeación, dado a que se identificó que por parte de la Subdirección e Gestión del Riesgo se tiene cargado los contratos y su documentación pertinentes
</t>
  </si>
  <si>
    <t xml:space="preserve">DR Se evidencia remisión de cuentas de cobro de los contratos de prestación de servicios profesionales de la Dirección y Oficina de Comunicaciones y Prensa se toma muestra de los memorandos 2019I007140 ID 3626 del 02/05/2019 cuentas abril 2019 de los contratos de la Dirección y Oficina Asesora de Comunicaciones y Prensa Ctos 003,123 de 2019 de Dirección y los Ctos 047, 142, 148, 143, 59, 141, 74, 93, 189,140 de 2019 de la Oficina Asesora de Comunicaciones y Prensa.
SGC A la fecha del presen te seguimiento, no se observa eficacia en el cumplimiento de la acción establecida.
SO En la Sub. Operativa se verificaron los contratos 415,416,417 y se remitieron los documentos a jurídica mediante los oficios 2018IE 18349,18350 y 18351 respectivamente, contratos 093,117 y 147/2019 cargados en el SECOP II los documentos, contratos 291 y 300/2019, enviados por correo electrónico  a la OAJ el 25 de julio los documentos a cargar en el SECOP I
OAP En la OAP se verificaron los Contratos 076, 127, 161, 184,206/2019 y se encuentran cargados en el SECOP II junto con todos los documentos que hacen parte integral de los expedientes.
SGH En la SGH se verificaron los contratos 330,344/2019, 152, 160,163 y 380/2018, se encuentran cargados en el aplicativo (Google Drive), se han venido enviando los documentos a la OAJ para cargar en el SECOPI
SGL se evidencia la utilización de la herramienta de planeación para el seguimiento de los contrataos y documentos de esta plataforma se realizó una muestra aleatoria de los contratos vigentes del área y se observó que se está subiendo los documentos y demás en el aplicativo
OAJ Se toma de muestra aleatoria los  contratos 49 y 082 de 2019 en los cuales la supervisión es la Oficina Asesora Jurídica se encuentran el archivo de la certificación de cumplimiento  hasta el mes de mayo de 2019.
SGR Para la revisión de esta esta acción se tomó como muestra aleatoria 5 Contratos supervisados por la SGR 173-2019, 227-2019, 240-2019, 303-2019 y 335-2019 a los cuales revisada la información se identifica envió de información en virtud de la ejecución contractual como lo es la presentación de cuentas de cobro mensual.  
</t>
  </si>
  <si>
    <t>Bibiana Barreiro
Camilo Caicedo
Maria C Bonilla
Diana Medrano
Francia Diaz</t>
  </si>
  <si>
    <t xml:space="preserve">DR Se ha continuado con el ingreso de la información al aplicativo
SGC De acuerdo a lo informado por la persona que atendió el seguimiento de la SGC, se tiene previsto solicitar a la OAP la activación de los usuarios y claves para el cargue y actualización de los contratos de esta Subdirección, ya que a la fecha no se evidencia el seguimiento por la herramienta de Google -seguimiento y control.
OAP Se ha continuado con el ingreso de la información al aplicativo
OAJ Actas mensuales verificación de documentación de marzo, abril, mayo, junio y julio de 2019.
SGR Documentos cargados en aplicativo creado por la OAP
</t>
  </si>
  <si>
    <t xml:space="preserve">DR Se remite cuentas de cobro mensuales de la Dirección y Oficina Asesora de Comunicaciones
SGC No se evidenciaron soportes referentes a  la información generada en virtud de la ejecución contractual y su liquidación  enviada a la Oficina Asesora Jurídica de los 5 contratos que hicieron parte de la muestra.
SO Se realizó seguimiento en la OAP y en Sub. Operativa
OAP Se realizó seguimiento en la OAP y en Sub. Operativa
SGH Se realizó seguimiento en la OAP y en Sub. Operativa
OAJ Se verifican los contratos 049 y 082 de 2019 en los cuales se encuentran la certificación de cumplimiento  hasta el mes de mayo de 2019.
SGR Memorando Cuentas de Cobro mes de Julio
</t>
  </si>
  <si>
    <t xml:space="preserve">DR Se ha continuado con el ingreso de la información al aplicativo
SGC De acuerdo a lo informado por la persona que atendió el seguimiento de la SGC, se tiene previsto solicitar a la OAP la activación de los usuarios y claves para el cargue y actualización de los contratos de esta Subdirección, ya que a la fecha no se evidencia el seguimiento por la herramienta de Google -seguimiento y control.
OAP Se ha continuado con el ingreso de la información al aplicativo
OAJ Actas mensuales verificación de documentación de marzo, abril, mayo, junio y julio de 2019.
SGR Documentos cargados en aplicativo creado por la OAP
</t>
  </si>
  <si>
    <t xml:space="preserve">DR Se remite cuentas de cobro mensuales de la Dirección y Oficina Asesora de Comunicaciones
SGC No se evidenciaron soportes referentes a  la información generada en virtud de la ejecución contractual y su liquidación  enviada a la Oficina Asesora Jurídica de los 5 contratos que hicieron parte de la muestra.
SO Se realizó seguimiento en la OAP y en Sub. Operativa
OAP Se realizó seguimiento en la OAP y en Sub. Operativa
SGH Se realizó seguimiento en la OAP y en Sub. Operativa
OAJ Se verifican los contratos 049 y 082 de 2019 en los cuales se encuentran la certificación de cumplimiento  hasta el mes de mayo de 2019.
SGR Memorando Cuentas de Cobro mes de Julio
</t>
  </si>
  <si>
    <t xml:space="preserve">DR De conformidad con el seguimiento adelantado se evidencia que la Oficina Asesora de Comunicaciones y Prensa, ha venido alimentado el aplicativo Drive  seguimiento y control de contratos UAECOB, a corte 30/05/2019.
SGC A la fecha de la presente verificación, la SGC no ha realizado el cargue de ningún contrato en la herramienta.
OAP Se verificaron en el aplicativo los siguientes contratos: 260, 239 326 de 2019, y se evidencio que se ha venido ingresando en el aplicativo los documentos precontractuales y los informes y actas de la ejecución, han venido cumpliendo con la acción propuesta
SGL Se realizó verificación de la gestión realizada por la Subdirección Logística en el trámite y envió de los documentos precontractuales y contractuales a la oficina Asesora Jurídica y a Financiera en cuanto a: Solicitud de contratación y trámite de Pago de cuentas- Evidencias  Memorandos radicados en las respectivas áreas.
OAJ Se  evidencia  mesas mensuales el último día del mes de los meses de diciembre 2018 y enero 2019  verificación  documentación remitida a la OAJ, este archivada de los contratos Nos 431,432,434,438, 447,467,468,474 de 2018. Igualmente se evidencia mesa de trabajo de febrero de 2019 revisión de los contratos No. 02,28,28,09,33,31,48,19,07 y 24 de 2019.  Igualmente se evidencia actas de reunión mensuales en donde verifica la debida publicación y archivo de los documentos contractuales así:  acta de reunión del 
28/03/2019 revisión contratos 66,64,99 114, 145 de 2018, acta de reunión 30/04/2019 revisión contratos 298,293,294,292,275 de 2019), acta de reunión 29/05/2019, revisión contratos 308,281,277,287,322,323,273 acta de reunión 21/06/2019 revisión contratos 344,332,327,323,329,313,315 de 2019 , acta de reunión 30/07/2019 revisión contratos 355,362,339,350,367 de 2019
SGR Se identifica un adecuado manejo del aplicativo creado por la Oficina Asesora de Planeación, dado a que se identificó que por parte de la Subdirección e Gestión del Riesgo se tiene cargado los contratos y su documentación pertinentes
</t>
  </si>
  <si>
    <t xml:space="preserve">DR Se evidencia remisión de cuentas de cobro de los contratos de prestación de servicios profesionales de la Dirección y Oficina de Comunicaciones y Prensa se toma muestra de los memorandos 2019I007140 ID 3626 del 02/05/2019 cuentas abril 2019 de los contratos de la Dirección y Oficina Asesora de Comunicaciones y Prensa Ctos 003,123 de 2019 de Dirección y los Ctos 047, 142, 148, 143, 59, 141, 74, 93, 189,140 de 2019 de la Oficina Asesora de Comunicaciones y Prensa.
SGC A la fecha del presen te seguimiento, no se observa eficacia en el cumplimiento de la acción establecida.
SO En la Sub. Operativa se verificaron los contratos 415,416,417 y se remitieron los documentos a jurídica mediante los oficios 2018IE 18349,18350 y 18351 respectivamente, contratos 093,117 y 147/2019 cargados en el SECOP II los documentos, contratos 291 y 300/2019, enviados por correo electrónico  a la OAJ el 25 de julio los documentos a cargar en el SECOP I
OAP En la OAP se verificaron los Contratos 076, 127, 161, 184,206/2019 y se encuentran cargados en el SECOP II junto con todos los documentos que hacen parte integral de los expedientes.
SGH En la SGH se verificaron los contratos 330,344/2019, 152, 160,163 y 380/2018, se encuentran cargados en el aplicativo (Google Drive), se han venido enviando los documentos a la OAJ para cargar en el SECOPI
SGL se evidencia la utilización de la herramienta de planeación para el seguimiento de los contrataos y documentos de esta plataforma se realizó una muestra aleatoria de los contratos vigentes del área y se observó que se está subiendo los documentos y demás en el aplicativo
OAJ Se toma de muestra aleatoria los  contratos 49 y 082 de 2019 en los cuales la supervisión es la Oficina Asesora Jurídica se encuentran el archivo de la certificación de cumplimiento  hasta el mes de mayo de 2019.
SGR Para la revisión de esta esta acción se tomó como muestra aleatoria 5 Contratos supervisados por la SGR 173-2019, 227-2019, 240-2019, 303-2019 y 335-2019 a los cuales revisada la información se identifica envió de información en virtud de la ejecución contractual como lo es la presentación de cuentas de cobro mensual.  </t>
  </si>
  <si>
    <t>María del Carmen Bonilla
Camilo Caicedo
Bibiana Barreiro
Diana Medrano
Francia Diaz</t>
  </si>
  <si>
    <t xml:space="preserve">1. Se evidencia por la Dirección memorando 2019I008346 id6465 del 24/05/2019 a la SGH, memorando 2019I008345 id6444 del 24/05/2019 a la AOP, memorando 2019I007881 id5499 del 16/05/2019 a la SGC, memorando 2019I0007880 id5498 del 16/05/2019 a la SO, 1. memorando 2019I007879 id5497 del 16/05/2019, solicitando a cada una de las dependencias seguimiento plan de contratación de inversión PAA-2019, con la finalidad de hacer seguimiento a la ejecución del PAA Las dependencias dan respuesta a dicha solicitud asi:  en memorando 2019I007919 id 5546 del17/05/2019 de la OAP, memorando 2019I008020 id 5753 del 20/05/2019 de Comunicaciones y Prensa, memorando 2019I008271 id 6298 del 23/05/2019 de la SO, memorando 2019I008222 id 5975 del21/05/2019 de la SGR,  memorando 2019I008517 id 6779 del 29/05/2019 de la SC,   memorando 2019I0010933 id 11618 del 17/06/2019 de la SGH.   
2. La Dirección convoca reuniones con el fin de establecer los compromisos adquiridos en el PAA, detallandose el avance de cada proceso de contratación y estableciendo compromisos para la radicación en la OAJ, con cada dependencia asi: acta del 29/05/2019 con la Oficina Asesora de Comunicaciones y Prensa, acta 29/05/2019 con la SO, acta 30/05/2019 con SGR, acta del 04/06/2019 SC, acta del 17/06/2019 SL, acta del 23/07/2019 con SGH. 
3. La Dirección convoca a reuniones con el fin de hacer seguimiento a los compromisos establecidos en la primera reunión detallandose el avance de cada proceso, los compromisos cumplidos y en algunos casos estableciendo nuevos compromisos para la radicación en la OA asi: acta de reunión del 23/07/2019 con SO, acta del 23/07/2019 con la Oficina Asesora de Comunicaciones y Prensa, acta del 23/07/2019 con la OAP, acta del 23/07/2019 con la SGR, acta del 24/07/2019 con la SGC, acta del 30/07/2019 con la SL. Como resultado del seguimiento minucioso al PAA se observa el avance el cumplimiento de los compromisos adquiridos por parte de las dependencias.  
</t>
  </si>
  <si>
    <r>
      <t>Actas de reuniones con el fin de establecer los compromisos adquiridos en el PAA, detallandose el avance de cada proceso de contratacion y estableciendo compromisos para la radicacion en la OAJ, con cada dependencia  acta del 29/05/2019 con la Oficina Asesora de Comunicaciones y Prensa , acta 29/05/2019 con la SO, acta 30/05/2019 con SGR,  acta del 04/06/2019 SC, acta del 17/06/2019 SL,  acta del 23/07/2019 con SGH. 
Actas de reunion con el fin de hacer seguimiento a los compromisios establecidos en la primera reunion detallandose el avance de cada proceso,  los compromisos cumplidos , y en algunos casos estableciendo buevos compromisos para la radicacion en la OAJ,  asi: acta de reunion del 23/07/2019 con SO, acta del 23/07/2019 con la Oficina Asesora de Comunicaciones y Prensa, acta del 23/07/2019 con la OAP, acta del 23/07/2019 con la SGR, acta del 24/07/2019 con la SGC</t>
    </r>
    <r>
      <rPr>
        <sz val="8"/>
        <color rgb="FFFF0000"/>
        <rFont val="Calibri"/>
        <family val="2"/>
        <scheme val="minor"/>
      </rPr>
      <t xml:space="preserve">, acta del 30/07/2019 con la SL </t>
    </r>
    <r>
      <rPr>
        <sz val="8"/>
        <color theme="1"/>
        <rFont val="Calibri"/>
        <family val="2"/>
        <scheme val="minor"/>
      </rPr>
      <t xml:space="preserve">Como resultado del seguimieNto minucioso al PAA se observa el avance el cumplimiento de los compromisos adquiridos por parte de las dependencias.  </t>
    </r>
  </si>
  <si>
    <t xml:space="preserve">1. Se evidencia por la Dirección memorandos 2019I008346 id6465 del 24/05/2019 a la SGH, memorando 2019I008345 id6444 del 24/05/2019 a la AOP, memorando 2019I007881 id5499 del 16/05/2019 a la SGC, memorando 2019I0007880 id5498 del 16/05/2019 a la SO, memorando 2019I007879 id5497 del 16/05/2019, solicitando a cada una de las dependencias seguimiento plan de contratación de inversión PAA-2019, con la finalidad de hacer seguimiento a la ejecución del PAA Las dependencias dan respuesta a dicha solicitud asi:  en memorando 2019I007919 id 5546 del17/05/2019 de la OAP, memorando 2019I008020 id 5753 del 20/05/2019 de Comunicaciones y Prensa, memorando 2019I008271 id 6298 del 23/05/2019 de la SO, memorando 2019I008222 id 5975 del21/05/2019 de la SGR,  memorando 2019I008517 id 6779 del 29/05/2019 de la SC,   memorando 2019I0010933 id 11618 del 17/06/2019 de la SGH.   
2. La Dirección convoca reuniones con el fin de establecer los compromisos adquiridos en el PAA, detallandose el avance de cada proceso de contratación y estableciendo compromisos para la radicación en la OAJ, con cada dependencia asi: acta del 29/05/2019 con la Oficina Asesora de Comunicaciones y Prensa, acta 29/05/2019 con la SO, acta 30/05/2019 con SGR, acta del 04/06/2019 SC, acta del 17/06/2019 SL, acta del 23/07/2019 con SGH. 
3. La Dirección convoca a reuniones con el fin de hacer seguimiento a los compromisos establecidos en la primera reunión detallandose el avance de cada proceso, los compromisos cumplidos y en algunos casos estableciendo nuevos compromisos para la radicación en la OA asi: acta de reunión del 23/07/2019 con SO, acta del 23/07/2019 con la Oficina Asesora de Comunicaciones y Prensa, acta del 23/07/2019 con la OAP, acta del 23/07/2019 con la SGR, acta del 24/07/2019 con la SGC,  acta del 30/07/2019 con la SL. Como resultado del seguimiento minucioso al PAA se observa el avance el cumplimiento de los compromisos adquiridos por parte de las dependencias.  
</t>
  </si>
  <si>
    <t xml:space="preserve">1. Se evidencia por la Dirección memorando 2019I008346 id6465 del 24/05/2019 a la SGH, memorando 2019I008345 id6444 del 24/05/2019 a la AOP, memorando 2019I007881 id5499 del 16/05/2019 a la SGC, memorando 2019I0007880 id5498 del 16/05/2019 a la SO, 1. memorando 2019I007879 id5497 del 16/05/2019, solicitando a cada una de las dependencias seguimiento plan de contratación de inversión PAA-2019, con la finalidad de hacer seguimiento a la ejecución del PAA Las dependencias dan respuesta a dicha solicitud asi:  en memorando 2019I007919 id 5546 del17/05/2019 de la OAP, memorando 2019I008020 id 5753 del 20/05/2019 de Comunicaciones y Prensa, memorando 2019I008271 id 6298 del 23/05/2019 de la SO, memorando 2019I008222 id 5975 del21/05/2019 de la SGR,  memorando 2019I008517 id 6779 del 29/05/2019 de la SC,   memorando 2019I0010933 id 11618 del 17/06/2019 de la SGH.   
2. La Dirección convoca reuniones con el fin de establecer los compromisos adquiridos en el PAA, detallandose el avance de cada proceso de contratación y estableciendo compromisos para la radicación en la OAJ, con cada dependencia asi: acta del 29/05/2019 con la Oficina Asesora de Comunicaciones y Prensa, acta 29/05/2019 con la SO, acta 30/05/2019 con SGR, acta del 04/06/2019 SC, acta del 17/06/2019 SL, acta del 23/07/2019 con SGH. 
3. La Dirección convoca a reuniones con el fin de hacer seguimiento a los compromisos establecidos en la primera reunión detallandose el avance de cada proceso, los compromisos cumplidos y en algunos casos estableciendo nuevos compromisos para la radicación en la OA asi: acta de reunión del 23/07/2019 con SO, acta del 23/07/2019 con la Oficina Asesora de Comunicaciones y Prensa, acta del 23/07/2019 con la OAP, acta del 23/07/2019 con la SGR, acta del 24/07/2019 con la SGC,  acta del 30/07/2019 con la SL.  Como resultado del seguimiento minucioso al PAA se observa el avance el cumplimiento de los compromisos adquiridos por parte de las dependencias.  
</t>
  </si>
  <si>
    <t xml:space="preserve">Actas de reuniones con el fin de establecer los compromisos adquiridos en el PAA, detallandose el avance de cada proceso de contratacion y estableciendo compromisos para la radicacion en la OAJ, con cada dependencia  acta del 29/05/2019 con la Oficina Asesora de Comunicaciones y Prensa , acta 29/05/2019 con la SO, acta 30/05/2019 con SGR,  acta del 04/06/2019 SC, acta del 17/06/2019 SL,  acta del 23/07/2019 con SGH. 
Actas de reunion con el fin de hacer seguimiento a los compromisios establecidos en la primera reunion detallandose el avance de cada proceso,  los compromisos cumplidos , y en algunos casos estableciendo buevos compromisos para la radicacion en la OAJ,  asi: acta de reunion del 23/07/2019 con SO, acta del 23/07/2019 con la Oficina Asesora de Comunicaciones y Prensa, acta del 23/07/2019 con la OAP, acta del 23/07/2019 con la SGR, acta del 24/07/2019 con la SGC,  acta del 30/07/2019 con la SL. Como resultado del seguimineto minucioso al PAA se observa el avance el cumplimiento de los compromisos adquiridos por parte de las dependencias.  </t>
  </si>
  <si>
    <t xml:space="preserve">1. Se evidencia por la Dirección memorando 2019I008346 id6465 del 24/05/2019 a la SGH, memorando 2019I008345 id6444 del 24/05/2019 a la AOP, memorando 2019I007881 id5499 del 16/05/2019 a la SGC, memorando 2019I0007880 id5498 del 16/05/2019 a la SO, 1. 1. memorando 2019I007879 id5497 del 16/05/2019, solicitando a cada una de las dependencias seguimiento plan de contratación de inversión PAA-2019, con la finalidad de hacer seguimiento a la ejecución del PAA Las dependencias dan respuesta a dicha solicitud asi:  en memorando 2019I007919 id 5546 del17/05/2019 de la OAP, memorando 2019I008020 id 5753 del 20/05/2019 de Comunicaciones y Prensa, memorando 2019I008271 id 6298 del 23/05/2019 de la SO, memorando 2019I008222 id 5975 del21/05/2019 de la SGR,  memorando 2019I008517 id 6779 del 29/05/2019 de la SC,   memorando 2019I0010933 id 11618 del 17/06/2019 de la SGH.   
2. La Dirección convoca reuniones con el fin de establecer los compromisos adquiridos en el PAA, detallandose el avance de cada proceso de contratación y estableciendo compromisos para la radicación en la OAJ, con cada dependencia asi: acta del 29/05/2019 con la Oficina Asesora de Comunicaciones y Prensa, acta 29/05/2019 con la SO, acta 30/05/2019 con SGR, acta del 04/06/2019 SC, acta del 17/06/2019 SL, acta del 23/07/2019 con SGH. 
3. La Dirección convoca a reuniones con el fin de hacer seguimiento a los compromisos establecidos en la primera reunión detallandose el avance de cada proceso, los compromisos cumplidos y en algunos casos estableciendo nuevos compromisos para la radicación en la OA asi: acta de reunión del 23/07/2019 con SO, acta del 23/07/2019 con la Oficina Asesora de Comunicaciones y Prensa, acta del 23/07/2019 con la OAP, acta del 23/07/2019 con la SGR, acta del 24/07/2019 con la SGC.  acta del 30/07/2019 con la SL. Como resultado del seguimiento minucioso al PAA se observa el avance el cumplimiento de los compromisos adquiridos por parte de las dependencias.  
</t>
  </si>
  <si>
    <t xml:space="preserve">1. Se evidencia por la Dirección memorando 2019I008346 id6465 del 24/05/2019 a la SGH, memorando 2019I008345 id6444 del 24/05/2019 a la AOP, memorando 2019I007881 id5499 del 16/05/2019 a la SGC, memorando 2019I0007880 id5498 del 16/05/2019 a la SO, 1. 1. memorando 2019I007879 id5497 del 16/05/2019, solicitando a cada una de las dependencias seguimiento plan de contratación de inversión PAA-2019, con la finalidad de hacer seguimiento a la ejecución del PAA Las dependencias dan respuesta a dicha solicitud asi:  en memorando 2019I007919 id 5546 del17/05/2019 de la OAP, memorando 2019I008020 id 5753 del 20/05/2019 de Comunicaciones y Prensa, memorando 2019I008271 id 6298 del 23/05/2019 de la SO, memorando 2019I008222 id 5975 del21/05/2019 de la SGR,  memorando 2019I008517 id 6779 del 29/05/2019 de la SC,   memorando 2019I0010933 id 11618 del 17/06/2019 de la SGH.   
2. La Dirección convoca reuniones con el fin de establecer los compromisos adquiridos en el PAA, detallandose el avance de cada proceso de contratación y estableciendo compromisos para la radicación en la OAJ, con cada dependencia asi: acta del 29/05/2019 con la Oficina Asesora de Comunicaciones y Prensa, acta 29/05/2019 con la SO, acta 30/05/2019 con SGR, acta del 04/06/2019 SC, acta del 17/06/2019 SL, acta del 23/07/2019 con SGH. 
3. La Dirección convoca a reuniones con el fin de hacer seguimiento a los compromisos establecidos en la primera reunión detallandose el avance de cada proceso, los compromisos cumplidos y en algunos casos estableciendo nuevos compromisos para la radicación en la OA asi: acta de reunión del 23/07/2019 con SO, acta del 23/07/2019 con la Oficina Asesora de Comunicaciones y Prensa, acta del 23/07/2019 con la OAP, acta del 23/07/2019 con la SGR, acta del 24/07/2019 con la SGC,  acta del 30/07/2019 con la SL. Como resultado del seguimiento minucioso al PAA se observa el avance el cumplimiento de los compromisos adquiridos por parte de las dependencias.  
</t>
  </si>
  <si>
    <t xml:space="preserve">1. Se evidencia por la Dirección memorando 2019I008346 id6465 del 24/05/2019 a la SGH, memorando 2019I008345 id6444 del 24/05/2019 a la AOP, memorando 2019I007881 id5499 del 16/05/2019 a la SGC, memorando 2019I0007880 id5498 del 16/05/2019 a la SO, 1. memorando 2019I007879 id5497 del 16/05/2019, solicitando a cada una de las dependencias seguimiento plan de contratación de inversión PAA-2019, con la finalidad de hacer seguimiento a la ejecución del PAA Las dependencias dan respuesta a dicha solicitud asi:  en memorando 2019I007919 id 5546 del17/05/2019 de la OAP, memorando 2019I008020 id 5753 del 20/05/2019 de Comunicaciones y Prensa, memorando 2019I008271 id 6298 del 23/05/2019 de la SO, memorando 2019I008222 id 5975 del21/05/2019 de la SGR,  memorando 2019I008517 id 6779 del 29/05/2019 de la SC,   memorando 2019I0010933 id 11618 del 17/06/2019 de la SGH.   
2. La Dirección convoca reuniones con el fin de establecer los compromisos adquiridos en el PAA, detallandose el avance de cada proceso de contratación y estableciendo compromisos para la radicación en la OAJ, con cada dependencia asi: acta del 29/05/2019 con la Oficina Asesora de Comunicaciones y Prensa, acta 29/05/2019 con la SO, acta 30/05/2019 con SGR, acta del 04/06/2019 SC, acta del 17/06/2019 SL, acta del 23/07/2019 con SGH. 
3. La Dirección convoca a reuniones con el fin de hacer seguimiento a los compromisos establecidos en la primera reunión detallandose el avance de cada proceso, los compromisos cumplidos y en algunos casos estableciendo nuevos compromisos para la radicación en la OA asi: acta de reunión del 23/07/2019 con SO, acta del 23/07/2019 con la Oficina Asesora de Comunicaciones y Prensa, acta del 23/07/2019 con la OAP, acta del 23/07/2019 con la SGR, acta del 24/07/2019 con la SGC,  acta del 30/07/2019 con la SL. Como resultado del seguimiento minucioso al PAA se observa el avance el cumplimiento de los compromisos adquiridos por parte de las dependencias.  
</t>
  </si>
  <si>
    <t>Se observa un análisis del indicador en la Ruta de calidad de  los bienes en bodega. Asi mismo, se solicitó mediante correo electrónico del 31 de julio de 2019 el ajuste del mismo. Con lo anterior, se evidencia un avance del 30% respecto a la meta establecida.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</si>
</sst>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1"/>
      <color theme="1"/>
      <name val="Calibri"/>
      <family val="2"/>
      <scheme val="minor"/>
    </font>
    <font>
      <sz val="10"/>
      <name val="Arial"/>
      <family val="2"/>
    </font>
    <font>
      <sz val="10"/>
      <color indexed="8"/>
      <name val="Arial"/>
      <family val="2"/>
    </font>
    <font>
      <b/>
      <sz val="10"/>
      <color indexed="8"/>
      <name val="Arial"/>
      <family val="2"/>
    </font>
    <font>
      <sz val="10"/>
      <color theme="1"/>
      <name val="Tahoma"/>
      <family val="2"/>
    </font>
    <font>
      <sz val="9"/>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8"/>
      <color indexed="8"/>
      <name val="Calibri"/>
      <family val="2"/>
      <scheme val="minor"/>
    </font>
    <font>
      <b/>
      <sz val="8"/>
      <color indexed="8"/>
      <name val="Calibri"/>
      <family val="2"/>
      <scheme val="minor"/>
    </font>
    <font>
      <sz val="8"/>
      <name val="Calibri"/>
      <family val="2"/>
      <scheme val="minor"/>
    </font>
    <font>
      <sz val="8"/>
      <color theme="1"/>
      <name val="Tahoma"/>
      <family val="2"/>
    </font>
    <font>
      <sz val="9"/>
      <name val="Calibri"/>
      <family val="2"/>
      <scheme val="minor"/>
    </font>
    <font>
      <b/>
      <sz val="9"/>
      <color indexed="81"/>
      <name val="Tahoma"/>
      <family val="2"/>
    </font>
    <font>
      <sz val="9"/>
      <color indexed="81"/>
      <name val="Tahoma"/>
      <family val="2"/>
    </font>
    <font>
      <b/>
      <sz val="8"/>
      <color theme="0"/>
      <name val="Calibri"/>
      <family val="2"/>
      <scheme val="minor"/>
    </font>
    <font>
      <b/>
      <sz val="8"/>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20"/>
      <color rgb="FFFF0000"/>
      <name val="Calibri"/>
      <family val="2"/>
      <scheme val="minor"/>
    </font>
    <font>
      <sz val="14"/>
      <color rgb="FFFF0000"/>
      <name val="Calibri"/>
      <family val="2"/>
      <scheme val="minor"/>
    </font>
    <font>
      <sz val="20"/>
      <name val="Calibri"/>
      <family val="2"/>
      <scheme val="minor"/>
    </font>
    <font>
      <sz val="9"/>
      <color rgb="FFFF0000"/>
      <name val="Calibri"/>
      <family val="2"/>
      <scheme val="minor"/>
    </font>
    <font>
      <b/>
      <sz val="9"/>
      <color theme="1"/>
      <name val="Calibri"/>
      <family val="2"/>
      <scheme val="minor"/>
    </font>
    <font>
      <b/>
      <sz val="9"/>
      <name val="Calibri"/>
      <family val="2"/>
      <scheme val="minor"/>
    </font>
    <font>
      <sz val="10"/>
      <color theme="1"/>
      <name val="Calibri"/>
      <family val="2"/>
      <scheme val="minor"/>
    </font>
    <font>
      <b/>
      <sz val="10"/>
      <color theme="1"/>
      <name val="Calibri"/>
      <family val="2"/>
      <scheme val="minor"/>
    </font>
    <font>
      <i/>
      <sz val="8"/>
      <color theme="1"/>
      <name val="Calibri"/>
      <family val="2"/>
      <scheme val="minor"/>
    </font>
    <font>
      <sz val="8"/>
      <color rgb="FFFF0000"/>
      <name val="Calibri"/>
      <family val="2"/>
      <scheme val="minor"/>
    </font>
  </fonts>
  <fills count="26">
    <fill>
      <patternFill patternType="none"/>
    </fill>
    <fill>
      <patternFill patternType="gray125"/>
    </fill>
    <fill>
      <patternFill patternType="solid">
        <fgColor theme="3" tint="0.59999389629810485"/>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9"/>
      </patternFill>
    </fill>
    <fill>
      <patternFill patternType="solid">
        <fgColor theme="9" tint="0.79998168889431442"/>
        <bgColor indexed="64"/>
      </patternFill>
    </fill>
    <fill>
      <patternFill patternType="solid">
        <fgColor theme="0" tint="-0.249977111117893"/>
        <bgColor indexed="64"/>
      </patternFill>
    </fill>
    <fill>
      <patternFill patternType="solid">
        <fgColor rgb="FFFF7C8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6" tint="0.79998168889431442"/>
        <bgColor indexed="64"/>
      </patternFill>
    </fill>
    <fill>
      <patternFill patternType="solid">
        <fgColor rgb="FF00B050"/>
        <bgColor indexed="64"/>
      </patternFill>
    </fill>
    <fill>
      <patternFill patternType="solid">
        <fgColor theme="3" tint="0.79998168889431442"/>
        <bgColor indexed="64"/>
      </patternFill>
    </fill>
    <fill>
      <patternFill patternType="solid">
        <fgColor theme="9" tint="0.59999389629810485"/>
        <bgColor indexed="64"/>
      </patternFill>
    </fill>
  </fills>
  <borders count="29">
    <border>
      <left/>
      <right/>
      <top/>
      <bottom/>
      <diagonal/>
    </border>
    <border>
      <left style="thin">
        <color indexed="64"/>
      </left>
      <right/>
      <top/>
      <bottom/>
      <diagonal/>
    </border>
    <border>
      <left style="thin">
        <color theme="1" tint="0.499984740745262"/>
      </left>
      <right style="thin">
        <color theme="1" tint="0.499984740745262"/>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top style="thin">
        <color theme="1" tint="0.499984740745262"/>
      </top>
      <bottom/>
      <diagonal/>
    </border>
    <border>
      <left style="thin">
        <color indexed="64"/>
      </left>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style="thin">
        <color indexed="64"/>
      </left>
      <right style="thin">
        <color indexed="64"/>
      </right>
      <top/>
      <bottom/>
      <diagonal/>
    </border>
    <border>
      <left/>
      <right style="thin">
        <color indexed="64"/>
      </right>
      <top style="thin">
        <color indexed="64"/>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theme="1" tint="0.499984740745262"/>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theme="2"/>
      </left>
      <right style="hair">
        <color theme="2"/>
      </right>
      <top style="hair">
        <color theme="2"/>
      </top>
      <bottom style="hair">
        <color theme="2"/>
      </bottom>
      <diagonal/>
    </border>
    <border>
      <left style="thin">
        <color theme="1" tint="0.499984740745262"/>
      </left>
      <right style="thin">
        <color indexed="64"/>
      </right>
      <top style="thin">
        <color theme="1" tint="0.499984740745262"/>
      </top>
      <bottom style="thin">
        <color theme="1" tint="0.499984740745262"/>
      </bottom>
      <diagonal/>
    </border>
    <border>
      <left style="hair">
        <color indexed="64"/>
      </left>
      <right style="hair">
        <color indexed="64"/>
      </right>
      <top/>
      <bottom/>
      <diagonal/>
    </border>
  </borders>
  <cellStyleXfs count="8">
    <xf numFmtId="0" fontId="0"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6" fillId="0" borderId="0" applyFont="0" applyFill="0" applyBorder="0" applyAlignment="0" applyProtection="0"/>
    <xf numFmtId="0" fontId="6" fillId="0" borderId="0"/>
  </cellStyleXfs>
  <cellXfs count="266">
    <xf numFmtId="0" fontId="0" fillId="0" borderId="0" xfId="0"/>
    <xf numFmtId="0" fontId="3" fillId="0" borderId="0" xfId="1" applyFont="1" applyFill="1" applyBorder="1" applyAlignment="1" applyProtection="1">
      <alignment horizontal="center" wrapText="1"/>
      <protection hidden="1"/>
    </xf>
    <xf numFmtId="0" fontId="3" fillId="0" borderId="0" xfId="1" applyFont="1" applyBorder="1" applyProtection="1">
      <protection hidden="1"/>
    </xf>
    <xf numFmtId="0" fontId="1" fillId="0" borderId="0" xfId="1" applyProtection="1">
      <protection hidden="1"/>
    </xf>
    <xf numFmtId="0" fontId="2" fillId="0" borderId="0" xfId="1" applyFont="1" applyBorder="1" applyProtection="1">
      <protection hidden="1"/>
    </xf>
    <xf numFmtId="0" fontId="2" fillId="0" borderId="0" xfId="1" applyFont="1" applyBorder="1" applyAlignment="1" applyProtection="1">
      <protection hidden="1"/>
    </xf>
    <xf numFmtId="0" fontId="2" fillId="0" borderId="0" xfId="1" applyFont="1" applyFill="1" applyBorder="1" applyAlignment="1" applyProtection="1">
      <protection hidden="1"/>
    </xf>
    <xf numFmtId="0" fontId="2" fillId="0" borderId="0" xfId="1" applyFont="1" applyFill="1" applyBorder="1" applyProtection="1">
      <protection hidden="1"/>
    </xf>
    <xf numFmtId="0" fontId="2" fillId="0" borderId="0" xfId="1" applyFont="1" applyFill="1" applyBorder="1" applyAlignment="1" applyProtection="1">
      <alignment wrapText="1"/>
      <protection hidden="1"/>
    </xf>
    <xf numFmtId="0" fontId="2" fillId="2" borderId="0" xfId="1" applyFont="1" applyFill="1" applyBorder="1" applyProtection="1">
      <protection hidden="1"/>
    </xf>
    <xf numFmtId="9" fontId="2" fillId="0" borderId="0" xfId="1" applyNumberFormat="1" applyFont="1" applyBorder="1" applyProtection="1">
      <protection hidden="1"/>
    </xf>
    <xf numFmtId="0" fontId="2" fillId="4" borderId="0" xfId="1" applyFont="1" applyFill="1" applyBorder="1" applyProtection="1">
      <protection hidden="1"/>
    </xf>
    <xf numFmtId="0" fontId="2" fillId="7" borderId="0" xfId="1" applyFont="1" applyFill="1" applyBorder="1" applyProtection="1">
      <protection hidden="1"/>
    </xf>
    <xf numFmtId="0" fontId="2" fillId="12" borderId="0" xfId="1" applyFont="1" applyFill="1" applyBorder="1" applyProtection="1">
      <protection hidden="1"/>
    </xf>
    <xf numFmtId="0" fontId="2" fillId="10" borderId="0" xfId="1" applyFont="1" applyFill="1" applyBorder="1" applyProtection="1">
      <protection hidden="1"/>
    </xf>
    <xf numFmtId="0" fontId="2" fillId="5" borderId="0" xfId="1" applyFont="1" applyFill="1" applyBorder="1" applyProtection="1">
      <protection hidden="1"/>
    </xf>
    <xf numFmtId="0" fontId="2" fillId="9" borderId="0" xfId="1" applyFont="1" applyFill="1" applyBorder="1" applyProtection="1">
      <protection hidden="1"/>
    </xf>
    <xf numFmtId="0" fontId="2" fillId="8" borderId="0" xfId="1" applyFont="1" applyFill="1" applyBorder="1" applyProtection="1">
      <protection hidden="1"/>
    </xf>
    <xf numFmtId="0" fontId="2" fillId="14" borderId="0" xfId="1" applyFont="1" applyFill="1" applyBorder="1" applyProtection="1">
      <protection hidden="1"/>
    </xf>
    <xf numFmtId="0" fontId="2" fillId="13" borderId="0" xfId="1" applyFont="1" applyFill="1" applyBorder="1" applyProtection="1">
      <protection hidden="1"/>
    </xf>
    <xf numFmtId="0" fontId="0" fillId="0" borderId="0" xfId="0" applyProtection="1">
      <protection hidden="1"/>
    </xf>
    <xf numFmtId="0" fontId="2" fillId="0" borderId="0" xfId="1" applyFont="1" applyBorder="1" applyAlignment="1" applyProtection="1">
      <alignment wrapText="1"/>
      <protection hidden="1"/>
    </xf>
    <xf numFmtId="0" fontId="4" fillId="0" borderId="0" xfId="0" applyFont="1"/>
    <xf numFmtId="0" fontId="5" fillId="11" borderId="0" xfId="0" applyFont="1" applyFill="1" applyBorder="1" applyAlignment="1">
      <alignment horizontal="center" vertical="center" wrapText="1"/>
    </xf>
    <xf numFmtId="0" fontId="7" fillId="0" borderId="21" xfId="0" applyFont="1" applyBorder="1" applyAlignment="1">
      <alignment horizontal="left" vertical="center" wrapText="1"/>
    </xf>
    <xf numFmtId="0" fontId="8" fillId="6" borderId="5"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xf numFmtId="0" fontId="7" fillId="10" borderId="0" xfId="0" applyFont="1" applyFill="1"/>
    <xf numFmtId="0" fontId="7" fillId="2" borderId="2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0" borderId="24" xfId="0" applyFont="1" applyBorder="1" applyAlignment="1">
      <alignment horizontal="left" vertical="center" wrapText="1"/>
    </xf>
    <xf numFmtId="0" fontId="7" fillId="0" borderId="22" xfId="0" applyFont="1" applyBorder="1" applyAlignment="1">
      <alignment vertical="top"/>
    </xf>
    <xf numFmtId="0" fontId="7" fillId="0" borderId="22" xfId="0" applyFont="1" applyBorder="1" applyAlignment="1">
      <alignment horizontal="left" vertical="top"/>
    </xf>
    <xf numFmtId="0" fontId="7" fillId="0" borderId="22" xfId="0" applyFont="1" applyBorder="1" applyAlignment="1">
      <alignment horizontal="left" vertical="top" wrapText="1"/>
    </xf>
    <xf numFmtId="0" fontId="9" fillId="15" borderId="22" xfId="0" applyFont="1" applyFill="1" applyBorder="1" applyAlignment="1" applyProtection="1">
      <alignment horizontal="left" vertical="top" wrapText="1"/>
      <protection locked="0"/>
    </xf>
    <xf numFmtId="0" fontId="7" fillId="10" borderId="22" xfId="0" applyFont="1" applyFill="1" applyBorder="1" applyAlignment="1">
      <alignment horizontal="left" vertical="top" wrapText="1"/>
    </xf>
    <xf numFmtId="14" fontId="7" fillId="0" borderId="22" xfId="0" applyNumberFormat="1" applyFont="1" applyBorder="1" applyAlignment="1">
      <alignment horizontal="left" vertical="top"/>
    </xf>
    <xf numFmtId="0" fontId="7" fillId="0" borderId="22" xfId="0" applyFont="1" applyBorder="1"/>
    <xf numFmtId="0" fontId="7" fillId="16" borderId="25" xfId="0" applyFont="1" applyFill="1" applyBorder="1" applyAlignment="1">
      <alignment horizontal="left" vertical="top"/>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vertical="top"/>
    </xf>
    <xf numFmtId="0" fontId="9" fillId="15" borderId="26" xfId="0" applyFont="1" applyFill="1" applyBorder="1" applyAlignment="1" applyProtection="1">
      <alignment horizontal="left" vertical="top" wrapText="1"/>
      <protection locked="0"/>
    </xf>
    <xf numFmtId="0" fontId="9" fillId="10" borderId="26" xfId="0" applyFont="1" applyFill="1" applyBorder="1" applyAlignment="1" applyProtection="1">
      <alignment horizontal="left" vertical="top" wrapText="1"/>
      <protection locked="0"/>
    </xf>
    <xf numFmtId="14" fontId="7" fillId="0" borderId="25" xfId="0" applyNumberFormat="1" applyFont="1" applyBorder="1" applyAlignment="1">
      <alignment horizontal="left" vertical="top"/>
    </xf>
    <xf numFmtId="0" fontId="7" fillId="0" borderId="25" xfId="0" applyFont="1" applyBorder="1" applyAlignment="1">
      <alignment horizontal="left" vertical="top" wrapText="1"/>
    </xf>
    <xf numFmtId="0" fontId="7" fillId="0" borderId="25" xfId="0" applyFont="1" applyBorder="1" applyAlignment="1">
      <alignment horizontal="left" vertical="top"/>
    </xf>
    <xf numFmtId="0" fontId="7" fillId="0" borderId="25" xfId="0" applyFont="1" applyFill="1" applyBorder="1" applyAlignment="1" applyProtection="1">
      <alignment horizontal="left" vertical="top" wrapText="1"/>
      <protection locked="0" hidden="1"/>
    </xf>
    <xf numFmtId="0" fontId="7" fillId="0" borderId="25" xfId="0" applyFont="1" applyBorder="1" applyAlignment="1" applyProtection="1">
      <alignment horizontal="left" vertical="top" wrapText="1"/>
      <protection locked="0" hidden="1"/>
    </xf>
    <xf numFmtId="0" fontId="7" fillId="18" borderId="25" xfId="0" applyFont="1" applyFill="1" applyBorder="1" applyAlignment="1">
      <alignment horizontal="left" vertical="top"/>
    </xf>
    <xf numFmtId="0" fontId="7" fillId="16" borderId="22" xfId="0" applyFont="1" applyFill="1" applyBorder="1" applyAlignment="1">
      <alignment horizontal="left" vertical="top"/>
    </xf>
    <xf numFmtId="0" fontId="7" fillId="18" borderId="22" xfId="0" applyFont="1" applyFill="1" applyBorder="1" applyAlignment="1">
      <alignment horizontal="left" vertical="top"/>
    </xf>
    <xf numFmtId="0" fontId="7" fillId="19" borderId="22" xfId="0" applyFont="1" applyFill="1" applyBorder="1" applyAlignment="1">
      <alignment horizontal="left" vertical="top"/>
    </xf>
    <xf numFmtId="14" fontId="7" fillId="10" borderId="22" xfId="0" applyNumberFormat="1" applyFont="1" applyFill="1" applyBorder="1" applyAlignment="1">
      <alignment horizontal="left" vertical="top"/>
    </xf>
    <xf numFmtId="14" fontId="9" fillId="15" borderId="22" xfId="0" applyNumberFormat="1" applyFont="1" applyFill="1" applyBorder="1" applyAlignment="1" applyProtection="1">
      <alignment horizontal="left" vertical="top"/>
      <protection locked="0"/>
    </xf>
    <xf numFmtId="0" fontId="7" fillId="10" borderId="22" xfId="0" applyFont="1" applyFill="1" applyBorder="1" applyAlignment="1">
      <alignment horizontal="center"/>
    </xf>
    <xf numFmtId="0" fontId="7" fillId="0" borderId="22" xfId="0" applyFont="1" applyBorder="1" applyAlignment="1">
      <alignment horizontal="center" vertical="center"/>
    </xf>
    <xf numFmtId="2" fontId="7" fillId="0" borderId="22" xfId="0" applyNumberFormat="1" applyFont="1" applyBorder="1" applyAlignment="1">
      <alignment horizontal="center" vertical="center"/>
    </xf>
    <xf numFmtId="9" fontId="7" fillId="0" borderId="22" xfId="6" applyFont="1" applyBorder="1" applyAlignment="1">
      <alignment horizontal="center" vertical="center"/>
    </xf>
    <xf numFmtId="0" fontId="7" fillId="10" borderId="22" xfId="0" applyFont="1" applyFill="1" applyBorder="1" applyAlignment="1">
      <alignment horizontal="center" vertical="center"/>
    </xf>
    <xf numFmtId="0" fontId="8" fillId="6" borderId="6"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hidden="1"/>
    </xf>
    <xf numFmtId="9" fontId="7" fillId="0" borderId="25" xfId="0" applyNumberFormat="1" applyFont="1" applyBorder="1" applyAlignment="1" applyProtection="1">
      <alignment horizontal="center" vertical="center" wrapText="1"/>
      <protection locked="0" hidden="1"/>
    </xf>
    <xf numFmtId="0" fontId="7" fillId="10" borderId="22" xfId="0" applyFont="1" applyFill="1" applyBorder="1" applyAlignment="1">
      <alignment horizontal="center" vertical="center" wrapText="1"/>
    </xf>
    <xf numFmtId="0" fontId="7" fillId="0" borderId="0" xfId="0" applyFont="1" applyAlignment="1">
      <alignment horizontal="center"/>
    </xf>
    <xf numFmtId="0" fontId="7" fillId="0" borderId="4" xfId="0" applyFont="1" applyFill="1" applyBorder="1" applyAlignment="1" applyProtection="1">
      <alignment horizontal="justify" vertical="center" wrapText="1"/>
    </xf>
    <xf numFmtId="15" fontId="7" fillId="0" borderId="4" xfId="0" applyNumberFormat="1" applyFont="1" applyBorder="1" applyAlignment="1" applyProtection="1">
      <alignment horizontal="center" vertical="top" wrapText="1"/>
    </xf>
    <xf numFmtId="0" fontId="7" fillId="0" borderId="4" xfId="0" applyFont="1" applyBorder="1" applyAlignment="1" applyProtection="1">
      <alignment horizontal="center" vertical="top" wrapText="1"/>
    </xf>
    <xf numFmtId="0" fontId="7" fillId="0" borderId="4" xfId="0" applyFont="1" applyBorder="1" applyAlignment="1" applyProtection="1">
      <alignment horizontal="justify" vertical="top" wrapText="1"/>
    </xf>
    <xf numFmtId="0" fontId="7" fillId="0" borderId="4" xfId="0" applyFont="1" applyFill="1" applyBorder="1" applyAlignment="1" applyProtection="1">
      <alignment horizontal="justify" vertical="top" wrapText="1"/>
    </xf>
    <xf numFmtId="0" fontId="7" fillId="0" borderId="27" xfId="0" applyFont="1" applyFill="1" applyBorder="1" applyAlignment="1" applyProtection="1">
      <alignment horizontal="justify" vertical="top" wrapText="1"/>
    </xf>
    <xf numFmtId="0" fontId="7" fillId="0" borderId="3" xfId="0" applyFont="1" applyFill="1" applyBorder="1" applyAlignment="1" applyProtection="1">
      <alignment horizontal="justify" vertical="top" wrapText="1"/>
    </xf>
    <xf numFmtId="0" fontId="7" fillId="0" borderId="4" xfId="0" applyFont="1" applyFill="1" applyBorder="1" applyAlignment="1" applyProtection="1">
      <alignment horizontal="center" vertical="top" wrapText="1"/>
    </xf>
    <xf numFmtId="0" fontId="11" fillId="0" borderId="3" xfId="0" applyFont="1" applyFill="1" applyBorder="1" applyAlignment="1" applyProtection="1">
      <alignment horizontal="justify" vertical="top" wrapText="1"/>
    </xf>
    <xf numFmtId="164" fontId="7" fillId="0" borderId="4" xfId="6" applyNumberFormat="1" applyFont="1" applyFill="1" applyBorder="1" applyAlignment="1" applyProtection="1">
      <alignment horizontal="center" vertical="center" wrapText="1"/>
    </xf>
    <xf numFmtId="9" fontId="7" fillId="0" borderId="4" xfId="0" applyNumberFormat="1" applyFont="1" applyFill="1" applyBorder="1" applyAlignment="1" applyProtection="1">
      <alignment horizontal="justify" vertical="center" wrapText="1"/>
    </xf>
    <xf numFmtId="0" fontId="11" fillId="0" borderId="27" xfId="0" applyFont="1" applyFill="1" applyBorder="1" applyAlignment="1" applyProtection="1">
      <alignment horizontal="justify" vertical="top" wrapText="1"/>
    </xf>
    <xf numFmtId="0" fontId="11" fillId="0" borderId="4" xfId="0" applyFont="1" applyFill="1" applyBorder="1" applyAlignment="1" applyProtection="1">
      <alignment horizontal="justify" vertical="top" wrapText="1"/>
    </xf>
    <xf numFmtId="164" fontId="7" fillId="0" borderId="4" xfId="6" applyNumberFormat="1" applyFont="1" applyFill="1" applyBorder="1" applyAlignment="1" applyProtection="1">
      <alignment horizontal="center" vertical="top" wrapText="1"/>
    </xf>
    <xf numFmtId="0" fontId="11" fillId="0" borderId="2" xfId="0" applyFont="1" applyFill="1" applyBorder="1" applyAlignment="1" applyProtection="1">
      <alignment horizontal="justify" vertical="top" wrapText="1"/>
      <protection locked="0" hidden="1"/>
    </xf>
    <xf numFmtId="0" fontId="7" fillId="0" borderId="4" xfId="0" applyFont="1" applyFill="1" applyBorder="1" applyAlignment="1" applyProtection="1">
      <alignment horizontal="left" vertical="top" wrapText="1"/>
    </xf>
    <xf numFmtId="165" fontId="7" fillId="0" borderId="22" xfId="0" applyNumberFormat="1" applyFont="1" applyBorder="1" applyAlignment="1">
      <alignment horizontal="center" vertical="center"/>
    </xf>
    <xf numFmtId="0" fontId="5" fillId="0" borderId="4" xfId="0" applyFont="1" applyFill="1" applyBorder="1" applyAlignment="1" applyProtection="1">
      <alignment horizontal="center" vertical="top" wrapText="1"/>
    </xf>
    <xf numFmtId="0" fontId="13" fillId="0" borderId="27" xfId="0" applyFont="1" applyFill="1" applyBorder="1" applyAlignment="1" applyProtection="1">
      <alignment horizontal="justify" vertical="top" wrapText="1"/>
    </xf>
    <xf numFmtId="0" fontId="5" fillId="0" borderId="3" xfId="0" applyFont="1" applyFill="1" applyBorder="1" applyAlignment="1" applyProtection="1">
      <alignment horizontal="justify" vertical="top" wrapText="1"/>
    </xf>
    <xf numFmtId="0" fontId="5" fillId="0" borderId="4" xfId="0" applyFont="1" applyFill="1" applyBorder="1" applyAlignment="1" applyProtection="1">
      <alignment horizontal="left" vertical="top" wrapText="1"/>
    </xf>
    <xf numFmtId="0" fontId="7" fillId="0" borderId="25" xfId="0" applyFont="1" applyBorder="1" applyAlignment="1">
      <alignment horizontal="center" vertical="center"/>
    </xf>
    <xf numFmtId="0" fontId="7" fillId="10" borderId="25" xfId="0" applyFont="1" applyFill="1" applyBorder="1" applyAlignment="1">
      <alignment horizontal="left" vertical="top"/>
    </xf>
    <xf numFmtId="0" fontId="0" fillId="10" borderId="0" xfId="0" applyFill="1"/>
    <xf numFmtId="14" fontId="7" fillId="10" borderId="25" xfId="0" applyNumberFormat="1" applyFont="1" applyFill="1" applyBorder="1" applyAlignment="1">
      <alignment horizontal="left" vertical="top"/>
    </xf>
    <xf numFmtId="0" fontId="7" fillId="10" borderId="25" xfId="0" applyFont="1" applyFill="1" applyBorder="1" applyAlignment="1">
      <alignment horizontal="left" vertical="top" wrapText="1"/>
    </xf>
    <xf numFmtId="0" fontId="7" fillId="10" borderId="25" xfId="0" applyFont="1" applyFill="1" applyBorder="1" applyAlignment="1" applyProtection="1">
      <alignment horizontal="left" vertical="top" wrapText="1"/>
      <protection locked="0" hidden="1"/>
    </xf>
    <xf numFmtId="1" fontId="7" fillId="0" borderId="22" xfId="0" applyNumberFormat="1" applyFont="1" applyBorder="1" applyAlignment="1">
      <alignment horizontal="center" vertical="center"/>
    </xf>
    <xf numFmtId="0" fontId="7" fillId="10" borderId="4" xfId="0" applyFont="1" applyFill="1" applyBorder="1" applyAlignment="1" applyProtection="1">
      <alignment horizontal="justify" vertical="top" wrapText="1"/>
    </xf>
    <xf numFmtId="0" fontId="7" fillId="0" borderId="0" xfId="0" applyFont="1" applyAlignment="1">
      <alignment horizontal="left"/>
    </xf>
    <xf numFmtId="0" fontId="7" fillId="0" borderId="22" xfId="0" applyFont="1" applyBorder="1" applyAlignment="1">
      <alignment horizontal="left" vertical="top"/>
    </xf>
    <xf numFmtId="0" fontId="7" fillId="0" borderId="22" xfId="0" applyFont="1" applyBorder="1" applyAlignment="1">
      <alignment horizontal="left" vertical="top" wrapText="1"/>
    </xf>
    <xf numFmtId="0" fontId="7" fillId="10" borderId="22" xfId="0" applyFont="1" applyFill="1" applyBorder="1" applyAlignment="1">
      <alignment horizontal="left" vertical="top" wrapText="1"/>
    </xf>
    <xf numFmtId="14" fontId="7" fillId="0" borderId="22" xfId="0" applyNumberFormat="1" applyFont="1" applyBorder="1" applyAlignment="1">
      <alignment horizontal="left" vertical="top"/>
    </xf>
    <xf numFmtId="0" fontId="7" fillId="0" borderId="0" xfId="0" applyFont="1" applyAlignment="1">
      <alignment vertical="top"/>
    </xf>
    <xf numFmtId="14" fontId="7" fillId="0" borderId="25" xfId="0" applyNumberFormat="1" applyFont="1" applyBorder="1" applyAlignment="1">
      <alignment horizontal="left" vertical="top"/>
    </xf>
    <xf numFmtId="0" fontId="7" fillId="0" borderId="25" xfId="0" applyFont="1" applyBorder="1" applyAlignment="1">
      <alignment horizontal="left" vertical="top" wrapText="1"/>
    </xf>
    <xf numFmtId="0" fontId="7" fillId="0" borderId="25" xfId="0" applyFont="1" applyBorder="1" applyAlignment="1">
      <alignment horizontal="left" vertical="top"/>
    </xf>
    <xf numFmtId="0" fontId="7" fillId="0" borderId="22" xfId="0" applyFont="1" applyFill="1" applyBorder="1" applyAlignment="1">
      <alignment horizontal="left" vertical="top" wrapText="1"/>
    </xf>
    <xf numFmtId="14" fontId="7" fillId="10" borderId="22" xfId="0" applyNumberFormat="1" applyFont="1" applyFill="1" applyBorder="1" applyAlignment="1">
      <alignment horizontal="left" vertical="top"/>
    </xf>
    <xf numFmtId="14" fontId="7" fillId="0" borderId="22" xfId="0" applyNumberFormat="1" applyFont="1" applyBorder="1" applyAlignment="1">
      <alignment horizontal="left" vertical="top" wrapText="1"/>
    </xf>
    <xf numFmtId="0" fontId="7" fillId="10" borderId="22" xfId="0" applyFont="1" applyFill="1" applyBorder="1" applyAlignment="1">
      <alignment horizontal="center"/>
    </xf>
    <xf numFmtId="0" fontId="7" fillId="0" borderId="22" xfId="0" applyFont="1" applyBorder="1" applyAlignment="1">
      <alignment horizontal="center" vertical="center"/>
    </xf>
    <xf numFmtId="2" fontId="7" fillId="0" borderId="22" xfId="0" applyNumberFormat="1" applyFont="1" applyBorder="1" applyAlignment="1">
      <alignment horizontal="center" vertical="center"/>
    </xf>
    <xf numFmtId="9" fontId="7" fillId="0" borderId="22" xfId="6" applyFont="1" applyBorder="1" applyAlignment="1">
      <alignment horizontal="center" vertical="center"/>
    </xf>
    <xf numFmtId="0" fontId="7" fillId="10" borderId="22" xfId="0" applyFont="1" applyFill="1" applyBorder="1" applyAlignment="1">
      <alignment horizontal="center" vertical="center"/>
    </xf>
    <xf numFmtId="0" fontId="7" fillId="0" borderId="22" xfId="0" applyFont="1" applyBorder="1" applyAlignment="1">
      <alignment horizontal="center" vertical="center" wrapText="1"/>
    </xf>
    <xf numFmtId="0" fontId="7" fillId="0" borderId="25" xfId="0" applyFont="1" applyBorder="1" applyAlignment="1">
      <alignment horizontal="center" vertical="center"/>
    </xf>
    <xf numFmtId="14" fontId="9" fillId="15" borderId="22" xfId="0" applyNumberFormat="1" applyFont="1" applyFill="1" applyBorder="1" applyAlignment="1" applyProtection="1">
      <alignment horizontal="left" vertical="top" wrapText="1"/>
      <protection locked="0"/>
    </xf>
    <xf numFmtId="1" fontId="7" fillId="0" borderId="22" xfId="0" applyNumberFormat="1" applyFont="1" applyBorder="1" applyAlignment="1">
      <alignment horizontal="center" vertical="center"/>
    </xf>
    <xf numFmtId="14" fontId="7" fillId="10" borderId="22" xfId="0" applyNumberFormat="1" applyFont="1" applyFill="1" applyBorder="1" applyAlignment="1">
      <alignment horizontal="left" vertical="top" wrapText="1"/>
    </xf>
    <xf numFmtId="1" fontId="7" fillId="0" borderId="22" xfId="0" applyNumberFormat="1" applyFont="1" applyFill="1" applyBorder="1" applyAlignment="1">
      <alignment horizontal="center" vertical="center" wrapText="1"/>
    </xf>
    <xf numFmtId="14" fontId="11" fillId="10" borderId="22" xfId="0" applyNumberFormat="1" applyFont="1" applyFill="1" applyBorder="1" applyAlignment="1">
      <alignment horizontal="left" vertical="top" wrapText="1"/>
    </xf>
    <xf numFmtId="1" fontId="7" fillId="10" borderId="22" xfId="0" applyNumberFormat="1" applyFont="1" applyFill="1" applyBorder="1" applyAlignment="1">
      <alignment horizontal="center" vertical="center"/>
    </xf>
    <xf numFmtId="0" fontId="7" fillId="0" borderId="22" xfId="0" applyFont="1" applyFill="1" applyBorder="1" applyAlignment="1">
      <alignment horizontal="justify" vertical="top" wrapText="1"/>
    </xf>
    <xf numFmtId="0" fontId="7" fillId="20" borderId="23" xfId="0" applyFont="1" applyFill="1" applyBorder="1" applyAlignment="1">
      <alignment horizontal="center" vertical="center" wrapText="1"/>
    </xf>
    <xf numFmtId="0" fontId="7" fillId="20" borderId="7" xfId="0" applyFont="1" applyFill="1" applyBorder="1" applyAlignment="1">
      <alignment horizontal="center" vertical="center" wrapText="1"/>
    </xf>
    <xf numFmtId="0" fontId="7" fillId="20" borderId="18" xfId="0" applyFont="1" applyFill="1" applyBorder="1" applyAlignment="1">
      <alignment horizontal="center" vertical="center" wrapText="1"/>
    </xf>
    <xf numFmtId="0" fontId="7" fillId="0" borderId="22" xfId="0" applyFont="1" applyBorder="1" applyAlignment="1">
      <alignment horizontal="left" vertical="center" wrapText="1"/>
    </xf>
    <xf numFmtId="0" fontId="7" fillId="16" borderId="23"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7" fillId="0" borderId="25" xfId="0" applyFont="1" applyBorder="1" applyAlignment="1" applyProtection="1">
      <alignment horizontal="center" vertical="center" wrapText="1"/>
      <protection locked="0" hidden="1"/>
    </xf>
    <xf numFmtId="0" fontId="11" fillId="10" borderId="0" xfId="0" applyFont="1" applyFill="1"/>
    <xf numFmtId="0" fontId="20" fillId="10" borderId="0" xfId="0" applyFont="1" applyFill="1"/>
    <xf numFmtId="14" fontId="9" fillId="15" borderId="22" xfId="0" applyNumberFormat="1" applyFont="1" applyFill="1" applyBorder="1" applyAlignment="1" applyProtection="1">
      <alignment horizontal="center" vertical="top" wrapText="1"/>
      <protection locked="0"/>
    </xf>
    <xf numFmtId="14" fontId="7" fillId="0" borderId="0" xfId="0" applyNumberFormat="1" applyFont="1" applyAlignment="1">
      <alignment horizontal="center" vertical="center" wrapText="1"/>
    </xf>
    <xf numFmtId="0" fontId="7" fillId="0" borderId="25" xfId="0" applyFont="1" applyBorder="1" applyAlignment="1">
      <alignment vertical="top" wrapText="1"/>
    </xf>
    <xf numFmtId="0" fontId="7" fillId="10" borderId="0" xfId="0" applyFont="1" applyFill="1" applyBorder="1" applyAlignment="1">
      <alignment horizontal="left" vertical="top" wrapText="1"/>
    </xf>
    <xf numFmtId="0" fontId="7" fillId="0" borderId="21" xfId="0" applyFont="1" applyBorder="1" applyAlignment="1">
      <alignment vertical="center" wrapText="1"/>
    </xf>
    <xf numFmtId="0" fontId="7" fillId="0" borderId="28" xfId="0" applyFont="1" applyBorder="1" applyAlignment="1">
      <alignment horizontal="left" vertical="top" wrapText="1"/>
    </xf>
    <xf numFmtId="0" fontId="7" fillId="0" borderId="22" xfId="0" applyFont="1" applyBorder="1" applyAlignment="1">
      <alignment horizontal="center" vertical="center" wrapText="1"/>
    </xf>
    <xf numFmtId="0" fontId="7" fillId="0" borderId="22" xfId="0" applyFont="1" applyBorder="1" applyAlignment="1">
      <alignment horizontal="left" vertical="top" wrapText="1"/>
    </xf>
    <xf numFmtId="14" fontId="7" fillId="0" borderId="22" xfId="0" applyNumberFormat="1" applyFont="1" applyBorder="1" applyAlignment="1">
      <alignment horizontal="left" vertical="top"/>
    </xf>
    <xf numFmtId="0" fontId="7" fillId="0" borderId="22" xfId="0" applyFont="1" applyBorder="1" applyAlignment="1">
      <alignment horizontal="center" vertical="center"/>
    </xf>
    <xf numFmtId="0" fontId="7" fillId="0" borderId="22" xfId="0" applyFont="1" applyBorder="1" applyAlignment="1">
      <alignment horizontal="left" vertical="top" wrapText="1"/>
    </xf>
    <xf numFmtId="14" fontId="7" fillId="0" borderId="22" xfId="0" applyNumberFormat="1" applyFont="1" applyBorder="1" applyAlignment="1">
      <alignment horizontal="left" vertical="top"/>
    </xf>
    <xf numFmtId="0" fontId="7" fillId="0" borderId="22" xfId="0" applyFont="1" applyBorder="1" applyAlignment="1">
      <alignment horizontal="center" vertical="center"/>
    </xf>
    <xf numFmtId="14" fontId="7" fillId="0" borderId="25" xfId="0" applyNumberFormat="1" applyFont="1" applyBorder="1" applyAlignment="1">
      <alignment horizontal="left" vertical="top"/>
    </xf>
    <xf numFmtId="0" fontId="7" fillId="0" borderId="25" xfId="0" applyFont="1" applyBorder="1" applyAlignment="1">
      <alignment horizontal="center" vertical="center"/>
    </xf>
    <xf numFmtId="0" fontId="7" fillId="0" borderId="22" xfId="0" applyFont="1" applyBorder="1" applyAlignment="1">
      <alignment horizontal="left" vertical="top" wrapText="1"/>
    </xf>
    <xf numFmtId="0" fontId="7" fillId="0" borderId="25" xfId="0" applyFont="1" applyBorder="1" applyAlignment="1">
      <alignment horizontal="center" vertical="center" wrapText="1"/>
    </xf>
    <xf numFmtId="14" fontId="7" fillId="0" borderId="0" xfId="0" applyNumberFormat="1" applyFont="1" applyAlignment="1">
      <alignment horizontal="center" vertical="center"/>
    </xf>
    <xf numFmtId="0" fontId="7" fillId="0" borderId="25" xfId="0" applyFont="1" applyBorder="1" applyAlignment="1">
      <alignment horizontal="justify" vertical="top" wrapText="1"/>
    </xf>
    <xf numFmtId="0" fontId="7" fillId="0" borderId="25" xfId="0" applyFont="1" applyBorder="1" applyAlignment="1">
      <alignment horizontal="left" vertical="justify" wrapText="1"/>
    </xf>
    <xf numFmtId="0" fontId="7" fillId="0" borderId="25" xfId="0" applyFont="1" applyBorder="1" applyAlignment="1">
      <alignment horizontal="justify" vertical="justify"/>
    </xf>
    <xf numFmtId="14" fontId="7" fillId="0" borderId="25" xfId="0" applyNumberFormat="1" applyFont="1" applyBorder="1" applyAlignment="1">
      <alignment horizontal="center" vertical="center"/>
    </xf>
    <xf numFmtId="0" fontId="7" fillId="22" borderId="23"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18" xfId="0" applyFont="1" applyFill="1" applyBorder="1" applyAlignment="1">
      <alignment horizontal="center" vertical="center" wrapText="1"/>
    </xf>
    <xf numFmtId="0" fontId="7" fillId="0" borderId="22" xfId="0" applyFont="1" applyBorder="1" applyAlignment="1">
      <alignment vertical="top" wrapText="1"/>
    </xf>
    <xf numFmtId="0" fontId="7" fillId="0" borderId="22" xfId="0" applyFont="1" applyFill="1" applyBorder="1" applyAlignment="1">
      <alignment horizontal="left" vertical="top"/>
    </xf>
    <xf numFmtId="0" fontId="7" fillId="10" borderId="0" xfId="0" applyFont="1" applyFill="1" applyAlignment="1">
      <alignment horizontal="center" vertical="top"/>
    </xf>
    <xf numFmtId="0" fontId="12" fillId="10" borderId="0" xfId="0" applyFont="1" applyFill="1" applyAlignment="1">
      <alignment horizontal="center" vertical="top"/>
    </xf>
    <xf numFmtId="0" fontId="7" fillId="0" borderId="0" xfId="0" applyFont="1" applyFill="1"/>
    <xf numFmtId="0" fontId="0" fillId="0" borderId="0" xfId="0" applyFill="1"/>
    <xf numFmtId="14" fontId="7" fillId="0" borderId="22" xfId="0" applyNumberFormat="1" applyFont="1" applyBorder="1" applyAlignment="1">
      <alignment horizontal="left" vertical="center"/>
    </xf>
    <xf numFmtId="0" fontId="7" fillId="0" borderId="22" xfId="0" applyFont="1" applyBorder="1" applyAlignment="1">
      <alignment horizontal="justify" vertical="top" wrapText="1"/>
    </xf>
    <xf numFmtId="0" fontId="7" fillId="0" borderId="25" xfId="0" applyFont="1" applyBorder="1" applyAlignment="1">
      <alignment horizontal="justify" vertical="justify" wrapText="1"/>
    </xf>
    <xf numFmtId="0" fontId="7" fillId="0" borderId="25" xfId="0" applyFont="1" applyBorder="1" applyAlignment="1">
      <alignment horizontal="justify" vertical="top"/>
    </xf>
    <xf numFmtId="14" fontId="7" fillId="0" borderId="0" xfId="0" applyNumberFormat="1" applyFont="1" applyAlignment="1">
      <alignment horizontal="left" vertical="center" wrapText="1"/>
    </xf>
    <xf numFmtId="14" fontId="9" fillId="15" borderId="22" xfId="0" applyNumberFormat="1" applyFont="1" applyFill="1" applyBorder="1" applyAlignment="1" applyProtection="1">
      <alignment horizontal="left" vertical="center"/>
      <protection locked="0"/>
    </xf>
    <xf numFmtId="0" fontId="7" fillId="10" borderId="25" xfId="0" applyFont="1" applyFill="1" applyBorder="1" applyAlignment="1">
      <alignment horizontal="justify" vertical="top" wrapText="1"/>
    </xf>
    <xf numFmtId="0" fontId="7" fillId="0" borderId="0" xfId="0" applyFont="1" applyAlignment="1">
      <alignment vertical="top" wrapText="1"/>
    </xf>
    <xf numFmtId="0" fontId="2" fillId="24" borderId="0" xfId="1" applyFont="1" applyFill="1" applyBorder="1" applyAlignment="1" applyProtection="1">
      <protection hidden="1"/>
    </xf>
    <xf numFmtId="0" fontId="2" fillId="24" borderId="0" xfId="1" applyFont="1" applyFill="1" applyBorder="1" applyProtection="1">
      <protection hidden="1"/>
    </xf>
    <xf numFmtId="0" fontId="2" fillId="25" borderId="0" xfId="1" applyFont="1" applyFill="1" applyBorder="1" applyAlignment="1" applyProtection="1">
      <protection hidden="1"/>
    </xf>
    <xf numFmtId="0" fontId="2" fillId="25" borderId="0" xfId="1" applyFont="1" applyFill="1" applyBorder="1" applyProtection="1">
      <protection hidden="1"/>
    </xf>
    <xf numFmtId="0" fontId="2" fillId="10" borderId="0" xfId="1" applyFont="1" applyFill="1" applyBorder="1" applyAlignment="1" applyProtection="1">
      <protection hidden="1"/>
    </xf>
    <xf numFmtId="0" fontId="7" fillId="9" borderId="0" xfId="0" applyFont="1" applyFill="1"/>
    <xf numFmtId="0" fontId="7" fillId="9" borderId="0" xfId="0" applyFont="1" applyFill="1" applyAlignment="1">
      <alignment horizontal="center" vertical="center"/>
    </xf>
    <xf numFmtId="0" fontId="7" fillId="9" borderId="0" xfId="0" applyFont="1" applyFill="1" applyAlignment="1">
      <alignment horizontal="center"/>
    </xf>
    <xf numFmtId="0" fontId="7" fillId="9" borderId="0" xfId="0" applyFont="1" applyFill="1" applyAlignment="1">
      <alignment horizontal="left" vertical="top"/>
    </xf>
    <xf numFmtId="0" fontId="7" fillId="9" borderId="0" xfId="0" applyFont="1" applyFill="1" applyAlignment="1">
      <alignment horizontal="left"/>
    </xf>
    <xf numFmtId="0" fontId="0" fillId="9" borderId="0" xfId="0" applyFill="1"/>
    <xf numFmtId="0" fontId="7" fillId="0" borderId="21" xfId="0" applyFont="1" applyBorder="1" applyAlignment="1">
      <alignment horizontal="left" vertical="top" wrapText="1"/>
    </xf>
    <xf numFmtId="0" fontId="7" fillId="0" borderId="21" xfId="0" applyFont="1" applyBorder="1" applyAlignment="1">
      <alignment horizontal="center" vertical="center"/>
    </xf>
    <xf numFmtId="2" fontId="7" fillId="0" borderId="21" xfId="0" applyNumberFormat="1" applyFont="1" applyBorder="1" applyAlignment="1">
      <alignment horizontal="center" vertical="center"/>
    </xf>
    <xf numFmtId="0" fontId="11" fillId="0" borderId="22" xfId="0" applyFont="1" applyBorder="1" applyAlignment="1">
      <alignment horizontal="left" vertical="top" wrapText="1"/>
    </xf>
    <xf numFmtId="0" fontId="7" fillId="10" borderId="22" xfId="0" applyFont="1" applyFill="1" applyBorder="1" applyAlignment="1">
      <alignment vertical="top" wrapText="1"/>
    </xf>
    <xf numFmtId="0" fontId="8" fillId="0" borderId="22" xfId="0" applyFont="1" applyFill="1" applyBorder="1" applyAlignment="1">
      <alignment horizontal="justify" vertical="top" wrapText="1"/>
    </xf>
    <xf numFmtId="0" fontId="7" fillId="10" borderId="25" xfId="0" applyFont="1" applyFill="1" applyBorder="1" applyAlignment="1">
      <alignment horizontal="center" vertical="center"/>
    </xf>
    <xf numFmtId="0" fontId="7" fillId="0" borderId="25" xfId="0" applyFont="1" applyBorder="1" applyAlignment="1">
      <alignment horizontal="justify" vertical="top" shrinkToFit="1"/>
    </xf>
    <xf numFmtId="0" fontId="7" fillId="0" borderId="25" xfId="0" applyFont="1" applyBorder="1" applyAlignment="1">
      <alignment horizontal="justify" vertical="top" wrapText="1" shrinkToFit="1"/>
    </xf>
    <xf numFmtId="0" fontId="7" fillId="0" borderId="25" xfId="0" applyFont="1" applyBorder="1" applyAlignment="1">
      <alignment horizontal="center" vertical="top" wrapText="1"/>
    </xf>
    <xf numFmtId="14" fontId="7" fillId="0" borderId="22" xfId="0" applyNumberFormat="1" applyFont="1" applyBorder="1" applyAlignment="1">
      <alignment horizontal="right" vertical="top" wrapText="1"/>
    </xf>
    <xf numFmtId="14" fontId="7" fillId="0" borderId="0" xfId="0" applyNumberFormat="1" applyFont="1" applyAlignment="1">
      <alignment horizontal="right" vertical="center"/>
    </xf>
    <xf numFmtId="14" fontId="7" fillId="0" borderId="25" xfId="0" applyNumberFormat="1" applyFont="1" applyBorder="1" applyAlignment="1">
      <alignment horizontal="right" vertical="center"/>
    </xf>
    <xf numFmtId="14" fontId="7" fillId="0" borderId="25" xfId="0" applyNumberFormat="1" applyFont="1" applyBorder="1" applyAlignment="1">
      <alignment horizontal="right" vertical="top"/>
    </xf>
    <xf numFmtId="14" fontId="7" fillId="0" borderId="22" xfId="0" applyNumberFormat="1" applyFont="1" applyBorder="1" applyAlignment="1">
      <alignment horizontal="right" vertical="top"/>
    </xf>
    <xf numFmtId="14" fontId="7" fillId="0" borderId="22" xfId="0" applyNumberFormat="1" applyFont="1" applyBorder="1" applyAlignment="1">
      <alignment horizontal="right" vertical="center"/>
    </xf>
    <xf numFmtId="14" fontId="7" fillId="10" borderId="25" xfId="0" applyNumberFormat="1" applyFont="1" applyFill="1" applyBorder="1" applyAlignment="1">
      <alignment horizontal="right" vertical="center"/>
    </xf>
    <xf numFmtId="14" fontId="7" fillId="0" borderId="22" xfId="0" applyNumberFormat="1" applyFont="1" applyBorder="1" applyAlignment="1">
      <alignment horizontal="right" vertical="center" wrapText="1"/>
    </xf>
    <xf numFmtId="14" fontId="7" fillId="10" borderId="22" xfId="0" applyNumberFormat="1" applyFont="1" applyFill="1" applyBorder="1" applyAlignment="1">
      <alignment horizontal="right" vertical="center"/>
    </xf>
    <xf numFmtId="14" fontId="7" fillId="0" borderId="21" xfId="0" applyNumberFormat="1" applyFont="1" applyBorder="1" applyAlignment="1">
      <alignment horizontal="right" vertical="center"/>
    </xf>
    <xf numFmtId="14" fontId="11" fillId="0" borderId="25" xfId="0" applyNumberFormat="1" applyFont="1" applyBorder="1" applyAlignment="1">
      <alignment horizontal="right" vertical="center"/>
    </xf>
    <xf numFmtId="0" fontId="7" fillId="0" borderId="0" xfId="0" applyFont="1" applyFill="1" applyAlignment="1">
      <alignment horizontal="left" vertical="top"/>
    </xf>
    <xf numFmtId="0" fontId="7" fillId="0" borderId="0" xfId="0" applyFont="1" applyAlignment="1">
      <alignment horizontal="justify" wrapText="1"/>
    </xf>
    <xf numFmtId="0" fontId="7" fillId="0" borderId="25" xfId="0" applyFont="1" applyFill="1" applyBorder="1" applyAlignment="1">
      <alignment horizontal="left" vertical="top"/>
    </xf>
    <xf numFmtId="0" fontId="7" fillId="0" borderId="21" xfId="0" applyFont="1" applyFill="1" applyBorder="1" applyAlignment="1">
      <alignment horizontal="left" vertical="top" wrapText="1"/>
    </xf>
    <xf numFmtId="0" fontId="7" fillId="0" borderId="25" xfId="0" applyFont="1" applyFill="1" applyBorder="1" applyAlignment="1">
      <alignment horizontal="justify" vertical="top" wrapText="1"/>
    </xf>
    <xf numFmtId="0" fontId="17" fillId="22" borderId="11" xfId="0" applyFont="1" applyFill="1" applyBorder="1" applyAlignment="1">
      <alignment horizontal="center" vertical="center"/>
    </xf>
    <xf numFmtId="0" fontId="17" fillId="22" borderId="12" xfId="0" applyFont="1" applyFill="1" applyBorder="1" applyAlignment="1">
      <alignment horizontal="center" vertical="center"/>
    </xf>
    <xf numFmtId="0" fontId="17" fillId="22" borderId="14" xfId="0" applyFont="1" applyFill="1" applyBorder="1" applyAlignment="1">
      <alignment horizontal="center" vertical="center"/>
    </xf>
    <xf numFmtId="0" fontId="16" fillId="23" borderId="9" xfId="0" applyFont="1" applyFill="1" applyBorder="1" applyAlignment="1">
      <alignment horizontal="center" vertical="center" wrapText="1"/>
    </xf>
    <xf numFmtId="0" fontId="16" fillId="23" borderId="1" xfId="0" applyFont="1" applyFill="1" applyBorder="1" applyAlignment="1">
      <alignment horizontal="center" vertical="center" wrapText="1"/>
    </xf>
    <xf numFmtId="0" fontId="16" fillId="23" borderId="15" xfId="0" applyFont="1" applyFill="1" applyBorder="1" applyAlignment="1">
      <alignment horizontal="center" vertical="center" wrapText="1"/>
    </xf>
    <xf numFmtId="0" fontId="16" fillId="23" borderId="17" xfId="0" applyFont="1" applyFill="1" applyBorder="1" applyAlignment="1">
      <alignment horizontal="center" vertical="center" wrapText="1"/>
    </xf>
    <xf numFmtId="0" fontId="16" fillId="23" borderId="6" xfId="0" applyFont="1" applyFill="1" applyBorder="1" applyAlignment="1">
      <alignment horizontal="center" vertical="center" wrapText="1"/>
    </xf>
    <xf numFmtId="0" fontId="16" fillId="23" borderId="7" xfId="0" applyFont="1" applyFill="1" applyBorder="1" applyAlignment="1">
      <alignment horizontal="center" vertical="center" wrapText="1"/>
    </xf>
    <xf numFmtId="0" fontId="16" fillId="23" borderId="16" xfId="0" applyFont="1" applyFill="1" applyBorder="1" applyAlignment="1">
      <alignment horizontal="center" vertical="center" wrapText="1"/>
    </xf>
    <xf numFmtId="0" fontId="16" fillId="23" borderId="18" xfId="0" applyFont="1" applyFill="1" applyBorder="1" applyAlignment="1">
      <alignment horizontal="center" vertical="center" wrapText="1"/>
    </xf>
    <xf numFmtId="0" fontId="8" fillId="17" borderId="19" xfId="0" applyFont="1" applyFill="1" applyBorder="1" applyAlignment="1">
      <alignment horizontal="center" vertical="center"/>
    </xf>
    <xf numFmtId="0" fontId="8" fillId="17" borderId="2" xfId="0" applyFont="1" applyFill="1" applyBorder="1" applyAlignment="1">
      <alignment horizontal="center" vertical="center"/>
    </xf>
    <xf numFmtId="0" fontId="8" fillId="17" borderId="20" xfId="0" applyFont="1" applyFill="1" applyBorder="1" applyAlignment="1">
      <alignment horizontal="center" vertical="center"/>
    </xf>
    <xf numFmtId="0" fontId="8" fillId="17" borderId="3" xfId="0" applyFont="1" applyFill="1" applyBorder="1" applyAlignment="1">
      <alignment horizontal="center" vertical="center" wrapText="1"/>
    </xf>
    <xf numFmtId="0" fontId="8" fillId="17" borderId="4" xfId="0" applyFont="1" applyFill="1" applyBorder="1" applyAlignment="1">
      <alignment horizontal="center" vertical="center" wrapText="1"/>
    </xf>
    <xf numFmtId="0" fontId="17" fillId="16" borderId="11" xfId="0" applyFont="1" applyFill="1" applyBorder="1" applyAlignment="1">
      <alignment horizontal="center" vertical="center"/>
    </xf>
    <xf numFmtId="0" fontId="17" fillId="16" borderId="12" xfId="0" applyFont="1" applyFill="1" applyBorder="1" applyAlignment="1">
      <alignment horizontal="center" vertical="center"/>
    </xf>
    <xf numFmtId="0" fontId="17" fillId="16" borderId="14" xfId="0" applyFont="1" applyFill="1" applyBorder="1" applyAlignment="1">
      <alignment horizontal="center" vertical="center"/>
    </xf>
    <xf numFmtId="0" fontId="16" fillId="12" borderId="9"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2" borderId="15" xfId="0" applyFont="1" applyFill="1" applyBorder="1" applyAlignment="1">
      <alignment horizontal="center" vertical="center" wrapText="1"/>
    </xf>
    <xf numFmtId="0" fontId="16" fillId="12" borderId="17" xfId="0" applyFont="1" applyFill="1" applyBorder="1" applyAlignment="1">
      <alignment horizontal="center" vertical="center" wrapText="1"/>
    </xf>
    <xf numFmtId="0" fontId="16" fillId="12" borderId="6"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2" borderId="18" xfId="0" applyFont="1" applyFill="1" applyBorder="1" applyAlignment="1">
      <alignment horizontal="center" vertical="center" wrapText="1"/>
    </xf>
    <xf numFmtId="0" fontId="8" fillId="20" borderId="11" xfId="0" applyFont="1" applyFill="1" applyBorder="1" applyAlignment="1">
      <alignment horizontal="center" vertical="center"/>
    </xf>
    <xf numFmtId="0" fontId="8" fillId="20" borderId="12" xfId="0" applyFont="1" applyFill="1" applyBorder="1" applyAlignment="1">
      <alignment horizontal="center" vertical="center"/>
    </xf>
    <xf numFmtId="0" fontId="8" fillId="20" borderId="14" xfId="0" applyFont="1" applyFill="1" applyBorder="1" applyAlignment="1">
      <alignment horizontal="center" vertical="center"/>
    </xf>
    <xf numFmtId="0" fontId="16" fillId="21" borderId="9" xfId="0" applyFont="1" applyFill="1" applyBorder="1" applyAlignment="1">
      <alignment horizontal="center" vertical="center" wrapText="1"/>
    </xf>
    <xf numFmtId="0" fontId="16" fillId="21" borderId="1" xfId="0" applyFont="1" applyFill="1" applyBorder="1" applyAlignment="1">
      <alignment horizontal="center" vertical="center" wrapText="1"/>
    </xf>
    <xf numFmtId="0" fontId="16" fillId="21" borderId="15" xfId="0" applyFont="1" applyFill="1" applyBorder="1" applyAlignment="1">
      <alignment horizontal="center" vertical="center" wrapText="1"/>
    </xf>
    <xf numFmtId="0" fontId="16" fillId="21" borderId="17" xfId="0" applyFont="1" applyFill="1" applyBorder="1" applyAlignment="1">
      <alignment horizontal="center" vertical="center" wrapText="1"/>
    </xf>
    <xf numFmtId="0" fontId="16" fillId="21" borderId="6" xfId="0" applyFont="1" applyFill="1" applyBorder="1" applyAlignment="1">
      <alignment horizontal="center" vertical="center" wrapText="1"/>
    </xf>
    <xf numFmtId="0" fontId="16" fillId="21" borderId="7" xfId="0" applyFont="1" applyFill="1" applyBorder="1" applyAlignment="1">
      <alignment horizontal="center" vertical="center" wrapText="1"/>
    </xf>
    <xf numFmtId="0" fontId="16" fillId="21" borderId="16" xfId="0" applyFont="1" applyFill="1" applyBorder="1" applyAlignment="1">
      <alignment horizontal="center" vertical="center" wrapText="1"/>
    </xf>
    <xf numFmtId="0" fontId="16" fillId="21" borderId="18" xfId="0" applyFont="1" applyFill="1" applyBorder="1" applyAlignment="1">
      <alignment horizontal="center" vertical="center" wrapText="1"/>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4" xfId="0" applyFont="1" applyFill="1" applyBorder="1" applyAlignment="1">
      <alignment horizontal="center" vertical="center"/>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cellXfs>
  <cellStyles count="8">
    <cellStyle name="Normal" xfId="0" builtinId="0"/>
    <cellStyle name="Normal 2" xfId="1"/>
    <cellStyle name="Normal 2 2" xfId="2"/>
    <cellStyle name="Normal 3" xfId="4"/>
    <cellStyle name="Normal 5" xfId="3"/>
    <cellStyle name="Normal 7" xfId="7"/>
    <cellStyle name="Porcentaje" xfId="6" builtinId="5"/>
    <cellStyle name="Porcentual 10" xfId="5"/>
  </cellStyles>
  <dxfs count="192">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s>
  <tableStyles count="0" defaultTableStyle="TableStyleMedium9" defaultPivotStyle="PivotStyleLight16"/>
  <colors>
    <mruColors>
      <color rgb="FFFF7575"/>
      <color rgb="FFFF8181"/>
      <color rgb="FF9BFFC8"/>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324411</xdr:colOff>
      <xdr:row>47</xdr:row>
      <xdr:rowOff>0</xdr:rowOff>
    </xdr:from>
    <xdr:ext cx="194453" cy="250413"/>
    <xdr:sp macro="" textlink="">
      <xdr:nvSpPr>
        <xdr:cNvPr id="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3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3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3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3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3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3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3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3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3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3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4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4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5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6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7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7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7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7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7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7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7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7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7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7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8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9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0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0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1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1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1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1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1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1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1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1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1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1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2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3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3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4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5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5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5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5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5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5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5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5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5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5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6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6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7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8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9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9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9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9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9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9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9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9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9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9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0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0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0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0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0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0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0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0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0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0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1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1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1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1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1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1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1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1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2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2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2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2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2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2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2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2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2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2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6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6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6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6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6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6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6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6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6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6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7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7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7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7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7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7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7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7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7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7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8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8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8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8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8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8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8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8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8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8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9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9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9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9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9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9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9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9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9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9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0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0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0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0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0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0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0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0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0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0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1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1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1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1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1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1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1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1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1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1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2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2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2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2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2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2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2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2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2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2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3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3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3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3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3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3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3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3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3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3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4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4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4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4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4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4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4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4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4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4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5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5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5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5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5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5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5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5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5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5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6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6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6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6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6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6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6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6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6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6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7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7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7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7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7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7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7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7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7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7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8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8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8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8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8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8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8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8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8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8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9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9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9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9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9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9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9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9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9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39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0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0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0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0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0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0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0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0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0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0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1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1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1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1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1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1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1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1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1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1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2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42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42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2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2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2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2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2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2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2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3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3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3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43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3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3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3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43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3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3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4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4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4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4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4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4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4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4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44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4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5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5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45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5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5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5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5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5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5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5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6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6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6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46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6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6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6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46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6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6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7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7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7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7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7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7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7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7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47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7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8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8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48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8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8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8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8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8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8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8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9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9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9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49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9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9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9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49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9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49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0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0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0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0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0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0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0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0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50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0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1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1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51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1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1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1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1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1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1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1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2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2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2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52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2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2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2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52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2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2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3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3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3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3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3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3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3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3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53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3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4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4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54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4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4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4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4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4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4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4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5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5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5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55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5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5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5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55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5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5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6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6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6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6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6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6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6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6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56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6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7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7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57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7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7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7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7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7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7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7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8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8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8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58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8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8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8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58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8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8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9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9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9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9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9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9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9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9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59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59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0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0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60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0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0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0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0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0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0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0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1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1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1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61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1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1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1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61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1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1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2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2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2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2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2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2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2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2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62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2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3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63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3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3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3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3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3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3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3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3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4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4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4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4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4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4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4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4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4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4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5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5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5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5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5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5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5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5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5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5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6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6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6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6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6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6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6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6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6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6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7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7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7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7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7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7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7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7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7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7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8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8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8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8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8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8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8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8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8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8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9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9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9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9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9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9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9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9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9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69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0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0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0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0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0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0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0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0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0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0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1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1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1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1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1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1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1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1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1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1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2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2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2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2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2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2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2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2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2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2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3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3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3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3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3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3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3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3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3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3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4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4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4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4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4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4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4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4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4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4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5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5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5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5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5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5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5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5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5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5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6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6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6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6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6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6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6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6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6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6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7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7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7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7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7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7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7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7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7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7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8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8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8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8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8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8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8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8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8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8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9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9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9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9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9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9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9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9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9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79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0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0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0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0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0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0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0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0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0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0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1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1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1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1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1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1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1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1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1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1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2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2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2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2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2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2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2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2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2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2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3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3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3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3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3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3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3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3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3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3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4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84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84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4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4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4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4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4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4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4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5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5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5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85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5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5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5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85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5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5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6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6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6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6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6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6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6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6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86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6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7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7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87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7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7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7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7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7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7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7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8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8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8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88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8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8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8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88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8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8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9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9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9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9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9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9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9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9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89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89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0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0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90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0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0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0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0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0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0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0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1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1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1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91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1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1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1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91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1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1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2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2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2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2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2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2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2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2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92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2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3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3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93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3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3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3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3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3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3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3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4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4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4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94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4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4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4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94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4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4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5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5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5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5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5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5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5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5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95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5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6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6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96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6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6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6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6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6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6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6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7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7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7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97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7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7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7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97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7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7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8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8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8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8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8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8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8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8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98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8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9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9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99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9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9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9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9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9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9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99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0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0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0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00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0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0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0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00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0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0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1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1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1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1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1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1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1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1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01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1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2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2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02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2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2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2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2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2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2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2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3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3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3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03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3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3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3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03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3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3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4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4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4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4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4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4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4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4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04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4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5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05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5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5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5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5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5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5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5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5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6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6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6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6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6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6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6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6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6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6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7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7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7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7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7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7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7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7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7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7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8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8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8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8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8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8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8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8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8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8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9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9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9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9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9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9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9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9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9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09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0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0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0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0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0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0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0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0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0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0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1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1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1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1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1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1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1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1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1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1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2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2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2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2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2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2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2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2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2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2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3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3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3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3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3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3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3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3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3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3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4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4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4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4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4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4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4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4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4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4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5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5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5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5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5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5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5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5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5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5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6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6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6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6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6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6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6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6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6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6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7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7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7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7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7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7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7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7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7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7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8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8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8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8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8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8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8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8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8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8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9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9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9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9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9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9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9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9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9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19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0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0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0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0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0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0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0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0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0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0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1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1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1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1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1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1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1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1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1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1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2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2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2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2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2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2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2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2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2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2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3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3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3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3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3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3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3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3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3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3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4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4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4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4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4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4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4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4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4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4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5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5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5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5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5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5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5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5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5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5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6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26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26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6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6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6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6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6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6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6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7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7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7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27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7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7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7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27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7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7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8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8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8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8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8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8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8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8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28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8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9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9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29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9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9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9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9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9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9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29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0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0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0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30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0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0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0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30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0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0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1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1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1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1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1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1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1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1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31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1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2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2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32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2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2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2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2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2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2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2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3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3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3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33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3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3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3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33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3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3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4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4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4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4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4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4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4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4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34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4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5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5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35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5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5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5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5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5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5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5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6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6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6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36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6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6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6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36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6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6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7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7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7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7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7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7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7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7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37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7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8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8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38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8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8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8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8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8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8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8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9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9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9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39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9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9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9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39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9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39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0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0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0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0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0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0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0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0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40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0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1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1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41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1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1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1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1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1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1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1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2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2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2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42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2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2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2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42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2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2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3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3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3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3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3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3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3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3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43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3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4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4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44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4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4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4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4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4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4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4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5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5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5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45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5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5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5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45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5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5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6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6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6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6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6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6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6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6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46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6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7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47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7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7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7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7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7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7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7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7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8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8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8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8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8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8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8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8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8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8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9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9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9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9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9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9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9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9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9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49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0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0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0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0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0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0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0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0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0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0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1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1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1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1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1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1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1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1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1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1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2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2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2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2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2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2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2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2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2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2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3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3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3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3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3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3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3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3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3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3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4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4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4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4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4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4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4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4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4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4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5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5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5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5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5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5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5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5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5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5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6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6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6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6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6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6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6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6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6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6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7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7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7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7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7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7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7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7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7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7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8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8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8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8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8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8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8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8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8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8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9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9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9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9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9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9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9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9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9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59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0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0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0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0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0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0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0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0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0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0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1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1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1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1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1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1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1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1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1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1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2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2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2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2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2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2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2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2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2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2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3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3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3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3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3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3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3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3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3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3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4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4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4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4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4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4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4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4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4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4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5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5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5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5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5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5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5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5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5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5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6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6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6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6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6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6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6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6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6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6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7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7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7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7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7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7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7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7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7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7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8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68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682" name="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83" name="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84" name="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85" name="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86" name="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87" name="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88" name="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89" name="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90" name="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91" name="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92" name="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693" name="1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94" name="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95" name="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96" name="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697" name="1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98" name="1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699" name="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00" name="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01" name="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02" name="2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03" name="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04" name="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05" name="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06" name="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07" name="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708" name="2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09" name="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10" name="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11" name="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712" name="3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13" name="3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14" name="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15" name="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16" name="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17" name="3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18" name="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19" name="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20" name="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21" name="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22" name="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723" name="4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24" name="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25" name="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26" name="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727" name="4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28" name="4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29" name="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30" name="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31" name="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32" name="5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33" name="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34" name="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35" name="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36" name="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37" name="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738" name="5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39" name="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40" name="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41" name="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742" name="6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43" name="6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44" name="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45" name="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46" name="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47" name="6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48" name="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49" name="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50" name="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51" name="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52" name="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753" name="7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54" name="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55" name="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56" name="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757" name="7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58" name="7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59" name="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60" name="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61" name="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62" name="8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63" name="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64" name="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65" name="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66" name="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67" name="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768" name="8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69" name="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70" name="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71" name="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772" name="9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73" name="9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74" name="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75" name="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76" name="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77" name="9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78" name="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79" name="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80" name="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81" name="1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82" name="1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783" name="10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84" name="1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85" name="1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86" name="1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787" name="10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88" name="10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89" name="1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90" name="1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91" name="1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92" name="1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93" name="11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94" name="1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95" name="1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96" name="1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97" name="11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798" name="11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799" name="1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00" name="1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01" name="1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802" name="12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03" name="1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04" name="1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05" name="1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06" name="1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07" name="1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08" name="12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09" name="1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10" name="1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11" name="1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12" name="13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813" name="13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14" name="1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15" name="1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16" name="1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817" name="13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18" name="1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19" name="1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20" name="1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21" name="1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22" name="1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23" name="14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24" name="1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25" name="1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26" name="1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27" name="14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828" name="14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29" name="1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30" name="1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31" name="1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832" name="15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33" name="1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34" name="1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35" name="1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36" name="1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37" name="1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38" name="15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39" name="1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40" name="1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41" name="1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42" name="16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843" name="16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44" name="1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45" name="1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46" name="1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847" name="16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48" name="1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49" name="1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50" name="1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51" name="1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52" name="1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53" name="17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54" name="1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55" name="1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56" name="1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57" name="17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858" name="17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59" name="1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60" name="1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61" name="1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862" name="18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63" name="1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64" name="1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65" name="1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66" name="1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67" name="1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68" name="18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69" name="1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70" name="1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71" name="1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72" name="19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873" name="19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74" name="1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75" name="1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76" name="1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1877" name="19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78" name="1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79" name="1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80" name="1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81" name="2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82" name="2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83" name="20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84" name="2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85" name="2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86" name="2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87" name="20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1888" name="20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89" name="2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90" name="2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1891" name="2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892" name="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893" name="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894" name="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895" name="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896" name="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897" name="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898" name="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899" name="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00" name="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01" name="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02" name="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03" name="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04" name="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05" name="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06" name="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07" name="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08" name="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09" name="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10" name="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11" name="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12" name="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13" name="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14" name="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15" name="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16" name="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17" name="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18" name="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19" name="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20" name="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21" name="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22" name="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23" name="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24" name="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25" name="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26" name="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27" name="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28" name="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29" name="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30" name="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31" name="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32" name="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33" name="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34" name="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35" name="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36" name="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37" name="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38" name="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39" name="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40" name="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41" name="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42" name="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43" name="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44" name="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45" name="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46" name="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47" name="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48" name="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49" name="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50" name="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51" name="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52" name="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53" name="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54" name="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55" name="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56" name="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57" name="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58" name="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59" name="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60" name="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61" name="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62" name="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63" name="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64" name="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65" name="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66" name="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67" name="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68" name="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69" name="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70" name="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71" name="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72" name="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73" name="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74" name="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75" name="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76" name="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77" name="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78" name="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79" name="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80" name="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81" name="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82" name="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83" name="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84" name="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85" name="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86" name="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87" name="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88" name="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89" name="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90" name="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91" name="1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92" name="1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93" name="1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94" name="1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95" name="1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96" name="1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97" name="1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98" name="1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1999" name="1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00" name="1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01" name="1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02" name="1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03" name="1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04" name="1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05" name="1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06" name="1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07" name="1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08" name="1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09" name="1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10" name="1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11" name="1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12" name="1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13" name="1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14" name="1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15" name="1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16" name="1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17" name="1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18" name="1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19" name="1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20" name="1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21" name="1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22" name="1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23" name="1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24" name="1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25" name="1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26" name="1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27" name="1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28" name="1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29" name="1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30" name="1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31" name="1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32" name="1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33" name="1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34" name="1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35" name="1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36" name="1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37" name="1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38" name="1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39" name="1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40" name="1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41" name="1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42" name="1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43" name="1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44" name="1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45" name="1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46" name="1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47" name="1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48" name="1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49" name="1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50" name="1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51" name="1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52" name="1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53" name="1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54" name="1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55" name="1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56" name="1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57" name="1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58" name="1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59" name="1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60" name="1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61" name="1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62" name="1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63" name="1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64" name="1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65" name="1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66" name="1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67" name="1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68" name="1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69" name="1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70" name="1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71" name="1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72" name="1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73" name="1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74" name="1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75" name="1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76" name="1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77" name="1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78" name="1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79" name="1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80" name="1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81" name="1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82" name="1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83" name="1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84" name="1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85" name="1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86" name="1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87" name="1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88" name="1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89" name="1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90" name="1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91" name="2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92" name="2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93" name="2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94" name="2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95" name="2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96" name="2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97" name="2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98" name="2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099" name="2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100" name="2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101" name="2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102" name="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03" name="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04" name="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05" name="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06" name="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07" name="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08" name="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09" name="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10" name="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11" name="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12" name="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113" name="1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14" name="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15" name="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16" name="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117" name="1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18" name="1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19" name="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20" name="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21" name="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22" name="2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23" name="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24" name="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25" name="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26" name="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27" name="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128" name="2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29" name="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30" name="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31" name="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132" name="3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33" name="3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34" name="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35" name="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36" name="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37" name="3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38" name="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39" name="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40" name="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41" name="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42" name="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143" name="4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44" name="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45" name="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46" name="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147" name="4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48" name="4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49" name="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50" name="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51" name="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52" name="5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53" name="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54" name="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55" name="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56" name="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57" name="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158" name="5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59" name="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60" name="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61" name="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162" name="6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63" name="6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64" name="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65" name="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66" name="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67" name="6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68" name="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69" name="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70" name="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71" name="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72" name="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173" name="7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74" name="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75" name="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76" name="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177" name="7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78" name="7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79" name="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80" name="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81" name="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82" name="8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83" name="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84" name="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85" name="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86" name="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87" name="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188" name="8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89" name="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90" name="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91" name="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192" name="9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93" name="9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94" name="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95" name="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96" name="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97" name="9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98" name="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199" name="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00" name="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01" name="1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02" name="1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203" name="10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04" name="1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05" name="1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06" name="1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207" name="10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08" name="10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09" name="1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10" name="1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11" name="1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12" name="1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13" name="11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14" name="1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15" name="1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16" name="1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17" name="11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218" name="11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19" name="1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20" name="1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21" name="1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222" name="12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23" name="1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24" name="1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25" name="1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26" name="1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27" name="1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28" name="12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29" name="1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30" name="1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31" name="1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32" name="13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233" name="13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34" name="1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35" name="1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36" name="1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237" name="13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38" name="1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39" name="1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40" name="1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41" name="1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42" name="1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43" name="14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44" name="1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45" name="1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46" name="1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47" name="14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248" name="14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49" name="1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50" name="1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51" name="1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252" name="15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53" name="1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54" name="1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55" name="1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56" name="1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57" name="1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58" name="15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59" name="1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60" name="1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61" name="1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62" name="16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263" name="16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64" name="1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65" name="1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66" name="1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267" name="16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68" name="1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69" name="1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70" name="1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71" name="1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72" name="1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73" name="17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74" name="1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75" name="1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76" name="1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77" name="17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278" name="17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79" name="1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80" name="1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81" name="1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282" name="18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83" name="1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84" name="1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85" name="1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86" name="1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87" name="1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88" name="18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89" name="1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90" name="1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91" name="1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92" name="19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293" name="19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94" name="1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95" name="1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96" name="1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50413"/>
    <xdr:sp macro="" textlink="">
      <xdr:nvSpPr>
        <xdr:cNvPr id="2297" name="19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98" name="1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299" name="1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00" name="1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01" name="2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02" name="2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03" name="20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04" name="2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05" name="2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06" name="2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07" name="20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4"/>
    <xdr:sp macro="" textlink="">
      <xdr:nvSpPr>
        <xdr:cNvPr id="2308" name="20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09" name="2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10" name="2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94453" cy="245663"/>
    <xdr:sp macro="" textlink="">
      <xdr:nvSpPr>
        <xdr:cNvPr id="2311" name="2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12" name="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13" name="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14" name="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15" name="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16" name="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17" name="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18" name="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19" name="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20" name="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21" name="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22" name="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23" name="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24" name="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25" name="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26" name="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27" name="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28" name="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29" name="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30" name="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31" name="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32" name="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33" name="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34" name="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35" name="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36" name="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37" name="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38" name="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39" name="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40" name="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41" name="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42" name="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43" name="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44" name="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45" name="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46" name="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47" name="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48" name="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49" name="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50" name="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51" name="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52" name="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53" name="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54" name="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55" name="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56" name="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57" name="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58" name="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59" name="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60" name="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61" name="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62" name="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63" name="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64" name="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65" name="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66" name="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67" name="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68" name="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69" name="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70" name="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71" name="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72" name="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73" name="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74" name="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75" name="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76" name="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77" name="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78" name="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79" name="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80" name="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81" name="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82" name="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83" name="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84" name="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85" name="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86" name="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87" name="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88" name="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89" name="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90" name="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91" name="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92" name="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93" name="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94" name="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95" name="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96" name="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97" name="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98" name="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399" name="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00" name="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01" name="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02" name="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03" name="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04" name="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05" name="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06" name="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07" name="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08" name="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09" name="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10" name="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11" name="1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12" name="1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13" name="1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14" name="1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15" name="1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16" name="1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17" name="1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18" name="1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19" name="1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20" name="1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21" name="1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22" name="1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23" name="1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24" name="1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25" name="1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26" name="1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27" name="1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28" name="1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29" name="1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30" name="1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31" name="1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32" name="1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33" name="1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34" name="1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35" name="1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36" name="1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37" name="1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38" name="1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39" name="1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40" name="1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41" name="1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42" name="1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43" name="1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44" name="1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45" name="1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46" name="1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47" name="1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48" name="1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49" name="1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50" name="1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51" name="1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52" name="1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53" name="1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54" name="1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55" name="1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56" name="1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57" name="1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58" name="1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59" name="1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60" name="1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61" name="1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62" name="1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63" name="1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64" name="1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65" name="1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66" name="1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67" name="1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68" name="1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69" name="1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70" name="1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71" name="1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72" name="1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73" name="1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74" name="1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75" name="1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76" name="1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77" name="1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78" name="1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79" name="1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80" name="1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81" name="1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82" name="1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83" name="1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84" name="1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85" name="1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86" name="1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87" name="1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88" name="1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89" name="1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90" name="1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91" name="1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92" name="1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93" name="1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94" name="1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95" name="1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96" name="1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97" name="1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98" name="1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499" name="1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00" name="1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01" name="1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02" name="1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03" name="1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04" name="1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05" name="1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06" name="1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07" name="1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08" name="1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09" name="1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10" name="1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11" name="2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12" name="2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13" name="2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14" name="2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15" name="2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16" name="2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17" name="2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18" name="2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19" name="2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20" name="2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47</xdr:row>
      <xdr:rowOff>0</xdr:rowOff>
    </xdr:from>
    <xdr:ext cx="184731" cy="264560"/>
    <xdr:sp macro="" textlink="">
      <xdr:nvSpPr>
        <xdr:cNvPr id="2521" name="2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522" name="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23" name="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24" name="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25" name="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26" name="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27" name="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28" name="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29" name="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30" name="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31" name="1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32" name="1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533" name="1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34" name="1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35" name="1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36" name="1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537" name="1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38" name="1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39" name="1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40" name="1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41" name="2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42" name="2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43" name="2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44" name="2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45" name="2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46" name="2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47" name="2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548" name="2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49" name="2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50" name="2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51" name="3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552" name="3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53" name="3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54" name="3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55" name="3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56" name="3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57" name="3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58" name="3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59" name="3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60" name="3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61" name="4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62" name="4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563" name="4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64" name="4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65" name="4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66" name="4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567" name="4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68" name="4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69" name="4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70" name="4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71" name="5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72" name="5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73" name="5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74" name="5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75" name="5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76" name="5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77" name="5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578" name="5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79" name="5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80" name="5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81" name="6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582" name="6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83" name="6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84" name="6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85" name="6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86" name="6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87" name="6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88" name="6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89" name="6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90" name="6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91" name="7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92" name="7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593" name="7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94" name="7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95" name="7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96" name="7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597" name="7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98" name="7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599" name="7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00" name="7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01" name="8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02" name="8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03" name="8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04" name="8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05" name="8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06" name="8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07" name="8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608" name="8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09" name="8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10" name="8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11" name="9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612" name="9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13" name="9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14" name="9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15" name="9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16" name="9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17" name="9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18" name="9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19" name="9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20" name="9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21" name="10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22" name="10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623" name="10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24" name="10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25" name="10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26" name="10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627" name="10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28" name="10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29" name="10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30" name="10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31" name="11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32" name="11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33" name="11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34" name="11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35" name="11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36" name="11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37" name="11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638" name="11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39" name="11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40" name="11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41" name="12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642" name="12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43" name="12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44" name="12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45" name="12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46" name="12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47" name="12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48" name="12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49" name="12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50" name="12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51" name="13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52" name="13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653" name="13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54" name="13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55" name="13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56" name="13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657" name="13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58" name="13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59" name="13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60" name="13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61" name="14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62" name="14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63" name="14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64" name="14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65" name="14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66" name="14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67" name="14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668" name="14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69" name="14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70" name="14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71" name="15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672" name="15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73" name="15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74" name="15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75" name="15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76" name="15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77" name="15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78" name="15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79" name="15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80" name="15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81" name="16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82" name="16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683" name="16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84" name="16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85" name="16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86" name="16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687" name="16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88" name="16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89" name="16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90" name="16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91" name="17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92" name="17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93" name="17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94" name="17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95" name="17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96" name="17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97" name="17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698" name="17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699" name="17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00" name="17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01" name="18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702" name="181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03" name="18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04" name="18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05" name="18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06" name="18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07" name="18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08" name="18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09" name="18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10" name="18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11" name="19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12" name="19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713" name="192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14" name="19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15" name="19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16" name="19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50413"/>
    <xdr:sp macro="" textlink="">
      <xdr:nvSpPr>
        <xdr:cNvPr id="2717" name="196 CuadroTexto"/>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18" name="197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19" name="19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20" name="19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21" name="20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22" name="201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23" name="202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24" name="203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25" name="204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26" name="205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27" name="206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4"/>
    <xdr:sp macro="" textlink="">
      <xdr:nvSpPr>
        <xdr:cNvPr id="2728" name="207 CuadroTexto"/>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29" name="208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30" name="209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94453" cy="245663"/>
    <xdr:sp macro="" textlink="">
      <xdr:nvSpPr>
        <xdr:cNvPr id="2731" name="210 CuadroTexto"/>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32" name="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33" name="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34" name="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35" name="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36" name="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37" name="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38" name="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39" name="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40" name="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41" name="1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42" name="1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43" name="1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44" name="1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45" name="1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46" name="1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47" name="1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48" name="1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49" name="1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50" name="1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51" name="2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52" name="2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53" name="2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54" name="2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55" name="2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56" name="2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57" name="2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58" name="2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59" name="2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60" name="2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61" name="3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62" name="3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63" name="3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64" name="3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65" name="3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66" name="3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67" name="3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68" name="3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69" name="3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70" name="3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71" name="4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72" name="4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73" name="4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74" name="4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75" name="4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76" name="4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77" name="4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78" name="4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79" name="4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80" name="4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81" name="5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82" name="5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83" name="5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84" name="5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85" name="5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86" name="5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87" name="5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88" name="5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89" name="5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90" name="5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91" name="6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92" name="6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93" name="6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94" name="6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95" name="6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96" name="6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97" name="6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98" name="6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799" name="6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00" name="6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01" name="7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02" name="7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03" name="7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04" name="7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05" name="7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06" name="7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07" name="7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08" name="7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09" name="7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10" name="7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11" name="8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12" name="8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13" name="8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14" name="8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15" name="8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16" name="8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17" name="8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18" name="8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19" name="8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20" name="8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21" name="9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22" name="9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23" name="9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24" name="9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25" name="9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26" name="9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27" name="9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28" name="9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29" name="9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30" name="9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31" name="10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32" name="10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33" name="10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34" name="10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35" name="10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36" name="10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37" name="10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38" name="10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39" name="10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40" name="10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41" name="11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42" name="11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43" name="11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44" name="11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45" name="11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46" name="11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47" name="11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48" name="11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49" name="11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50" name="11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51" name="12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52" name="12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53" name="12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54" name="12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55" name="12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56" name="12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57" name="12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58" name="12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59" name="12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60" name="12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61" name="13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62" name="13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63" name="13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64" name="13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65" name="13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66" name="13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67" name="13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68" name="13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69" name="13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70" name="13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71" name="14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72" name="14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73" name="14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74" name="14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75" name="14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76" name="14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77" name="14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78" name="14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79" name="14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80" name="14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81" name="15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82" name="15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83" name="15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84" name="15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85" name="15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86" name="15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87" name="15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88" name="15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89" name="15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90" name="15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91" name="16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92" name="16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93" name="16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94" name="16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95" name="16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96" name="16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97" name="16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98" name="16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899" name="16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00" name="16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01" name="17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02" name="17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03" name="17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04" name="17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05" name="17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06" name="17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07" name="17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08" name="17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09" name="17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10" name="17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11" name="18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12" name="18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13" name="18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14" name="18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15" name="18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16" name="18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17" name="18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18" name="18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19" name="18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20" name="18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21" name="19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22" name="19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23" name="19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24" name="19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25" name="19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26" name="19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27" name="19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28" name="19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29" name="19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30" name="19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31" name="20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32" name="201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33" name="202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34" name="203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35" name="204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36" name="205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37" name="206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38" name="207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39" name="208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40" name="209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116</xdr:row>
      <xdr:rowOff>0</xdr:rowOff>
    </xdr:from>
    <xdr:ext cx="184731" cy="264560"/>
    <xdr:sp macro="" textlink="">
      <xdr:nvSpPr>
        <xdr:cNvPr id="2941" name="210 CuadroTexto"/>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25\sig\Documents%20and%20Settings\mbonilla\Mis%20documentos\Downloads\Plan%20mejoramiento-01102013%20Con%20corre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2.128.69\Documents%20and%20Settings\Mbonilla\Configuraci&#243;n%20local\Archivos%20temporales%20de%20Internet\Content.Outlook\REGJJW6J\Copia%20de%20Solicitud-plan%20de%20mejoramiento%20SI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GI-04-01%20Solicitud%20ACPM%20control%20de%20incendios%20_V2%2011-09-2018%20ultima%20revisi&#243;n%20COI%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GI-04-01%20Solicitud%20Derechos%20de%20Autor%20-%20planeacion%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ULTIMO%20PM%20ASESOR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92.9\ruta%20de%20la%20calidad\Documents%20and%20Settings\mbonilla\Mis%20documentos\Downloads\Plan%20mejoramiento-01102013%20Con%20correc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6.92.9\Ruta%20de%20la%20Calidad\Backup\18250\Copia%20Usuarios\Carmen%20Bonilla\Institucional%202019\rpta%20Veeduria\Invst_sumaria\ACPM_OA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92.9\Ruta%20de%20la%20Calidad\Backup\18250\Copia%20Usuarios\Carmen%20Bonilla\Institucional%202019\rpta%20Veeduria\Invst_sumaria\ACPM-SG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GI-04-01%20Solicitud%20ACPM%20-%20Inv%20Sumaria%20201850033309900031E%20(2)%20direcc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 val="dato"/>
    </sheetNames>
    <sheetDataSet>
      <sheetData sheetId="0">
        <row r="3">
          <cell r="B3" t="str">
            <v>Acto inseguro</v>
          </cell>
          <cell r="C3" t="str">
            <v>Preventiva</v>
          </cell>
          <cell r="D3" t="str">
            <v>Administración documental 1</v>
          </cell>
        </row>
        <row r="4">
          <cell r="B4" t="str">
            <v>Análisis de indicadores</v>
          </cell>
          <cell r="C4" t="str">
            <v>Correctiva</v>
          </cell>
          <cell r="D4" t="str">
            <v>Administración Documental 2</v>
          </cell>
        </row>
        <row r="5">
          <cell r="B5" t="str">
            <v>Auditoria Externa</v>
          </cell>
          <cell r="C5" t="str">
            <v>Correccion</v>
          </cell>
          <cell r="D5" t="str">
            <v>Administración  Recursos Físicos 1</v>
          </cell>
        </row>
        <row r="6">
          <cell r="B6" t="str">
            <v>Auditoría interna</v>
          </cell>
          <cell r="C6" t="str">
            <v>Mejora</v>
          </cell>
          <cell r="D6" t="str">
            <v>Administración de Recursos Físicos 2</v>
          </cell>
        </row>
        <row r="7">
          <cell r="B7" t="str">
            <v>Encuestas de satisfacción del cliente</v>
          </cell>
          <cell r="D7" t="str">
            <v>Administración de Recursos Físico s 3</v>
          </cell>
        </row>
        <row r="8">
          <cell r="B8" t="str">
            <v>Incidente de trabajo</v>
          </cell>
          <cell r="D8" t="str">
            <v>Administracion y Desarrollo del Talento Humano</v>
          </cell>
        </row>
        <row r="9">
          <cell r="B9" t="str">
            <v>Informe de Inspecciones planeadas</v>
          </cell>
          <cell r="D9" t="str">
            <v>Asesoría jurídica</v>
          </cell>
        </row>
        <row r="10">
          <cell r="B10" t="str">
            <v>Informe del producto y/o servicio no conforme</v>
          </cell>
          <cell r="D10" t="str">
            <v>Atención de incendios</v>
          </cell>
        </row>
        <row r="11">
          <cell r="B11" t="str">
            <v>Mapa de Riesgos</v>
          </cell>
          <cell r="D11" t="str">
            <v>Búsqueda y Rescate</v>
          </cell>
        </row>
        <row r="12">
          <cell r="B12" t="str">
            <v>No conformidades reportadas por los responsables de la prestación del servicio</v>
          </cell>
          <cell r="D12" t="str">
            <v>Capacitación y entranamiento Misional</v>
          </cell>
        </row>
        <row r="13">
          <cell r="B13" t="str">
            <v>Prestación de servicios o procesos</v>
          </cell>
          <cell r="D13" t="str">
            <v>Comunicación externa</v>
          </cell>
        </row>
        <row r="14">
          <cell r="B14" t="str">
            <v>Quejas, reclamos o sugerencias</v>
          </cell>
          <cell r="D14" t="str">
            <v>Comunicación interna</v>
          </cell>
        </row>
        <row r="15">
          <cell r="B15" t="str">
            <v>Resultados de auto evaluaciones</v>
          </cell>
          <cell r="D15" t="str">
            <v>Comunicaciones en emergencias</v>
          </cell>
        </row>
        <row r="16">
          <cell r="B16" t="str">
            <v>Revisiones de la dirección</v>
          </cell>
          <cell r="D16" t="str">
            <v>Contabilidad</v>
          </cell>
        </row>
        <row r="17">
          <cell r="B17" t="str">
            <v>Casos de estudio</v>
          </cell>
          <cell r="D17" t="str">
            <v>Contratación</v>
          </cell>
        </row>
        <row r="18">
          <cell r="B18" t="str">
            <v>Evaluación de servicios</v>
          </cell>
          <cell r="D18" t="str">
            <v>Control disciplinario interno</v>
          </cell>
        </row>
        <row r="19">
          <cell r="B19" t="str">
            <v>Plan de Acción</v>
          </cell>
          <cell r="D19" t="str">
            <v xml:space="preserve">Equipo Menor y Suministros </v>
          </cell>
        </row>
        <row r="20">
          <cell r="D20" t="str">
            <v>Evaluación independiente</v>
          </cell>
        </row>
        <row r="21">
          <cell r="D21" t="str">
            <v>Formación y Capacitación Externa</v>
          </cell>
        </row>
        <row r="22">
          <cell r="D22" t="str">
            <v>Gestion Ambiental</v>
          </cell>
        </row>
        <row r="23">
          <cell r="D23" t="str">
            <v>Giros</v>
          </cell>
        </row>
        <row r="24">
          <cell r="D24" t="str">
            <v>Investigación de incendios y eventos conexos</v>
          </cell>
        </row>
        <row r="25">
          <cell r="D25" t="str">
            <v>Logistica</v>
          </cell>
        </row>
        <row r="26">
          <cell r="D26" t="str">
            <v>Logística para indicentes y eventos</v>
          </cell>
        </row>
        <row r="27">
          <cell r="D27" t="str">
            <v>Mejora Continua</v>
          </cell>
        </row>
        <row r="28">
          <cell r="D28" t="str">
            <v>Operativos generales</v>
          </cell>
        </row>
        <row r="29">
          <cell r="D29" t="str">
            <v>Otras emergencias</v>
          </cell>
        </row>
        <row r="30">
          <cell r="D30" t="str">
            <v>Parque Automor</v>
          </cell>
        </row>
        <row r="31">
          <cell r="D31" t="str">
            <v>Planeación y Gestión Estratégica</v>
          </cell>
        </row>
        <row r="32">
          <cell r="D32" t="str">
            <v>Preparativos para respuesta</v>
          </cell>
        </row>
        <row r="33">
          <cell r="D33" t="str">
            <v>Presupuesto</v>
          </cell>
        </row>
        <row r="34">
          <cell r="D34" t="str">
            <v>Prevención</v>
          </cell>
        </row>
        <row r="35">
          <cell r="D35" t="str">
            <v>Respuesta a incidentes con materiales peligrosos y emergencias químicas</v>
          </cell>
        </row>
        <row r="36">
          <cell r="D36" t="str">
            <v>Revisiones técnicas</v>
          </cell>
        </row>
        <row r="37">
          <cell r="D37" t="str">
            <v>Salud ocupacional</v>
          </cell>
        </row>
        <row r="38">
          <cell r="D38" t="str">
            <v>Servicio al ciudadano</v>
          </cell>
        </row>
        <row r="39">
          <cell r="D39" t="str">
            <v>Sistemas de información</v>
          </cell>
        </row>
        <row r="40">
          <cell r="D40" t="str">
            <v>Tecnología informática</v>
          </cell>
        </row>
        <row r="41">
          <cell r="D41" t="str">
            <v>USAR</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olicitud AC,AP,AM"/>
      <sheetName val="Gráf_Proc_orig"/>
    </sheetNames>
    <sheetDataSet>
      <sheetData sheetId="0">
        <row r="3">
          <cell r="C3" t="str">
            <v>Preventiva</v>
          </cell>
        </row>
        <row r="4">
          <cell r="C4" t="str">
            <v>Correctiva</v>
          </cell>
        </row>
        <row r="5">
          <cell r="C5" t="str">
            <v>Correción</v>
          </cell>
        </row>
        <row r="6">
          <cell r="C6" t="str">
            <v>Mejora</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45">
          <cell r="A45" t="str">
            <v>Acuático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s>
    <sheetDataSet>
      <sheetData sheetId="0">
        <row r="3">
          <cell r="B3" t="str">
            <v>Acto inseguro</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45">
          <cell r="A45" t="str">
            <v>Acuático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45">
          <cell r="A45" t="str">
            <v>Acuático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048320"/>
  <sheetViews>
    <sheetView tabSelected="1" zoomScale="85" zoomScaleNormal="85" workbookViewId="0">
      <pane xSplit="9" ySplit="3" topLeftCell="J11" activePane="bottomRight" state="frozen"/>
      <selection pane="topRight" activeCell="J1" sqref="J1"/>
      <selection pane="bottomLeft" activeCell="A4" sqref="A4"/>
      <selection pane="bottomRight" activeCell="E22" sqref="E22"/>
    </sheetView>
  </sheetViews>
  <sheetFormatPr baseColWidth="10" defaultRowHeight="15" x14ac:dyDescent="0.25"/>
  <cols>
    <col min="1" max="1" width="6.28515625" style="28" customWidth="1"/>
    <col min="2" max="2" width="10.7109375" style="28" customWidth="1"/>
    <col min="3" max="3" width="9.7109375" style="28" customWidth="1"/>
    <col min="4" max="4" width="5" style="28" customWidth="1"/>
    <col min="5" max="5" width="17.7109375" style="28" customWidth="1"/>
    <col min="6" max="6" width="10.7109375" style="28" customWidth="1"/>
    <col min="7" max="7" width="9.7109375" style="27" customWidth="1"/>
    <col min="8" max="8" width="14" style="28" customWidth="1"/>
    <col min="9" max="9" width="31.42578125" style="28" customWidth="1"/>
    <col min="10" max="10" width="42.5703125" style="28" customWidth="1"/>
    <col min="11" max="11" width="22.28515625" style="28" customWidth="1"/>
    <col min="12" max="13" width="10.7109375" style="27" customWidth="1"/>
    <col min="14" max="14" width="9.7109375" style="28" customWidth="1"/>
    <col min="15" max="15" width="12.85546875" style="28" customWidth="1"/>
    <col min="16" max="16" width="12.7109375" style="28" customWidth="1"/>
    <col min="17" max="17" width="7.28515625" style="28" customWidth="1"/>
    <col min="18" max="18" width="16.42578125" style="28" customWidth="1"/>
    <col min="19" max="19" width="9.140625" style="28" customWidth="1"/>
    <col min="20" max="20" width="12.7109375" style="28" customWidth="1"/>
    <col min="21" max="21" width="12.5703125" style="28" customWidth="1"/>
    <col min="22" max="22" width="9.85546875" style="28" customWidth="1"/>
    <col min="23" max="23" width="11.42578125" style="28" customWidth="1"/>
    <col min="24" max="24" width="26" style="28" customWidth="1"/>
    <col min="25" max="25" width="11.42578125" style="69" customWidth="1"/>
    <col min="26" max="28" width="11.42578125" style="27" customWidth="1"/>
    <col min="29" max="30" width="11.42578125" style="28" customWidth="1"/>
    <col min="31" max="31" width="11.42578125" style="44" customWidth="1"/>
    <col min="32" max="32" width="16.5703125" style="28" customWidth="1"/>
    <col min="33" max="36" width="11.42578125" style="27" customWidth="1"/>
    <col min="37" max="37" width="11.42578125" style="28" customWidth="1"/>
    <col min="38" max="38" width="14" style="99" customWidth="1"/>
    <col min="39" max="40" width="14" style="28" customWidth="1"/>
    <col min="41" max="43" width="14" style="27" customWidth="1"/>
    <col min="44" max="46" width="14" style="28" customWidth="1"/>
    <col min="47" max="49" width="11.42578125" style="28" customWidth="1"/>
    <col min="50" max="50" width="23.85546875" style="28" customWidth="1"/>
    <col min="51" max="51" width="46.42578125" style="28" customWidth="1"/>
  </cols>
  <sheetData>
    <row r="1" spans="1:52" ht="15.75" customHeight="1" x14ac:dyDescent="0.25">
      <c r="A1" s="253" t="s">
        <v>0</v>
      </c>
      <c r="B1" s="254"/>
      <c r="C1" s="254"/>
      <c r="D1" s="254"/>
      <c r="E1" s="254"/>
      <c r="F1" s="254"/>
      <c r="G1" s="254"/>
      <c r="H1" s="254"/>
      <c r="I1" s="255"/>
      <c r="J1" s="251" t="s">
        <v>15</v>
      </c>
      <c r="K1" s="252"/>
      <c r="L1" s="252"/>
      <c r="M1" s="252"/>
      <c r="N1" s="252"/>
      <c r="O1" s="252"/>
      <c r="P1" s="252"/>
      <c r="Q1" s="252"/>
      <c r="R1" s="252"/>
      <c r="S1" s="252"/>
      <c r="T1" s="252"/>
      <c r="U1" s="252"/>
      <c r="V1" s="252"/>
      <c r="W1" s="240" t="s">
        <v>569</v>
      </c>
      <c r="X1" s="241"/>
      <c r="Y1" s="241"/>
      <c r="Z1" s="241"/>
      <c r="AA1" s="241"/>
      <c r="AB1" s="241"/>
      <c r="AC1" s="241"/>
      <c r="AD1" s="242"/>
      <c r="AE1" s="229" t="s">
        <v>620</v>
      </c>
      <c r="AF1" s="230"/>
      <c r="AG1" s="230"/>
      <c r="AH1" s="230"/>
      <c r="AI1" s="230"/>
      <c r="AJ1" s="230"/>
      <c r="AK1" s="230"/>
      <c r="AL1" s="231"/>
      <c r="AM1" s="213" t="s">
        <v>847</v>
      </c>
      <c r="AN1" s="214"/>
      <c r="AO1" s="214"/>
      <c r="AP1" s="214"/>
      <c r="AQ1" s="214"/>
      <c r="AR1" s="214"/>
      <c r="AS1" s="214"/>
      <c r="AT1" s="215"/>
      <c r="AU1" s="224" t="s">
        <v>209</v>
      </c>
      <c r="AV1" s="225"/>
      <c r="AW1" s="225"/>
      <c r="AX1" s="225"/>
      <c r="AY1" s="226"/>
    </row>
    <row r="2" spans="1:52" ht="15" customHeight="1" x14ac:dyDescent="0.25">
      <c r="A2" s="258" t="s">
        <v>1</v>
      </c>
      <c r="B2" s="260" t="s">
        <v>2</v>
      </c>
      <c r="C2" s="260" t="s">
        <v>3</v>
      </c>
      <c r="D2" s="260" t="s">
        <v>119</v>
      </c>
      <c r="E2" s="260" t="s">
        <v>4</v>
      </c>
      <c r="F2" s="260" t="s">
        <v>5</v>
      </c>
      <c r="G2" s="260" t="s">
        <v>6</v>
      </c>
      <c r="H2" s="260" t="s">
        <v>7</v>
      </c>
      <c r="I2" s="260" t="s">
        <v>8</v>
      </c>
      <c r="J2" s="262" t="s">
        <v>9</v>
      </c>
      <c r="K2" s="264" t="s">
        <v>17</v>
      </c>
      <c r="L2" s="265"/>
      <c r="M2" s="256" t="s">
        <v>19</v>
      </c>
      <c r="N2" s="256" t="s">
        <v>20</v>
      </c>
      <c r="O2" s="256" t="s">
        <v>21</v>
      </c>
      <c r="P2" s="256" t="s">
        <v>22</v>
      </c>
      <c r="Q2" s="256" t="s">
        <v>23</v>
      </c>
      <c r="R2" s="256" t="s">
        <v>24</v>
      </c>
      <c r="S2" s="256" t="s">
        <v>116</v>
      </c>
      <c r="T2" s="256" t="s">
        <v>25</v>
      </c>
      <c r="U2" s="256" t="s">
        <v>118</v>
      </c>
      <c r="V2" s="256" t="s">
        <v>117</v>
      </c>
      <c r="W2" s="243" t="s">
        <v>570</v>
      </c>
      <c r="X2" s="245" t="s">
        <v>571</v>
      </c>
      <c r="Y2" s="247" t="s">
        <v>572</v>
      </c>
      <c r="Z2" s="247" t="s">
        <v>573</v>
      </c>
      <c r="AA2" s="247" t="s">
        <v>574</v>
      </c>
      <c r="AB2" s="247" t="s">
        <v>575</v>
      </c>
      <c r="AC2" s="247" t="s">
        <v>577</v>
      </c>
      <c r="AD2" s="249" t="s">
        <v>576</v>
      </c>
      <c r="AE2" s="232" t="s">
        <v>621</v>
      </c>
      <c r="AF2" s="234" t="s">
        <v>622</v>
      </c>
      <c r="AG2" s="236" t="s">
        <v>623</v>
      </c>
      <c r="AH2" s="236" t="s">
        <v>624</v>
      </c>
      <c r="AI2" s="236" t="s">
        <v>625</v>
      </c>
      <c r="AJ2" s="236" t="s">
        <v>626</v>
      </c>
      <c r="AK2" s="236" t="s">
        <v>628</v>
      </c>
      <c r="AL2" s="238" t="s">
        <v>627</v>
      </c>
      <c r="AM2" s="216" t="s">
        <v>848</v>
      </c>
      <c r="AN2" s="218" t="s">
        <v>849</v>
      </c>
      <c r="AO2" s="220" t="s">
        <v>850</v>
      </c>
      <c r="AP2" s="220" t="s">
        <v>851</v>
      </c>
      <c r="AQ2" s="220" t="s">
        <v>852</v>
      </c>
      <c r="AR2" s="220" t="s">
        <v>853</v>
      </c>
      <c r="AS2" s="220" t="s">
        <v>854</v>
      </c>
      <c r="AT2" s="222" t="s">
        <v>855</v>
      </c>
      <c r="AU2" s="227" t="s">
        <v>210</v>
      </c>
      <c r="AV2" s="228" t="s">
        <v>211</v>
      </c>
      <c r="AW2" s="228" t="s">
        <v>212</v>
      </c>
      <c r="AX2" s="228" t="s">
        <v>213</v>
      </c>
      <c r="AY2" s="24" t="s">
        <v>214</v>
      </c>
    </row>
    <row r="3" spans="1:52" ht="45.75" customHeight="1" x14ac:dyDescent="0.25">
      <c r="A3" s="259"/>
      <c r="B3" s="261"/>
      <c r="C3" s="261"/>
      <c r="D3" s="261"/>
      <c r="E3" s="261"/>
      <c r="F3" s="261"/>
      <c r="G3" s="261"/>
      <c r="H3" s="261"/>
      <c r="I3" s="261"/>
      <c r="J3" s="263"/>
      <c r="K3" s="25" t="s">
        <v>16</v>
      </c>
      <c r="L3" s="65" t="s">
        <v>122</v>
      </c>
      <c r="M3" s="257"/>
      <c r="N3" s="257"/>
      <c r="O3" s="257"/>
      <c r="P3" s="257"/>
      <c r="Q3" s="257"/>
      <c r="R3" s="257"/>
      <c r="S3" s="257"/>
      <c r="T3" s="257"/>
      <c r="U3" s="257"/>
      <c r="V3" s="257"/>
      <c r="W3" s="244"/>
      <c r="X3" s="246"/>
      <c r="Y3" s="248"/>
      <c r="Z3" s="248"/>
      <c r="AA3" s="248"/>
      <c r="AB3" s="248"/>
      <c r="AC3" s="248"/>
      <c r="AD3" s="250"/>
      <c r="AE3" s="233"/>
      <c r="AF3" s="235"/>
      <c r="AG3" s="237"/>
      <c r="AH3" s="237"/>
      <c r="AI3" s="237"/>
      <c r="AJ3" s="237"/>
      <c r="AK3" s="237"/>
      <c r="AL3" s="239"/>
      <c r="AM3" s="217"/>
      <c r="AN3" s="219"/>
      <c r="AO3" s="221"/>
      <c r="AP3" s="221"/>
      <c r="AQ3" s="221"/>
      <c r="AR3" s="221"/>
      <c r="AS3" s="221"/>
      <c r="AT3" s="223"/>
      <c r="AU3" s="227"/>
      <c r="AV3" s="228"/>
      <c r="AW3" s="228"/>
      <c r="AX3" s="228"/>
      <c r="AY3" s="24"/>
    </row>
    <row r="4" spans="1:52" ht="75.75" customHeight="1" x14ac:dyDescent="0.25">
      <c r="A4" s="30" t="s">
        <v>858</v>
      </c>
      <c r="B4" s="31" t="s">
        <v>10</v>
      </c>
      <c r="C4" s="31" t="s">
        <v>11</v>
      </c>
      <c r="D4" s="31" t="s">
        <v>120</v>
      </c>
      <c r="E4" s="31" t="s">
        <v>12</v>
      </c>
      <c r="F4" s="31" t="s">
        <v>10</v>
      </c>
      <c r="G4" s="31" t="s">
        <v>13</v>
      </c>
      <c r="H4" s="31" t="s">
        <v>11</v>
      </c>
      <c r="I4" s="31" t="s">
        <v>551</v>
      </c>
      <c r="J4" s="32" t="s">
        <v>14</v>
      </c>
      <c r="K4" s="33" t="s">
        <v>18</v>
      </c>
      <c r="L4" s="32" t="s">
        <v>123</v>
      </c>
      <c r="M4" s="32" t="s">
        <v>11</v>
      </c>
      <c r="N4" s="32" t="s">
        <v>26</v>
      </c>
      <c r="O4" s="32" t="s">
        <v>11</v>
      </c>
      <c r="P4" s="32" t="s">
        <v>26</v>
      </c>
      <c r="Q4" s="32" t="s">
        <v>27</v>
      </c>
      <c r="R4" s="32" t="s">
        <v>125</v>
      </c>
      <c r="S4" s="32" t="s">
        <v>11</v>
      </c>
      <c r="T4" s="32" t="s">
        <v>124</v>
      </c>
      <c r="U4" s="32" t="s">
        <v>10</v>
      </c>
      <c r="V4" s="32" t="s">
        <v>10</v>
      </c>
      <c r="W4" s="125" t="s">
        <v>10</v>
      </c>
      <c r="X4" s="126" t="s">
        <v>204</v>
      </c>
      <c r="Y4" s="126" t="s">
        <v>205</v>
      </c>
      <c r="Z4" s="126" t="s">
        <v>206</v>
      </c>
      <c r="AA4" s="126" t="s">
        <v>206</v>
      </c>
      <c r="AB4" s="126" t="s">
        <v>26</v>
      </c>
      <c r="AC4" s="126" t="s">
        <v>207</v>
      </c>
      <c r="AD4" s="127" t="s">
        <v>11</v>
      </c>
      <c r="AE4" s="129" t="s">
        <v>10</v>
      </c>
      <c r="AF4" s="130" t="s">
        <v>204</v>
      </c>
      <c r="AG4" s="130" t="s">
        <v>205</v>
      </c>
      <c r="AH4" s="130" t="s">
        <v>206</v>
      </c>
      <c r="AI4" s="130" t="s">
        <v>206</v>
      </c>
      <c r="AJ4" s="130" t="s">
        <v>26</v>
      </c>
      <c r="AK4" s="130" t="s">
        <v>207</v>
      </c>
      <c r="AL4" s="131" t="s">
        <v>11</v>
      </c>
      <c r="AM4" s="159" t="s">
        <v>10</v>
      </c>
      <c r="AN4" s="160" t="s">
        <v>204</v>
      </c>
      <c r="AO4" s="160" t="s">
        <v>205</v>
      </c>
      <c r="AP4" s="160" t="s">
        <v>206</v>
      </c>
      <c r="AQ4" s="160" t="s">
        <v>206</v>
      </c>
      <c r="AR4" s="160" t="s">
        <v>26</v>
      </c>
      <c r="AS4" s="160" t="s">
        <v>207</v>
      </c>
      <c r="AT4" s="161" t="s">
        <v>11</v>
      </c>
      <c r="AU4" s="26" t="s">
        <v>215</v>
      </c>
      <c r="AV4" s="34" t="s">
        <v>11</v>
      </c>
      <c r="AW4" s="34" t="s">
        <v>11</v>
      </c>
      <c r="AX4" s="34" t="s">
        <v>11</v>
      </c>
      <c r="AY4" s="35"/>
      <c r="AZ4" s="23" t="s">
        <v>218</v>
      </c>
    </row>
    <row r="5" spans="1:52" s="46" customFormat="1" ht="50.1" customHeight="1" x14ac:dyDescent="0.2">
      <c r="A5" s="163">
        <v>289</v>
      </c>
      <c r="B5" s="41">
        <v>42109</v>
      </c>
      <c r="C5" s="38" t="s">
        <v>36</v>
      </c>
      <c r="D5" s="37"/>
      <c r="E5" s="38" t="s">
        <v>136</v>
      </c>
      <c r="F5" s="41">
        <v>41985</v>
      </c>
      <c r="G5" s="68" t="s">
        <v>137</v>
      </c>
      <c r="H5" s="38" t="s">
        <v>1232</v>
      </c>
      <c r="I5" s="38" t="s">
        <v>138</v>
      </c>
      <c r="J5" s="38" t="s">
        <v>139</v>
      </c>
      <c r="K5" s="38" t="s">
        <v>140</v>
      </c>
      <c r="L5" s="61">
        <v>1</v>
      </c>
      <c r="M5" s="112" t="s">
        <v>46</v>
      </c>
      <c r="N5" s="38" t="str">
        <f>IF(H5="","",VLOOKUP(H5,dato!$A$2:$B$43,2,FALSE))</f>
        <v>Giohana Catarine Gonzalez Turizo</v>
      </c>
      <c r="O5" s="38" t="s">
        <v>40</v>
      </c>
      <c r="P5" s="38" t="str">
        <f>IF(H5="","",VLOOKUP(O5,dato!$A$2:$B$133,2,FALSE))</f>
        <v>Giohana Catarine Gonzalez Turizo</v>
      </c>
      <c r="Q5" s="37" t="s">
        <v>141</v>
      </c>
      <c r="R5" s="37" t="s">
        <v>142</v>
      </c>
      <c r="S5" s="63">
        <v>1</v>
      </c>
      <c r="T5" s="38" t="s">
        <v>142</v>
      </c>
      <c r="U5" s="41">
        <v>42107</v>
      </c>
      <c r="V5" s="41">
        <v>43087</v>
      </c>
      <c r="W5" s="120">
        <v>43523</v>
      </c>
      <c r="X5" s="102" t="s">
        <v>738</v>
      </c>
      <c r="Y5" s="121">
        <v>1</v>
      </c>
      <c r="Z5" s="62">
        <f>(IF(Y5="","",IF(OR($L5=0,$L5="",W5=""),"",Y5/$L5)))</f>
        <v>1</v>
      </c>
      <c r="AA5" s="63">
        <f>(IF(OR($S5="",Z5=""),"",IF(OR($S5=0,Z5=0),0,IF((Z5*100%)/$S5&gt;100%,100%,(Z5*100%)/$S5))))</f>
        <v>1</v>
      </c>
      <c r="AB5" s="64" t="str">
        <f>IF(Y5="","",IF(W5="","FALTA FECHA SEGUIMIENTO",IF(W5&gt;$V5,IF(AA5=100%,"OK","ROJO"),IF(AA5&lt;ROUND(DAYS360($U5,W5,FALSE),0)/ROUND(DAYS360($U5,$V5,FALSE),-1),"ROJO",IF(AA5=100%,"OK","AMARILLO")))))</f>
        <v>OK</v>
      </c>
      <c r="AC5" s="102" t="s">
        <v>739</v>
      </c>
      <c r="AD5" s="152" t="s">
        <v>129</v>
      </c>
      <c r="AE5" s="120"/>
      <c r="AF5" s="102"/>
      <c r="AG5" s="121"/>
      <c r="AH5" s="62" t="str">
        <f>(IF(AG5="","",IF(OR($L5=0,$L5="",AE5=""),"",AG5/$L5)))</f>
        <v/>
      </c>
      <c r="AI5" s="63" t="str">
        <f>IF(OR($S5="",AH5=""),"",IF(OR($S5=0,AH5=0),0,IF((AH5*100%)/$S5&gt;100%,100%,(AH5*100%)/$S5)))</f>
        <v/>
      </c>
      <c r="AJ5" s="115" t="str">
        <f>IF(AG5="","",IF(AE5="","FALTA FECHA SEGUIMIENTO",IF(AE5&gt;$V5,IF(AI5=100%,"OK","ROJO"),IF(AI5&lt;ROUND(DAYS360($U5,AE5,FALSE),0)/ROUND(DAYS360($U5,$V5,FALSE),-1),"ROJO",IF(AI5=100%,"OK","AMARILLO")))))</f>
        <v/>
      </c>
      <c r="AK5" s="102"/>
      <c r="AL5" s="101"/>
      <c r="AM5" s="204">
        <v>43677</v>
      </c>
      <c r="AN5" s="102"/>
      <c r="AO5" s="121">
        <v>1</v>
      </c>
      <c r="AP5" s="62">
        <f>(IF(AO5="","",IF(OR($L5=0,$L5="",AM5=""),"",AO5/$L5)))</f>
        <v>1</v>
      </c>
      <c r="AQ5" s="63">
        <f>IF(OR($S5="",AP5=""),"",IF(OR($S5=0,AP5=0),0,IF((AP5*100%)/$S5&gt;100%,100%,(AP5*100%)/$S5)))</f>
        <v>1</v>
      </c>
      <c r="AR5" s="60" t="str">
        <f>IF(AO5="","",IF(AM5="","FALTA FECHA SEGUIMIENTO",IF(AM5&gt;$V5,IF(AQ5=100%,"OK","ROJO"),IF(AQ5&lt;ROUND(DAYS360($U5,AM5,FALSE),0)/ROUND(DAYS360($U5,$V5,FALSE),-1),"ROJO",IF(AQ5=100%,"OK","AMARILLO")))))</f>
        <v>OK</v>
      </c>
      <c r="AS5" s="102" t="s">
        <v>1267</v>
      </c>
      <c r="AT5" s="38" t="s">
        <v>1258</v>
      </c>
      <c r="AU5" s="55" t="str">
        <f>IF(A5="","",IF(OR(AA5=100%,AI5=100%,AY5=100%,BG5=100%),"Cumplida","Pendiente"))</f>
        <v>Cumplida</v>
      </c>
      <c r="AV5" s="37"/>
      <c r="AW5" s="56" t="s">
        <v>34</v>
      </c>
      <c r="AX5" s="36"/>
      <c r="AY5" s="36"/>
      <c r="AZ5" s="36"/>
    </row>
    <row r="6" spans="1:52" s="46" customFormat="1" ht="50.1" customHeight="1" x14ac:dyDescent="0.2">
      <c r="A6" s="163">
        <v>338</v>
      </c>
      <c r="B6" s="41">
        <v>43082</v>
      </c>
      <c r="C6" s="38" t="s">
        <v>33</v>
      </c>
      <c r="D6" s="37"/>
      <c r="E6" s="38" t="s">
        <v>145</v>
      </c>
      <c r="F6" s="41">
        <v>43082</v>
      </c>
      <c r="G6" s="68" t="s">
        <v>617</v>
      </c>
      <c r="H6" s="108" t="s">
        <v>146</v>
      </c>
      <c r="I6" s="38" t="s">
        <v>147</v>
      </c>
      <c r="J6" s="38" t="s">
        <v>221</v>
      </c>
      <c r="K6" s="40" t="s">
        <v>149</v>
      </c>
      <c r="L6" s="61">
        <v>1</v>
      </c>
      <c r="M6" s="112" t="s">
        <v>46</v>
      </c>
      <c r="N6" s="38" t="str">
        <f>IF(H6="","",VLOOKUP(H6,dato!$A$2:$B$43,2,FALSE))</f>
        <v>Hernando Ibagué Rodríguez</v>
      </c>
      <c r="O6" s="108" t="s">
        <v>146</v>
      </c>
      <c r="P6" s="38" t="str">
        <f>IF(H6="","",VLOOKUP(O6,dato!$A$2:$B$133,2,FALSE))</f>
        <v>Hernando Ibagué Rodríguez</v>
      </c>
      <c r="Q6" s="37" t="s">
        <v>143</v>
      </c>
      <c r="R6" s="38" t="s">
        <v>150</v>
      </c>
      <c r="S6" s="63">
        <v>1</v>
      </c>
      <c r="T6" s="38" t="s">
        <v>148</v>
      </c>
      <c r="U6" s="58">
        <v>43101</v>
      </c>
      <c r="V6" s="58">
        <v>43444</v>
      </c>
      <c r="W6" s="148">
        <v>43342</v>
      </c>
      <c r="X6" s="152" t="s">
        <v>299</v>
      </c>
      <c r="Y6" s="119">
        <v>0.75</v>
      </c>
      <c r="Z6" s="62">
        <f t="shared" ref="Z6" si="0">(IF(Y6="","",IF(OR($L6=0,$L6="",W6=""),"",Y6/$L6)))</f>
        <v>0.75</v>
      </c>
      <c r="AA6" s="63">
        <f t="shared" ref="AA6" si="1">(IF(OR($S6="",Z6=""),"",IF(OR($S6=0,Z6=0),0,IF((Z6*100%)/$S6&gt;100%,100%,(Z6*100%)/$S6))))</f>
        <v>0.75</v>
      </c>
      <c r="AB6" s="64" t="str">
        <f t="shared" ref="AB6" si="2">IF(Y6="","",IF(W6="","FALTA FECHA SEGUIMIENTO",IF(W6&gt;$V6,IF(AA6=100%,"OK","ROJO"),IF(AA6&lt;ROUND(DAYS360($U6,W6,FALSE),0)/ROUND(DAYS360($U6,$V6,FALSE),-1),"ROJO",IF(AA6=100%,"OK","AMARILLO")))))</f>
        <v>AMARILLO</v>
      </c>
      <c r="AC6" s="102" t="s">
        <v>300</v>
      </c>
      <c r="AD6" s="152" t="s">
        <v>298</v>
      </c>
      <c r="AE6" s="148">
        <v>43621</v>
      </c>
      <c r="AF6" s="152" t="s">
        <v>1242</v>
      </c>
      <c r="AG6" s="119">
        <v>0.75</v>
      </c>
      <c r="AH6" s="62">
        <f t="shared" ref="AH6" si="3">IF(AG6="","",IF(OR($L6=0,$L6="",AE6=""),"",AG6/$L6))</f>
        <v>0.75</v>
      </c>
      <c r="AI6" s="63">
        <f t="shared" ref="AI6" si="4">IF(OR($S6="",AH6=""),"",IF(OR($S6=0,AH6=0),0,IF((AH6*100%)/$S6&gt;100%,100%,(AH6*100%)/$S6)))</f>
        <v>0.75</v>
      </c>
      <c r="AJ6" s="115" t="str">
        <f t="shared" ref="AJ6" si="5">IF(AG6="","",IF(AE6="","FALTA FECHA SEGUIMIENTO",IF(AE6&gt;$V6,IF(AI6=100%,"OK","ROJO"),IF(AI6&lt;ROUND(DAYS360($U6,AE6,FALSE),0)/ROUND(DAYS360($U6,$V6,FALSE),-1),"ROJO",IF(AI6=100%,"OK","AMARILLO")))))</f>
        <v>ROJO</v>
      </c>
      <c r="AK6" s="102" t="s">
        <v>1243</v>
      </c>
      <c r="AL6" s="152" t="s">
        <v>39</v>
      </c>
      <c r="AM6" s="204">
        <v>43678</v>
      </c>
      <c r="AN6" s="102" t="s">
        <v>1324</v>
      </c>
      <c r="AO6" s="143">
        <v>0.75</v>
      </c>
      <c r="AP6" s="62">
        <f t="shared" ref="AP6" si="6">(IF(AO6="","",IF(OR($L6=0,$L6="",AM6=""),"",AO6/$L6)))</f>
        <v>0.75</v>
      </c>
      <c r="AQ6" s="63">
        <f t="shared" ref="AQ6" si="7">IF(OR($S6="",AP6=""),"",IF(OR($S6=0,AP6=0),0,IF((AP6*100%)/$S6&gt;100%,100%,(AP6*100%)/$S6)))</f>
        <v>0.75</v>
      </c>
      <c r="AR6" s="60" t="str">
        <f t="shared" ref="AR6" si="8">IF(AO6="","",IF(AM6="","FALTA FECHA SEGUIMIENTO",IF(AM6&gt;$V6,IF(AQ6=100%,"OK","ROJO"),IF(AQ6&lt;ROUND(DAYS360($U6,AM6,FALSE),0)/ROUND(DAYS360($U6,$V6,FALSE),-1),"ROJO",IF(AQ6=100%,"OK","AMARILLO")))))</f>
        <v>ROJO</v>
      </c>
      <c r="AS6" s="152" t="s">
        <v>1345</v>
      </c>
      <c r="AT6" s="152" t="s">
        <v>629</v>
      </c>
      <c r="AU6" s="55" t="str">
        <f t="shared" ref="AU6" si="9">IF(A6="","",IF(OR(AA6=100%,AI6=100%,AY6=100%,BG6=100%),"Cumplida","Pendiente"))</f>
        <v>Pendiente</v>
      </c>
      <c r="AV6" s="57" t="s">
        <v>856</v>
      </c>
      <c r="AW6" s="56" t="s">
        <v>34</v>
      </c>
      <c r="AX6" s="38" t="s">
        <v>208</v>
      </c>
      <c r="AY6" s="162" t="s">
        <v>857</v>
      </c>
      <c r="AZ6" s="36"/>
    </row>
    <row r="7" spans="1:52" s="46" customFormat="1" ht="50.1" customHeight="1" x14ac:dyDescent="0.2">
      <c r="A7" s="163">
        <v>328</v>
      </c>
      <c r="B7" s="41">
        <v>42725</v>
      </c>
      <c r="C7" s="38" t="s">
        <v>36</v>
      </c>
      <c r="D7" s="37"/>
      <c r="E7" s="38" t="s">
        <v>152</v>
      </c>
      <c r="F7" s="41">
        <v>42640</v>
      </c>
      <c r="G7" s="115" t="s">
        <v>154</v>
      </c>
      <c r="H7" s="108" t="s">
        <v>1224</v>
      </c>
      <c r="I7" s="38" t="s">
        <v>155</v>
      </c>
      <c r="J7" s="38" t="s">
        <v>156</v>
      </c>
      <c r="K7" s="38" t="s">
        <v>157</v>
      </c>
      <c r="L7" s="61">
        <v>2</v>
      </c>
      <c r="M7" s="112" t="s">
        <v>46</v>
      </c>
      <c r="N7" s="38" t="str">
        <f>IF(H7="","",VLOOKUP(H7,dato!$A$2:$B$43,2,FALSE))</f>
        <v>Gonzalo Carlos Sierra Vergara</v>
      </c>
      <c r="O7" s="104" t="s">
        <v>1224</v>
      </c>
      <c r="P7" s="38" t="str">
        <f>IF(H7="","",VLOOKUP(O7,dato!$A$2:$B$133,2,FALSE))</f>
        <v>Gonzalo Carlos Sierra Vergara</v>
      </c>
      <c r="Q7" s="37" t="s">
        <v>143</v>
      </c>
      <c r="R7" s="38" t="s">
        <v>158</v>
      </c>
      <c r="S7" s="63">
        <v>1</v>
      </c>
      <c r="T7" s="38" t="s">
        <v>153</v>
      </c>
      <c r="U7" s="41">
        <v>42705</v>
      </c>
      <c r="V7" s="41">
        <v>42916</v>
      </c>
      <c r="W7" s="148">
        <v>43536</v>
      </c>
      <c r="X7" s="152" t="s">
        <v>771</v>
      </c>
      <c r="Y7" s="149">
        <v>1</v>
      </c>
      <c r="Z7" s="62">
        <f t="shared" ref="Z7:Z11" si="10">(IF(Y7="","",IF(OR($L7=0,$L7="",W7=""),"",Y7/$L7)))</f>
        <v>0.5</v>
      </c>
      <c r="AA7" s="63">
        <f t="shared" ref="AA7:AA11" si="11">(IF(OR($S7="",Z7=""),"",IF(OR($S7=0,Z7=0),0,IF((Z7*100%)/$S7&gt;100%,100%,(Z7*100%)/$S7))))</f>
        <v>0.5</v>
      </c>
      <c r="AB7" s="64" t="str">
        <f t="shared" ref="AB7:AB11" si="12">IF(Y7="","",IF(W7="","FALTA FECHA SEGUIMIENTO",IF(W7&gt;$V7,IF(AA7=100%,"OK","ROJO"),IF(AA7&lt;ROUND(DAYS360($U7,W7,FALSE),0)/ROUND(DAYS360($U7,$V7,FALSE),-1),"ROJO",IF(AA7=100%,"OK","AMARILLO")))))</f>
        <v>ROJO</v>
      </c>
      <c r="AC7" s="152" t="s">
        <v>859</v>
      </c>
      <c r="AD7" s="152" t="s">
        <v>39</v>
      </c>
      <c r="AE7" s="41"/>
      <c r="AF7" s="38"/>
      <c r="AG7" s="61"/>
      <c r="AH7" s="62" t="str">
        <f t="shared" ref="AH7:AH11" si="13">IF(AG7="","",IF(OR($L7=0,$L7="",AE7=""),"",AG7/$L7))</f>
        <v/>
      </c>
      <c r="AI7" s="63" t="str">
        <f t="shared" ref="AI7:AI11" si="14">IF(OR($S7="",AH7=""),"",IF(OR($S7=0,AH7=0),0,IF((AH7*100%)/$S7&gt;100%,100%,(AH7*100%)/$S7)))</f>
        <v/>
      </c>
      <c r="AJ7" s="115" t="str">
        <f t="shared" ref="AJ7:AJ11" si="15">IF(AG7="","",IF(AE7="","FALTA FECHA SEGUIMIENTO",IF(AE7&gt;$V7,IF(AI7=100%,"OK","ROJO"),IF(AI7&lt;ROUND(DAYS360($U7,AE7,FALSE),0)/ROUND(DAYS360($U7,$V7,FALSE),-1),"ROJO",IF(AI7=100%,"OK","AMARILLO")))))</f>
        <v/>
      </c>
      <c r="AK7" s="38"/>
      <c r="AL7" s="101"/>
      <c r="AM7" s="202">
        <v>43675</v>
      </c>
      <c r="AN7" s="152" t="s">
        <v>1282</v>
      </c>
      <c r="AO7" s="149">
        <v>1</v>
      </c>
      <c r="AP7" s="62">
        <f t="shared" ref="AP7:AP11" si="16">(IF(AO7="","",IF(OR($L7=0,$L7="",AM7=""),"",AO7/$L7)))</f>
        <v>0.5</v>
      </c>
      <c r="AQ7" s="63">
        <f t="shared" ref="AQ7:AQ11" si="17">IF(OR($S7="",AP7=""),"",IF(OR($S7=0,AP7=0),0,IF((AP7*100%)/$S7&gt;100%,100%,(AP7*100%)/$S7)))</f>
        <v>0.5</v>
      </c>
      <c r="AR7" s="60" t="str">
        <f t="shared" ref="AR7:AR11" si="18">IF(AO7="","",IF(AM7="","FALTA FECHA SEGUIMIENTO",IF(AM7&gt;$V7,IF(AQ7=100%,"OK","ROJO"),IF(AQ7&lt;ROUND(DAYS360($U7,AM7,FALSE),0)/ROUND(DAYS360($U7,$V7,FALSE),-1),"ROJO",IF(AQ7=100%,"OK","AMARILLO")))))</f>
        <v>ROJO</v>
      </c>
      <c r="AS7" s="152" t="s">
        <v>1285</v>
      </c>
      <c r="AT7" s="38" t="s">
        <v>39</v>
      </c>
      <c r="AU7" s="55" t="str">
        <f t="shared" ref="AU7:AU11" si="19">IF(A7="","",IF(OR(AA7=100%,AI7=100%,AY7=100%,BG7=100%),"Cumplida","Pendiente"))</f>
        <v>Pendiente</v>
      </c>
      <c r="AV7" s="37"/>
      <c r="AW7" s="56" t="s">
        <v>34</v>
      </c>
      <c r="AX7" s="36"/>
      <c r="AY7" s="36"/>
      <c r="AZ7" s="36"/>
    </row>
    <row r="8" spans="1:52" s="46" customFormat="1" ht="50.1" customHeight="1" x14ac:dyDescent="0.2">
      <c r="A8" s="163">
        <v>330</v>
      </c>
      <c r="B8" s="41">
        <v>42758</v>
      </c>
      <c r="C8" s="38" t="s">
        <v>33</v>
      </c>
      <c r="D8" s="37" t="s">
        <v>159</v>
      </c>
      <c r="E8" s="38" t="s">
        <v>160</v>
      </c>
      <c r="F8" s="41">
        <v>42737</v>
      </c>
      <c r="G8" s="115">
        <v>4</v>
      </c>
      <c r="H8" s="108" t="s">
        <v>1217</v>
      </c>
      <c r="I8" s="38" t="s">
        <v>162</v>
      </c>
      <c r="J8" s="38" t="s">
        <v>163</v>
      </c>
      <c r="K8" s="38" t="s">
        <v>164</v>
      </c>
      <c r="L8" s="61">
        <v>2</v>
      </c>
      <c r="M8" s="112" t="s">
        <v>46</v>
      </c>
      <c r="N8" s="38" t="str">
        <f>IF(H8="","",VLOOKUP(H8,dato!$A$2:$B$43,2,FALSE))</f>
        <v>Gloria Verónica Zambrano Ocampo</v>
      </c>
      <c r="O8" s="104" t="s">
        <v>99</v>
      </c>
      <c r="P8" s="38" t="s">
        <v>203</v>
      </c>
      <c r="Q8" s="37" t="s">
        <v>161</v>
      </c>
      <c r="R8" s="38" t="s">
        <v>165</v>
      </c>
      <c r="S8" s="63">
        <v>1</v>
      </c>
      <c r="T8" s="38" t="s">
        <v>166</v>
      </c>
      <c r="U8" s="41">
        <v>42738</v>
      </c>
      <c r="V8" s="41">
        <v>43099</v>
      </c>
      <c r="W8" s="197">
        <v>43509</v>
      </c>
      <c r="X8" s="152" t="s">
        <v>778</v>
      </c>
      <c r="Y8" s="143">
        <v>1.3</v>
      </c>
      <c r="Z8" s="62">
        <f t="shared" si="10"/>
        <v>0.65</v>
      </c>
      <c r="AA8" s="63">
        <f t="shared" si="11"/>
        <v>0.65</v>
      </c>
      <c r="AB8" s="64" t="str">
        <f t="shared" si="12"/>
        <v>ROJO</v>
      </c>
      <c r="AC8" s="152" t="s">
        <v>779</v>
      </c>
      <c r="AD8" s="152" t="s">
        <v>629</v>
      </c>
      <c r="AE8" s="110"/>
      <c r="AF8" s="101"/>
      <c r="AG8" s="116"/>
      <c r="AH8" s="62" t="str">
        <f t="shared" si="13"/>
        <v/>
      </c>
      <c r="AI8" s="63" t="str">
        <f t="shared" si="14"/>
        <v/>
      </c>
      <c r="AJ8" s="115" t="str">
        <f t="shared" si="15"/>
        <v/>
      </c>
      <c r="AK8" s="101"/>
      <c r="AL8" s="101"/>
      <c r="AM8" s="110">
        <v>43675</v>
      </c>
      <c r="AN8" s="152" t="s">
        <v>1408</v>
      </c>
      <c r="AO8" s="143">
        <v>1.35</v>
      </c>
      <c r="AP8" s="62">
        <f t="shared" si="16"/>
        <v>0.67500000000000004</v>
      </c>
      <c r="AQ8" s="63">
        <f t="shared" si="17"/>
        <v>0.67500000000000004</v>
      </c>
      <c r="AR8" s="60" t="str">
        <f t="shared" si="18"/>
        <v>ROJO</v>
      </c>
      <c r="AS8" s="152" t="s">
        <v>1434</v>
      </c>
      <c r="AT8" s="38" t="s">
        <v>629</v>
      </c>
      <c r="AU8" s="55" t="str">
        <f t="shared" si="19"/>
        <v>Pendiente</v>
      </c>
      <c r="AV8" s="37"/>
      <c r="AW8" s="56" t="s">
        <v>34</v>
      </c>
      <c r="AX8" s="36"/>
      <c r="AY8" s="36"/>
      <c r="AZ8" s="36"/>
    </row>
    <row r="9" spans="1:52" s="46" customFormat="1" ht="50.1" customHeight="1" x14ac:dyDescent="0.2">
      <c r="A9" s="163">
        <v>336</v>
      </c>
      <c r="B9" s="41">
        <v>43007</v>
      </c>
      <c r="C9" s="38" t="s">
        <v>36</v>
      </c>
      <c r="D9" s="37"/>
      <c r="E9" s="38" t="s">
        <v>168</v>
      </c>
      <c r="F9" s="41">
        <v>42921</v>
      </c>
      <c r="G9" s="115" t="s">
        <v>169</v>
      </c>
      <c r="H9" s="108" t="s">
        <v>132</v>
      </c>
      <c r="I9" s="38" t="s">
        <v>170</v>
      </c>
      <c r="J9" s="38" t="s">
        <v>171</v>
      </c>
      <c r="K9" s="38" t="s">
        <v>172</v>
      </c>
      <c r="L9" s="61">
        <v>4</v>
      </c>
      <c r="M9" s="112" t="s">
        <v>46</v>
      </c>
      <c r="N9" s="38" t="str">
        <f>IF(H9="","",VLOOKUP(H9,dato!$A$2:$B$43,2,FALSE))</f>
        <v>Gloria Verónica Zambrano Ocampo</v>
      </c>
      <c r="O9" s="38" t="s">
        <v>132</v>
      </c>
      <c r="P9" s="38" t="str">
        <f>IF(H9="","",VLOOKUP(O9,dato!$A$2:$B$133,2,FALSE))</f>
        <v>Gloria Verónica Zambrano Ocampo</v>
      </c>
      <c r="Q9" s="37" t="s">
        <v>167</v>
      </c>
      <c r="R9" s="38" t="s">
        <v>173</v>
      </c>
      <c r="S9" s="63">
        <v>0.9</v>
      </c>
      <c r="T9" s="38" t="s">
        <v>174</v>
      </c>
      <c r="U9" s="41">
        <v>43101</v>
      </c>
      <c r="V9" s="41">
        <v>43465</v>
      </c>
      <c r="W9" s="148">
        <v>43538</v>
      </c>
      <c r="X9" s="152" t="s">
        <v>798</v>
      </c>
      <c r="Y9" s="149">
        <v>2</v>
      </c>
      <c r="Z9" s="62">
        <f t="shared" si="10"/>
        <v>0.5</v>
      </c>
      <c r="AA9" s="63">
        <f t="shared" si="11"/>
        <v>0.55555555555555558</v>
      </c>
      <c r="AB9" s="64" t="str">
        <f t="shared" si="12"/>
        <v>ROJO</v>
      </c>
      <c r="AC9" s="108" t="s">
        <v>799</v>
      </c>
      <c r="AD9" s="152" t="s">
        <v>517</v>
      </c>
      <c r="AE9" s="148"/>
      <c r="AF9" s="152"/>
      <c r="AG9" s="149"/>
      <c r="AH9" s="62" t="str">
        <f t="shared" si="13"/>
        <v/>
      </c>
      <c r="AI9" s="63" t="str">
        <f t="shared" si="14"/>
        <v/>
      </c>
      <c r="AJ9" s="115" t="str">
        <f t="shared" si="15"/>
        <v/>
      </c>
      <c r="AK9" s="108"/>
      <c r="AL9" s="152"/>
      <c r="AM9" s="202">
        <v>43678</v>
      </c>
      <c r="AN9" s="152" t="s">
        <v>1364</v>
      </c>
      <c r="AO9" s="149">
        <v>4</v>
      </c>
      <c r="AP9" s="62">
        <f t="shared" si="16"/>
        <v>1</v>
      </c>
      <c r="AQ9" s="63">
        <f t="shared" si="17"/>
        <v>1</v>
      </c>
      <c r="AR9" s="60" t="str">
        <f t="shared" si="18"/>
        <v>OK</v>
      </c>
      <c r="AS9" s="102" t="s">
        <v>1367</v>
      </c>
      <c r="AT9" s="152" t="s">
        <v>629</v>
      </c>
      <c r="AU9" s="55" t="str">
        <f t="shared" si="19"/>
        <v>Pendiente</v>
      </c>
      <c r="AV9" s="37"/>
      <c r="AW9" s="56" t="s">
        <v>34</v>
      </c>
      <c r="AX9" s="36"/>
      <c r="AY9" s="36"/>
      <c r="AZ9" s="36"/>
    </row>
    <row r="10" spans="1:52" s="46" customFormat="1" ht="50.1" customHeight="1" x14ac:dyDescent="0.2">
      <c r="A10" s="163">
        <v>337</v>
      </c>
      <c r="B10" s="41">
        <v>42984</v>
      </c>
      <c r="C10" s="38" t="s">
        <v>36</v>
      </c>
      <c r="D10" s="37"/>
      <c r="E10" s="38" t="s">
        <v>175</v>
      </c>
      <c r="F10" s="41">
        <v>42984</v>
      </c>
      <c r="G10" s="115" t="s">
        <v>176</v>
      </c>
      <c r="H10" s="108" t="s">
        <v>51</v>
      </c>
      <c r="I10" s="38" t="s">
        <v>177</v>
      </c>
      <c r="J10" s="38" t="s">
        <v>178</v>
      </c>
      <c r="K10" s="38" t="s">
        <v>179</v>
      </c>
      <c r="L10" s="61">
        <v>1</v>
      </c>
      <c r="M10" s="112" t="s">
        <v>46</v>
      </c>
      <c r="N10" s="38" t="str">
        <f>IF(H10="","",VLOOKUP(H10,dato!$A$2:$B$43,2,FALSE))</f>
        <v>Hernando Ibagué Rodríguez</v>
      </c>
      <c r="O10" s="108" t="s">
        <v>146</v>
      </c>
      <c r="P10" s="38" t="str">
        <f>IF(H10="","",VLOOKUP(O10,dato!$A$2:$B$133,2,FALSE))</f>
        <v>Hernando Ibagué Rodríguez</v>
      </c>
      <c r="Q10" s="37" t="s">
        <v>167</v>
      </c>
      <c r="R10" s="38" t="s">
        <v>180</v>
      </c>
      <c r="S10" s="63">
        <v>0.9</v>
      </c>
      <c r="T10" s="38" t="s">
        <v>181</v>
      </c>
      <c r="U10" s="41">
        <v>43040</v>
      </c>
      <c r="V10" s="41">
        <v>43312</v>
      </c>
      <c r="W10" s="148">
        <v>43538</v>
      </c>
      <c r="X10" s="152" t="s">
        <v>796</v>
      </c>
      <c r="Y10" s="149">
        <v>0.5</v>
      </c>
      <c r="Z10" s="62">
        <f t="shared" si="10"/>
        <v>0.5</v>
      </c>
      <c r="AA10" s="63">
        <f t="shared" si="11"/>
        <v>0.55555555555555558</v>
      </c>
      <c r="AB10" s="64" t="str">
        <f t="shared" si="12"/>
        <v>ROJO</v>
      </c>
      <c r="AC10" s="152" t="s">
        <v>797</v>
      </c>
      <c r="AD10" s="152" t="s">
        <v>629</v>
      </c>
      <c r="AE10" s="145"/>
      <c r="AF10" s="144"/>
      <c r="AG10" s="146"/>
      <c r="AH10" s="97" t="str">
        <f t="shared" si="13"/>
        <v/>
      </c>
      <c r="AI10" s="63" t="str">
        <f t="shared" si="14"/>
        <v/>
      </c>
      <c r="AJ10" s="115" t="str">
        <f t="shared" si="15"/>
        <v/>
      </c>
      <c r="AK10" s="147"/>
      <c r="AL10" s="152"/>
      <c r="AM10" s="202">
        <v>43675</v>
      </c>
      <c r="AN10" s="102" t="s">
        <v>1325</v>
      </c>
      <c r="AO10" s="149">
        <v>0.6</v>
      </c>
      <c r="AP10" s="62">
        <f t="shared" si="16"/>
        <v>0.6</v>
      </c>
      <c r="AQ10" s="63">
        <f t="shared" si="17"/>
        <v>0.66666666666666663</v>
      </c>
      <c r="AR10" s="60" t="str">
        <f t="shared" si="18"/>
        <v>ROJO</v>
      </c>
      <c r="AS10" s="152" t="s">
        <v>1416</v>
      </c>
      <c r="AT10" s="152" t="s">
        <v>629</v>
      </c>
      <c r="AU10" s="55" t="str">
        <f t="shared" si="19"/>
        <v>Pendiente</v>
      </c>
      <c r="AV10" s="37"/>
      <c r="AW10" s="56" t="s">
        <v>34</v>
      </c>
      <c r="AX10" s="36"/>
      <c r="AY10" s="36"/>
      <c r="AZ10" s="36"/>
    </row>
    <row r="11" spans="1:52" s="46" customFormat="1" ht="50.1" customHeight="1" x14ac:dyDescent="0.2">
      <c r="A11" s="163">
        <v>337</v>
      </c>
      <c r="B11" s="41">
        <v>42984</v>
      </c>
      <c r="C11" s="38" t="s">
        <v>36</v>
      </c>
      <c r="D11" s="37"/>
      <c r="E11" s="38" t="s">
        <v>175</v>
      </c>
      <c r="F11" s="41">
        <v>42984</v>
      </c>
      <c r="G11" s="115" t="s">
        <v>182</v>
      </c>
      <c r="H11" s="108" t="s">
        <v>132</v>
      </c>
      <c r="I11" s="38" t="s">
        <v>183</v>
      </c>
      <c r="J11" s="38" t="s">
        <v>184</v>
      </c>
      <c r="K11" s="38" t="s">
        <v>185</v>
      </c>
      <c r="L11" s="61">
        <v>3</v>
      </c>
      <c r="M11" s="112" t="s">
        <v>46</v>
      </c>
      <c r="N11" s="38" t="str">
        <f>IF(H11="","",VLOOKUP(H11,dato!$A$2:$B$43,2,FALSE))</f>
        <v>Gloria Verónica Zambrano Ocampo</v>
      </c>
      <c r="O11" s="38" t="s">
        <v>132</v>
      </c>
      <c r="P11" s="38" t="str">
        <f>IF(H11="","",VLOOKUP(O11,dato!$A$2:$B$133,2,FALSE))</f>
        <v>Gloria Verónica Zambrano Ocampo</v>
      </c>
      <c r="Q11" s="37" t="s">
        <v>167</v>
      </c>
      <c r="R11" s="38" t="s">
        <v>186</v>
      </c>
      <c r="S11" s="63">
        <v>0.9</v>
      </c>
      <c r="T11" s="38" t="s">
        <v>186</v>
      </c>
      <c r="U11" s="41">
        <v>43010</v>
      </c>
      <c r="V11" s="41">
        <v>43100</v>
      </c>
      <c r="W11" s="148">
        <v>43538</v>
      </c>
      <c r="X11" s="152" t="s">
        <v>800</v>
      </c>
      <c r="Y11" s="113">
        <v>2</v>
      </c>
      <c r="Z11" s="62">
        <f t="shared" si="10"/>
        <v>0.66666666666666663</v>
      </c>
      <c r="AA11" s="63">
        <f t="shared" si="11"/>
        <v>0.7407407407407407</v>
      </c>
      <c r="AB11" s="64" t="str">
        <f t="shared" si="12"/>
        <v>ROJO</v>
      </c>
      <c r="AC11" s="108" t="s">
        <v>801</v>
      </c>
      <c r="AD11" s="152" t="s">
        <v>517</v>
      </c>
      <c r="AE11" s="148"/>
      <c r="AF11" s="152"/>
      <c r="AG11" s="113"/>
      <c r="AH11" s="62" t="str">
        <f t="shared" si="13"/>
        <v/>
      </c>
      <c r="AI11" s="63" t="str">
        <f t="shared" si="14"/>
        <v/>
      </c>
      <c r="AJ11" s="115" t="str">
        <f t="shared" si="15"/>
        <v/>
      </c>
      <c r="AK11" s="108"/>
      <c r="AL11" s="152"/>
      <c r="AM11" s="202">
        <v>43678</v>
      </c>
      <c r="AN11" s="152" t="s">
        <v>1365</v>
      </c>
      <c r="AO11" s="113">
        <v>2.1</v>
      </c>
      <c r="AP11" s="62">
        <f t="shared" si="16"/>
        <v>0.70000000000000007</v>
      </c>
      <c r="AQ11" s="63">
        <f t="shared" si="17"/>
        <v>0.77777777777777779</v>
      </c>
      <c r="AR11" s="60" t="str">
        <f t="shared" si="18"/>
        <v>ROJO</v>
      </c>
      <c r="AS11" s="108" t="s">
        <v>1368</v>
      </c>
      <c r="AT11" s="152" t="s">
        <v>629</v>
      </c>
      <c r="AU11" s="55" t="str">
        <f t="shared" si="19"/>
        <v>Pendiente</v>
      </c>
      <c r="AV11" s="37"/>
      <c r="AW11" s="56" t="s">
        <v>34</v>
      </c>
      <c r="AX11" s="36"/>
      <c r="AY11" s="36"/>
      <c r="AZ11" s="36"/>
    </row>
    <row r="12" spans="1:52" s="46" customFormat="1" ht="50.1" customHeight="1" x14ac:dyDescent="0.2">
      <c r="A12" s="163">
        <v>338</v>
      </c>
      <c r="B12" s="41">
        <v>43082</v>
      </c>
      <c r="C12" s="38" t="s">
        <v>33</v>
      </c>
      <c r="D12" s="37"/>
      <c r="E12" s="38" t="s">
        <v>145</v>
      </c>
      <c r="F12" s="41">
        <v>43082</v>
      </c>
      <c r="G12" s="115" t="s">
        <v>187</v>
      </c>
      <c r="H12" s="108" t="s">
        <v>1216</v>
      </c>
      <c r="I12" s="40" t="s">
        <v>188</v>
      </c>
      <c r="J12" s="38" t="s">
        <v>189</v>
      </c>
      <c r="K12" s="39" t="s">
        <v>411</v>
      </c>
      <c r="L12" s="61">
        <v>1</v>
      </c>
      <c r="M12" s="112" t="s">
        <v>46</v>
      </c>
      <c r="N12" s="38" t="str">
        <f>IF(H12="","",VLOOKUP(H12,dato!$A$2:$B$43,2,FALSE))</f>
        <v>Cdte.Gerardo Alonso Martínez Riveros</v>
      </c>
      <c r="O12" s="38" t="s">
        <v>115</v>
      </c>
      <c r="P12" s="38" t="str">
        <f>IF(H12="","",VLOOKUP(O12,dato!$A$2:$B$133,2,FALSE))</f>
        <v>Cdte.Gerardo Alonso Martínez Riveros</v>
      </c>
      <c r="Q12" s="37" t="s">
        <v>143</v>
      </c>
      <c r="R12" s="40" t="s">
        <v>412</v>
      </c>
      <c r="S12" s="63">
        <v>1</v>
      </c>
      <c r="T12" s="38" t="s">
        <v>413</v>
      </c>
      <c r="U12" s="41">
        <v>43101</v>
      </c>
      <c r="V12" s="41">
        <v>43615</v>
      </c>
      <c r="W12" s="110">
        <v>43479</v>
      </c>
      <c r="X12" s="152" t="s">
        <v>564</v>
      </c>
      <c r="Y12" s="143">
        <v>1</v>
      </c>
      <c r="Z12" s="62">
        <f t="shared" ref="Z12" si="20">(IF(Y12="","",IF(OR($L12=0,$L12="",W12=""),"",Y12/$L12)))</f>
        <v>1</v>
      </c>
      <c r="AA12" s="63">
        <f t="shared" ref="AA12" si="21">(IF(OR($S12="",Z12=""),"",IF(OR($S12=0,Z12=0),0,IF((Z12*100%)/$S12&gt;100%,100%,(Z12*100%)/$S12))))</f>
        <v>1</v>
      </c>
      <c r="AB12" s="64" t="str">
        <f t="shared" ref="AB12" si="22">IF(Y12="","",IF(W12="","FALTA FECHA SEGUIMIENTO",IF(W12&gt;$V12,IF(AA12=100%,"OK","ROJO"),IF(AA12&lt;ROUND(DAYS360($U12,W12,FALSE),0)/ROUND(DAYS360($U12,$V12,FALSE),-1),"ROJO",IF(AA12=100%,"OK","AMARILLO")))))</f>
        <v>OK</v>
      </c>
      <c r="AC12" s="152" t="s">
        <v>563</v>
      </c>
      <c r="AD12" s="152" t="s">
        <v>39</v>
      </c>
      <c r="AE12" s="110"/>
      <c r="AF12" s="101"/>
      <c r="AG12" s="116"/>
      <c r="AH12" s="62" t="str">
        <f t="shared" ref="AH12:AH28" si="23">IF(AG12="","",IF(OR($L12=0,$L12="",AE12=""),"",AG12/$L12))</f>
        <v/>
      </c>
      <c r="AI12" s="63" t="str">
        <f t="shared" ref="AI12" si="24">IF(OR($S12="",AH12=""),"",IF(OR($S12=0,AH12=0),0,IF((AH12*100%)/$S12&gt;100%,100%,(AH12*100%)/$S12)))</f>
        <v/>
      </c>
      <c r="AJ12" s="115" t="str">
        <f t="shared" ref="AJ12:AJ19" si="25">IF(AG12="","",IF(AE12="","FALTA FECHA SEGUIMIENTO",IF(AE12&gt;$V12,IF(AI12=100%,"OK","ROJO"),IF(AI12&lt;ROUND(DAYS360($U12,AE12,FALSE),0)/ROUND(DAYS360($U12,$V12,FALSE),-1),"ROJO",IF(AI12=100%,"OK","AMARILLO")))))</f>
        <v/>
      </c>
      <c r="AK12" s="101"/>
      <c r="AL12" s="101"/>
      <c r="AM12" s="204">
        <v>43677</v>
      </c>
      <c r="AN12" s="152" t="s">
        <v>1290</v>
      </c>
      <c r="AO12" s="143">
        <v>1</v>
      </c>
      <c r="AP12" s="62">
        <f t="shared" ref="AP12:AP19" si="26">(IF(AO12="","",IF(OR($L12=0,$L12="",AM12=""),"",AO12/$L12)))</f>
        <v>1</v>
      </c>
      <c r="AQ12" s="63">
        <f t="shared" ref="AQ12:AQ19" si="27">IF(OR($S12="",AP12=""),"",IF(OR($S12=0,AP12=0),0,IF((AP12*100%)/$S12&gt;100%,100%,(AP12*100%)/$S12)))</f>
        <v>1</v>
      </c>
      <c r="AR12" s="60" t="str">
        <f t="shared" ref="AR12:AR19" si="28">IF(AO12="","",IF(AM12="","FALTA FECHA SEGUIMIENTO",IF(AM12&gt;$V12,IF(AQ12=100%,"OK","ROJO"),IF(AQ12&lt;ROUND(DAYS360($U12,AM12,FALSE),0)/ROUND(DAYS360($U12,$V12,FALSE),-1),"ROJO",IF(AQ12=100%,"OK","AMARILLO")))))</f>
        <v>OK</v>
      </c>
      <c r="AS12" s="152" t="s">
        <v>1302</v>
      </c>
      <c r="AT12" s="38" t="s">
        <v>39</v>
      </c>
      <c r="AU12" s="55" t="str">
        <f t="shared" ref="AU12:AU19" si="29">IF(A12="","",IF(OR(AA12=100%,AI12=100%,AY12=100%,BG12=100%),"Cumplida","Pendiente"))</f>
        <v>Cumplida</v>
      </c>
      <c r="AV12" s="38" t="s">
        <v>414</v>
      </c>
      <c r="AW12" s="56" t="s">
        <v>34</v>
      </c>
      <c r="AX12" s="37"/>
      <c r="AY12" s="36"/>
      <c r="AZ12" s="36"/>
    </row>
    <row r="13" spans="1:52" s="46" customFormat="1" ht="50.1" customHeight="1" x14ac:dyDescent="0.2">
      <c r="A13" s="163">
        <v>338</v>
      </c>
      <c r="B13" s="41">
        <v>43082</v>
      </c>
      <c r="C13" s="38" t="s">
        <v>33</v>
      </c>
      <c r="D13" s="37"/>
      <c r="E13" s="38" t="s">
        <v>145</v>
      </c>
      <c r="F13" s="41">
        <v>43082</v>
      </c>
      <c r="G13" s="115" t="s">
        <v>191</v>
      </c>
      <c r="H13" s="152" t="s">
        <v>1232</v>
      </c>
      <c r="I13" s="40" t="s">
        <v>192</v>
      </c>
      <c r="J13" s="38" t="s">
        <v>190</v>
      </c>
      <c r="K13" s="38" t="s">
        <v>409</v>
      </c>
      <c r="L13" s="61">
        <v>7</v>
      </c>
      <c r="M13" s="112" t="s">
        <v>46</v>
      </c>
      <c r="N13" s="38" t="str">
        <f>IF(H13="","",VLOOKUP(H13,dato!$A$2:$B$43,2,FALSE))</f>
        <v>Giohana Catarine Gonzalez Turizo</v>
      </c>
      <c r="O13" s="38" t="s">
        <v>40</v>
      </c>
      <c r="P13" s="38" t="str">
        <f>IF(H13="","",VLOOKUP(O13,dato!$A$2:$B$133,2,FALSE))</f>
        <v>Giohana Catarine Gonzalez Turizo</v>
      </c>
      <c r="Q13" s="37" t="s">
        <v>143</v>
      </c>
      <c r="R13" s="38" t="s">
        <v>262</v>
      </c>
      <c r="S13" s="63">
        <v>1</v>
      </c>
      <c r="T13" s="38" t="s">
        <v>410</v>
      </c>
      <c r="U13" s="41">
        <v>43160</v>
      </c>
      <c r="V13" s="41">
        <v>43615</v>
      </c>
      <c r="W13" s="110">
        <v>43488</v>
      </c>
      <c r="X13" s="152" t="s">
        <v>601</v>
      </c>
      <c r="Y13" s="143">
        <v>3</v>
      </c>
      <c r="Z13" s="62">
        <f t="shared" ref="Z13:Z14" si="30">(IF(Y13="","",IF(OR($L13=0,$L13="",W13=""),"",Y13/$L13)))</f>
        <v>0.42857142857142855</v>
      </c>
      <c r="AA13" s="63">
        <f t="shared" ref="AA13:AA14" si="31">(IF(OR($S13="",Z13=""),"",IF(OR($S13=0,Z13=0),0,IF((Z13*100%)/$S13&gt;100%,100%,(Z13*100%)/$S13))))</f>
        <v>0.42857142857142855</v>
      </c>
      <c r="AB13" s="64" t="str">
        <f t="shared" ref="AB13:AB14" si="32">IF(Y13="","",IF(W13="","FALTA FECHA SEGUIMIENTO",IF(W13&gt;$V13,IF(AA13=100%,"OK","ROJO"),IF(AA13&lt;ROUND(DAYS360($U13,W13,FALSE),0)/ROUND(DAYS360($U13,$V13,FALSE),-1),"ROJO",IF(AA13=100%,"OK","AMARILLO")))))</f>
        <v>ROJO</v>
      </c>
      <c r="AC13" s="152" t="s">
        <v>602</v>
      </c>
      <c r="AD13" s="152" t="s">
        <v>129</v>
      </c>
      <c r="AE13" s="110"/>
      <c r="AF13" s="101"/>
      <c r="AG13" s="116"/>
      <c r="AH13" s="62" t="str">
        <f t="shared" si="23"/>
        <v/>
      </c>
      <c r="AI13" s="63" t="str">
        <f t="shared" ref="AI13:AI28" si="33">IF(OR($S13="",AH13=""),"",IF(OR($S13=0,AH13=0),0,IF((AH13*100%)/$S13&gt;100%,100%,(AH13*100%)/$S13)))</f>
        <v/>
      </c>
      <c r="AJ13" s="115" t="str">
        <f t="shared" si="25"/>
        <v/>
      </c>
      <c r="AK13" s="101"/>
      <c r="AL13" s="101"/>
      <c r="AM13" s="204">
        <v>43677</v>
      </c>
      <c r="AN13" s="152" t="s">
        <v>1259</v>
      </c>
      <c r="AO13" s="143">
        <v>9</v>
      </c>
      <c r="AP13" s="62">
        <f t="shared" si="26"/>
        <v>1.2857142857142858</v>
      </c>
      <c r="AQ13" s="63">
        <f t="shared" si="27"/>
        <v>1</v>
      </c>
      <c r="AR13" s="60" t="str">
        <f t="shared" si="28"/>
        <v>OK</v>
      </c>
      <c r="AS13" s="152" t="s">
        <v>1268</v>
      </c>
      <c r="AT13" s="152" t="s">
        <v>1258</v>
      </c>
      <c r="AU13" s="55" t="str">
        <f t="shared" si="29"/>
        <v>Pendiente</v>
      </c>
      <c r="AV13" s="38" t="s">
        <v>516</v>
      </c>
      <c r="AW13" s="56" t="s">
        <v>34</v>
      </c>
      <c r="AX13" s="162"/>
      <c r="AY13" s="36"/>
      <c r="AZ13" s="36"/>
    </row>
    <row r="14" spans="1:52" s="46" customFormat="1" ht="50.1" customHeight="1" x14ac:dyDescent="0.2">
      <c r="A14" s="163">
        <v>338</v>
      </c>
      <c r="B14" s="41">
        <v>43082</v>
      </c>
      <c r="C14" s="38" t="s">
        <v>33</v>
      </c>
      <c r="D14" s="37"/>
      <c r="E14" s="38" t="s">
        <v>145</v>
      </c>
      <c r="F14" s="41">
        <v>43082</v>
      </c>
      <c r="G14" s="115" t="s">
        <v>197</v>
      </c>
      <c r="H14" s="108" t="s">
        <v>51</v>
      </c>
      <c r="I14" s="40" t="s">
        <v>198</v>
      </c>
      <c r="J14" s="38" t="s">
        <v>193</v>
      </c>
      <c r="K14" s="38" t="s">
        <v>194</v>
      </c>
      <c r="L14" s="61">
        <v>1</v>
      </c>
      <c r="M14" s="112" t="s">
        <v>46</v>
      </c>
      <c r="N14" s="38" t="str">
        <f>IF(H14="","",VLOOKUP(H14,dato!$A$2:$B$43,2,FALSE))</f>
        <v>Hernando Ibagué Rodríguez</v>
      </c>
      <c r="O14" s="108" t="s">
        <v>146</v>
      </c>
      <c r="P14" s="38" t="str">
        <f>IF(H14="","",VLOOKUP(O14,dato!$A$2:$B$133,2,FALSE))</f>
        <v>Hernando Ibagué Rodríguez</v>
      </c>
      <c r="Q14" s="37" t="s">
        <v>143</v>
      </c>
      <c r="R14" s="38" t="s">
        <v>195</v>
      </c>
      <c r="S14" s="63">
        <v>1</v>
      </c>
      <c r="T14" s="38" t="s">
        <v>196</v>
      </c>
      <c r="U14" s="41">
        <v>43132</v>
      </c>
      <c r="V14" s="41">
        <v>43444</v>
      </c>
      <c r="W14" s="110">
        <v>43474</v>
      </c>
      <c r="X14" s="152" t="s">
        <v>578</v>
      </c>
      <c r="Y14" s="149">
        <v>0.75</v>
      </c>
      <c r="Z14" s="62">
        <f t="shared" si="30"/>
        <v>0.75</v>
      </c>
      <c r="AA14" s="63">
        <f t="shared" si="31"/>
        <v>0.75</v>
      </c>
      <c r="AB14" s="64" t="str">
        <f t="shared" si="32"/>
        <v>ROJO</v>
      </c>
      <c r="AC14" s="152" t="s">
        <v>579</v>
      </c>
      <c r="AD14" s="152" t="s">
        <v>629</v>
      </c>
      <c r="AE14" s="148">
        <v>43621</v>
      </c>
      <c r="AF14" s="152" t="s">
        <v>1244</v>
      </c>
      <c r="AG14" s="86">
        <f>9/11</f>
        <v>0.81818181818181823</v>
      </c>
      <c r="AH14" s="62">
        <f t="shared" si="23"/>
        <v>0.81818181818181823</v>
      </c>
      <c r="AI14" s="63">
        <f t="shared" si="33"/>
        <v>0.81818181818181823</v>
      </c>
      <c r="AJ14" s="115" t="str">
        <f t="shared" si="25"/>
        <v>ROJO</v>
      </c>
      <c r="AK14" s="152" t="s">
        <v>1245</v>
      </c>
      <c r="AL14" s="152" t="s">
        <v>39</v>
      </c>
      <c r="AM14" s="202">
        <v>43675</v>
      </c>
      <c r="AN14" s="102" t="s">
        <v>1326</v>
      </c>
      <c r="AO14" s="143">
        <v>0.83</v>
      </c>
      <c r="AP14" s="62">
        <f t="shared" si="26"/>
        <v>0.83</v>
      </c>
      <c r="AQ14" s="63">
        <f t="shared" si="27"/>
        <v>0.83</v>
      </c>
      <c r="AR14" s="60" t="str">
        <f t="shared" si="28"/>
        <v>ROJO</v>
      </c>
      <c r="AS14" s="152" t="s">
        <v>1346</v>
      </c>
      <c r="AT14" s="152" t="s">
        <v>629</v>
      </c>
      <c r="AU14" s="55" t="str">
        <f t="shared" si="29"/>
        <v>Pendiente</v>
      </c>
      <c r="AV14" s="57" t="s">
        <v>856</v>
      </c>
      <c r="AW14" s="56" t="s">
        <v>34</v>
      </c>
      <c r="AX14" s="162" t="s">
        <v>857</v>
      </c>
      <c r="AY14" s="36"/>
      <c r="AZ14" s="36"/>
    </row>
    <row r="15" spans="1:52" s="46" customFormat="1" ht="50.1" customHeight="1" x14ac:dyDescent="0.2">
      <c r="A15" s="163">
        <v>340</v>
      </c>
      <c r="B15" s="41">
        <v>43251</v>
      </c>
      <c r="C15" s="38" t="s">
        <v>33</v>
      </c>
      <c r="D15" s="37"/>
      <c r="E15" s="38" t="s">
        <v>222</v>
      </c>
      <c r="F15" s="41">
        <v>43250</v>
      </c>
      <c r="G15" s="115" t="s">
        <v>223</v>
      </c>
      <c r="H15" s="108" t="s">
        <v>1216</v>
      </c>
      <c r="I15" s="40" t="s">
        <v>226</v>
      </c>
      <c r="J15" s="38" t="s">
        <v>240</v>
      </c>
      <c r="K15" s="38" t="s">
        <v>279</v>
      </c>
      <c r="L15" s="61">
        <v>2</v>
      </c>
      <c r="M15" s="112" t="s">
        <v>46</v>
      </c>
      <c r="N15" s="38" t="str">
        <f>IF(H15="","",VLOOKUP(H15,dato!$A$2:$B$43,2,FALSE))</f>
        <v>Cdte.Gerardo Alonso Martínez Riveros</v>
      </c>
      <c r="O15" s="38" t="s">
        <v>115</v>
      </c>
      <c r="P15" s="38" t="str">
        <f>IF(H15="","",VLOOKUP(O15,dato!$A$2:$B$133,2,FALSE))</f>
        <v>Cdte.Gerardo Alonso Martínez Riveros</v>
      </c>
      <c r="Q15" s="37" t="s">
        <v>143</v>
      </c>
      <c r="R15" s="39" t="s">
        <v>259</v>
      </c>
      <c r="S15" s="63">
        <v>1</v>
      </c>
      <c r="T15" s="39" t="s">
        <v>239</v>
      </c>
      <c r="U15" s="59">
        <v>43312</v>
      </c>
      <c r="V15" s="59">
        <v>43615</v>
      </c>
      <c r="W15" s="110">
        <v>43479</v>
      </c>
      <c r="X15" s="152" t="s">
        <v>565</v>
      </c>
      <c r="Y15" s="149">
        <v>2</v>
      </c>
      <c r="Z15" s="62">
        <f t="shared" ref="Z15:Z28" si="34">(IF(Y15="","",IF(OR($L15=0,$L15="",W15=""),"",Y15/$L15)))</f>
        <v>1</v>
      </c>
      <c r="AA15" s="63">
        <f t="shared" ref="AA15:AA28" si="35">(IF(OR($S15="",Z15=""),"",IF(OR($S15=0,Z15=0),0,IF((Z15*100%)/$S15&gt;100%,100%,(Z15*100%)/$S15))))</f>
        <v>1</v>
      </c>
      <c r="AB15" s="64" t="str">
        <f t="shared" ref="AB15:AB28" si="36">IF(Y15="","",IF(W15="","FALTA FECHA SEGUIMIENTO",IF(W15&gt;$V15,IF(AA15=100%,"OK","ROJO"),IF(AA15&lt;ROUND(DAYS360($U15,W15,FALSE),0)/ROUND(DAYS360($U15,$V15,FALSE),-1),"ROJO",IF(AA15=100%,"OK","AMARILLO")))))</f>
        <v>OK</v>
      </c>
      <c r="AC15" s="152" t="s">
        <v>567</v>
      </c>
      <c r="AD15" s="152" t="s">
        <v>39</v>
      </c>
      <c r="AE15" s="110"/>
      <c r="AF15" s="101"/>
      <c r="AG15" s="112"/>
      <c r="AH15" s="61" t="str">
        <f t="shared" si="23"/>
        <v/>
      </c>
      <c r="AI15" s="63" t="str">
        <f t="shared" si="33"/>
        <v/>
      </c>
      <c r="AJ15" s="115" t="str">
        <f t="shared" si="25"/>
        <v/>
      </c>
      <c r="AK15" s="101"/>
      <c r="AL15" s="101"/>
      <c r="AM15" s="204">
        <v>43677</v>
      </c>
      <c r="AN15" s="152" t="s">
        <v>1291</v>
      </c>
      <c r="AO15" s="149">
        <v>2</v>
      </c>
      <c r="AP15" s="62">
        <f t="shared" si="26"/>
        <v>1</v>
      </c>
      <c r="AQ15" s="63">
        <f t="shared" si="27"/>
        <v>1</v>
      </c>
      <c r="AR15" s="60" t="str">
        <f t="shared" si="28"/>
        <v>OK</v>
      </c>
      <c r="AS15" s="152" t="s">
        <v>1303</v>
      </c>
      <c r="AT15" s="152" t="s">
        <v>39</v>
      </c>
      <c r="AU15" s="55" t="str">
        <f t="shared" si="29"/>
        <v>Cumplida</v>
      </c>
      <c r="AV15" s="37"/>
      <c r="AW15" s="56" t="s">
        <v>34</v>
      </c>
      <c r="AX15" s="162"/>
      <c r="AY15" s="162"/>
      <c r="AZ15" s="36"/>
    </row>
    <row r="16" spans="1:52" s="46" customFormat="1" ht="50.1" customHeight="1" x14ac:dyDescent="0.2">
      <c r="A16" s="163">
        <v>340</v>
      </c>
      <c r="B16" s="41">
        <v>43251</v>
      </c>
      <c r="C16" s="38" t="s">
        <v>33</v>
      </c>
      <c r="D16" s="37"/>
      <c r="E16" s="38" t="s">
        <v>222</v>
      </c>
      <c r="F16" s="41">
        <v>43250</v>
      </c>
      <c r="G16" s="115" t="s">
        <v>225</v>
      </c>
      <c r="H16" s="108" t="s">
        <v>1216</v>
      </c>
      <c r="I16" s="40" t="s">
        <v>224</v>
      </c>
      <c r="J16" s="38" t="s">
        <v>240</v>
      </c>
      <c r="K16" s="38" t="s">
        <v>247</v>
      </c>
      <c r="L16" s="61">
        <v>1</v>
      </c>
      <c r="M16" s="112" t="s">
        <v>46</v>
      </c>
      <c r="N16" s="38" t="str">
        <f>IF(H16="","",VLOOKUP(H16,dato!$A$2:$B$43,2,FALSE))</f>
        <v>Cdte.Gerardo Alonso Martínez Riveros</v>
      </c>
      <c r="O16" s="38" t="s">
        <v>115</v>
      </c>
      <c r="P16" s="38" t="str">
        <f>IF(H16="","",VLOOKUP(O16,dato!$A$2:$B$133,2,FALSE))</f>
        <v>Cdte.Gerardo Alonso Martínez Riveros</v>
      </c>
      <c r="Q16" s="37" t="s">
        <v>143</v>
      </c>
      <c r="R16" s="39" t="s">
        <v>259</v>
      </c>
      <c r="S16" s="63">
        <v>1</v>
      </c>
      <c r="T16" s="39" t="s">
        <v>266</v>
      </c>
      <c r="U16" s="59">
        <v>43312</v>
      </c>
      <c r="V16" s="59">
        <v>43615</v>
      </c>
      <c r="W16" s="110">
        <v>43479</v>
      </c>
      <c r="X16" s="152" t="s">
        <v>566</v>
      </c>
      <c r="Y16" s="149">
        <v>1</v>
      </c>
      <c r="Z16" s="62">
        <f t="shared" si="34"/>
        <v>1</v>
      </c>
      <c r="AA16" s="63">
        <f t="shared" si="35"/>
        <v>1</v>
      </c>
      <c r="AB16" s="64" t="str">
        <f t="shared" si="36"/>
        <v>OK</v>
      </c>
      <c r="AC16" s="152" t="s">
        <v>568</v>
      </c>
      <c r="AD16" s="152" t="s">
        <v>39</v>
      </c>
      <c r="AE16" s="110"/>
      <c r="AF16" s="101"/>
      <c r="AG16" s="112"/>
      <c r="AH16" s="61" t="str">
        <f t="shared" si="23"/>
        <v/>
      </c>
      <c r="AI16" s="63" t="str">
        <f t="shared" si="33"/>
        <v/>
      </c>
      <c r="AJ16" s="115" t="str">
        <f t="shared" si="25"/>
        <v/>
      </c>
      <c r="AK16" s="101"/>
      <c r="AL16" s="101"/>
      <c r="AM16" s="204">
        <v>43677</v>
      </c>
      <c r="AN16" s="152" t="s">
        <v>1292</v>
      </c>
      <c r="AO16" s="149">
        <v>1</v>
      </c>
      <c r="AP16" s="62">
        <f t="shared" si="26"/>
        <v>1</v>
      </c>
      <c r="AQ16" s="63">
        <f t="shared" si="27"/>
        <v>1</v>
      </c>
      <c r="AR16" s="60" t="str">
        <f t="shared" si="28"/>
        <v>OK</v>
      </c>
      <c r="AS16" s="152" t="s">
        <v>1304</v>
      </c>
      <c r="AT16" s="152" t="s">
        <v>39</v>
      </c>
      <c r="AU16" s="55" t="str">
        <f t="shared" si="29"/>
        <v>Cumplida</v>
      </c>
      <c r="AV16" s="37"/>
      <c r="AW16" s="56" t="s">
        <v>34</v>
      </c>
      <c r="AX16" s="36"/>
      <c r="AY16" s="36"/>
      <c r="AZ16" s="36"/>
    </row>
    <row r="17" spans="1:52" s="46" customFormat="1" ht="50.1" customHeight="1" x14ac:dyDescent="0.2">
      <c r="A17" s="163">
        <v>340</v>
      </c>
      <c r="B17" s="41">
        <v>43251</v>
      </c>
      <c r="C17" s="38" t="s">
        <v>33</v>
      </c>
      <c r="D17" s="37"/>
      <c r="E17" s="38" t="s">
        <v>222</v>
      </c>
      <c r="F17" s="41">
        <v>43250</v>
      </c>
      <c r="G17" s="115" t="s">
        <v>227</v>
      </c>
      <c r="H17" s="152" t="s">
        <v>1232</v>
      </c>
      <c r="I17" s="40" t="s">
        <v>232</v>
      </c>
      <c r="J17" s="38" t="s">
        <v>241</v>
      </c>
      <c r="K17" s="38" t="s">
        <v>248</v>
      </c>
      <c r="L17" s="61">
        <v>1</v>
      </c>
      <c r="M17" s="112" t="s">
        <v>46</v>
      </c>
      <c r="N17" s="38" t="str">
        <f>IF(H17="","",VLOOKUP(H17,dato!$A$2:$B$43,2,FALSE))</f>
        <v>Giohana Catarine Gonzalez Turizo</v>
      </c>
      <c r="O17" s="47" t="s">
        <v>518</v>
      </c>
      <c r="P17" s="38" t="s">
        <v>271</v>
      </c>
      <c r="Q17" s="37" t="s">
        <v>143</v>
      </c>
      <c r="R17" s="39" t="s">
        <v>260</v>
      </c>
      <c r="S17" s="63">
        <v>1</v>
      </c>
      <c r="T17" s="39" t="s">
        <v>267</v>
      </c>
      <c r="U17" s="59">
        <v>43282</v>
      </c>
      <c r="V17" s="59">
        <v>43615</v>
      </c>
      <c r="W17" s="110">
        <v>43474</v>
      </c>
      <c r="X17" s="152" t="s">
        <v>552</v>
      </c>
      <c r="Y17" s="149">
        <v>0.7</v>
      </c>
      <c r="Z17" s="62">
        <f t="shared" si="34"/>
        <v>0.7</v>
      </c>
      <c r="AA17" s="63">
        <f t="shared" si="35"/>
        <v>0.7</v>
      </c>
      <c r="AB17" s="64" t="str">
        <f t="shared" si="36"/>
        <v>AMARILLO</v>
      </c>
      <c r="AC17" s="122" t="s">
        <v>554</v>
      </c>
      <c r="AD17" s="152" t="s">
        <v>129</v>
      </c>
      <c r="AE17" s="110"/>
      <c r="AF17" s="101"/>
      <c r="AG17" s="112"/>
      <c r="AH17" s="61" t="str">
        <f t="shared" si="23"/>
        <v/>
      </c>
      <c r="AI17" s="63" t="str">
        <f t="shared" si="33"/>
        <v/>
      </c>
      <c r="AJ17" s="115" t="str">
        <f t="shared" si="25"/>
        <v/>
      </c>
      <c r="AK17" s="122"/>
      <c r="AL17" s="101"/>
      <c r="AM17" s="204">
        <v>43677</v>
      </c>
      <c r="AN17" s="152" t="s">
        <v>1260</v>
      </c>
      <c r="AO17" s="149">
        <v>1</v>
      </c>
      <c r="AP17" s="62">
        <f t="shared" si="26"/>
        <v>1</v>
      </c>
      <c r="AQ17" s="63">
        <f t="shared" si="27"/>
        <v>1</v>
      </c>
      <c r="AR17" s="60" t="str">
        <f t="shared" si="28"/>
        <v>OK</v>
      </c>
      <c r="AS17" s="190" t="s">
        <v>1269</v>
      </c>
      <c r="AT17" s="152" t="s">
        <v>1258</v>
      </c>
      <c r="AU17" s="55" t="str">
        <f t="shared" si="29"/>
        <v>Pendiente</v>
      </c>
      <c r="AV17" s="37"/>
      <c r="AW17" s="56" t="s">
        <v>34</v>
      </c>
      <c r="AX17" s="36"/>
      <c r="AY17" s="36"/>
      <c r="AZ17" s="36"/>
    </row>
    <row r="18" spans="1:52" s="46" customFormat="1" ht="50.1" customHeight="1" x14ac:dyDescent="0.2">
      <c r="A18" s="163">
        <v>340</v>
      </c>
      <c r="B18" s="41">
        <v>43251</v>
      </c>
      <c r="C18" s="38" t="s">
        <v>33</v>
      </c>
      <c r="D18" s="37"/>
      <c r="E18" s="38" t="s">
        <v>222</v>
      </c>
      <c r="F18" s="41">
        <v>43250</v>
      </c>
      <c r="G18" s="115" t="s">
        <v>227</v>
      </c>
      <c r="H18" s="152" t="s">
        <v>1232</v>
      </c>
      <c r="I18" s="40" t="s">
        <v>232</v>
      </c>
      <c r="J18" s="38" t="s">
        <v>241</v>
      </c>
      <c r="K18" s="38" t="s">
        <v>249</v>
      </c>
      <c r="L18" s="61">
        <v>3</v>
      </c>
      <c r="M18" s="112" t="s">
        <v>46</v>
      </c>
      <c r="N18" s="38" t="str">
        <f>IF(H18="","",VLOOKUP(H18,dato!$A$2:$B$43,2,FALSE))</f>
        <v>Giohana Catarine Gonzalez Turizo</v>
      </c>
      <c r="O18" s="47" t="s">
        <v>519</v>
      </c>
      <c r="P18" s="38" t="s">
        <v>271</v>
      </c>
      <c r="Q18" s="37" t="s">
        <v>143</v>
      </c>
      <c r="R18" s="39" t="s">
        <v>260</v>
      </c>
      <c r="S18" s="63">
        <v>1</v>
      </c>
      <c r="T18" s="39" t="s">
        <v>267</v>
      </c>
      <c r="U18" s="59">
        <v>43282</v>
      </c>
      <c r="V18" s="59">
        <v>43615</v>
      </c>
      <c r="W18" s="110">
        <v>43474</v>
      </c>
      <c r="X18" s="152" t="s">
        <v>553</v>
      </c>
      <c r="Y18" s="149">
        <v>1.8</v>
      </c>
      <c r="Z18" s="62">
        <f t="shared" si="34"/>
        <v>0.6</v>
      </c>
      <c r="AA18" s="63">
        <f t="shared" si="35"/>
        <v>0.6</v>
      </c>
      <c r="AB18" s="64" t="str">
        <f t="shared" si="36"/>
        <v>AMARILLO</v>
      </c>
      <c r="AC18" s="122" t="s">
        <v>555</v>
      </c>
      <c r="AD18" s="152" t="s">
        <v>129</v>
      </c>
      <c r="AE18" s="110"/>
      <c r="AF18" s="101"/>
      <c r="AG18" s="112"/>
      <c r="AH18" s="62" t="str">
        <f t="shared" si="23"/>
        <v/>
      </c>
      <c r="AI18" s="63" t="str">
        <f t="shared" si="33"/>
        <v/>
      </c>
      <c r="AJ18" s="115" t="str">
        <f t="shared" si="25"/>
        <v/>
      </c>
      <c r="AK18" s="122"/>
      <c r="AL18" s="101"/>
      <c r="AM18" s="204">
        <v>43677</v>
      </c>
      <c r="AN18" s="152" t="s">
        <v>1261</v>
      </c>
      <c r="AO18" s="149">
        <v>3</v>
      </c>
      <c r="AP18" s="62">
        <f t="shared" si="26"/>
        <v>1</v>
      </c>
      <c r="AQ18" s="63">
        <f t="shared" si="27"/>
        <v>1</v>
      </c>
      <c r="AR18" s="60" t="str">
        <f t="shared" si="28"/>
        <v>OK</v>
      </c>
      <c r="AS18" s="122" t="s">
        <v>1270</v>
      </c>
      <c r="AT18" s="152" t="s">
        <v>1258</v>
      </c>
      <c r="AU18" s="55" t="str">
        <f t="shared" si="29"/>
        <v>Pendiente</v>
      </c>
      <c r="AV18" s="37"/>
      <c r="AW18" s="56" t="s">
        <v>34</v>
      </c>
      <c r="AX18" s="36"/>
      <c r="AY18" s="36"/>
      <c r="AZ18" s="36"/>
    </row>
    <row r="19" spans="1:52" s="28" customFormat="1" ht="50.1" customHeight="1" x14ac:dyDescent="0.2">
      <c r="A19" s="163">
        <v>340</v>
      </c>
      <c r="B19" s="41">
        <v>43251</v>
      </c>
      <c r="C19" s="38" t="s">
        <v>33</v>
      </c>
      <c r="D19" s="37"/>
      <c r="E19" s="38" t="s">
        <v>222</v>
      </c>
      <c r="F19" s="41">
        <v>43250</v>
      </c>
      <c r="G19" s="115" t="s">
        <v>227</v>
      </c>
      <c r="H19" s="108" t="s">
        <v>1224</v>
      </c>
      <c r="I19" s="40" t="s">
        <v>232</v>
      </c>
      <c r="J19" s="38" t="s">
        <v>241</v>
      </c>
      <c r="K19" s="38" t="s">
        <v>250</v>
      </c>
      <c r="L19" s="61">
        <v>1</v>
      </c>
      <c r="M19" s="112" t="s">
        <v>46</v>
      </c>
      <c r="N19" s="38" t="str">
        <f>IF(H19="","",VLOOKUP(H19,dato!$A$2:$B$43,2,FALSE))</f>
        <v>Gonzalo Carlos Sierra Vergara</v>
      </c>
      <c r="O19" s="47" t="s">
        <v>520</v>
      </c>
      <c r="P19" s="38" t="s">
        <v>271</v>
      </c>
      <c r="Q19" s="37" t="s">
        <v>143</v>
      </c>
      <c r="R19" s="39" t="s">
        <v>260</v>
      </c>
      <c r="S19" s="63">
        <v>1</v>
      </c>
      <c r="T19" s="39" t="s">
        <v>267</v>
      </c>
      <c r="U19" s="59">
        <v>43282</v>
      </c>
      <c r="V19" s="59">
        <v>43615</v>
      </c>
      <c r="W19" s="110">
        <v>43479</v>
      </c>
      <c r="X19" s="152" t="s">
        <v>1523</v>
      </c>
      <c r="Y19" s="149">
        <v>1</v>
      </c>
      <c r="Z19" s="62">
        <f t="shared" si="34"/>
        <v>1</v>
      </c>
      <c r="AA19" s="63">
        <f t="shared" si="35"/>
        <v>1</v>
      </c>
      <c r="AB19" s="64" t="str">
        <f t="shared" si="36"/>
        <v>OK</v>
      </c>
      <c r="AC19" s="152" t="s">
        <v>1520</v>
      </c>
      <c r="AD19" s="152" t="s">
        <v>1522</v>
      </c>
      <c r="AE19" s="110"/>
      <c r="AF19" s="101"/>
      <c r="AG19" s="112"/>
      <c r="AH19" s="61" t="str">
        <f t="shared" si="23"/>
        <v/>
      </c>
      <c r="AI19" s="63" t="str">
        <f t="shared" si="33"/>
        <v/>
      </c>
      <c r="AJ19" s="115" t="str">
        <f t="shared" si="25"/>
        <v/>
      </c>
      <c r="AK19" s="101"/>
      <c r="AL19" s="101"/>
      <c r="AM19" s="202">
        <v>43689</v>
      </c>
      <c r="AN19" s="152" t="s">
        <v>1525</v>
      </c>
      <c r="AO19" s="149">
        <v>1</v>
      </c>
      <c r="AP19" s="62">
        <f t="shared" si="26"/>
        <v>1</v>
      </c>
      <c r="AQ19" s="63">
        <f t="shared" si="27"/>
        <v>1</v>
      </c>
      <c r="AR19" s="60" t="str">
        <f t="shared" si="28"/>
        <v>OK</v>
      </c>
      <c r="AS19" s="152" t="s">
        <v>1527</v>
      </c>
      <c r="AT19" s="38" t="s">
        <v>1529</v>
      </c>
      <c r="AU19" s="55" t="str">
        <f t="shared" si="29"/>
        <v>Cumplida</v>
      </c>
      <c r="AV19" s="37"/>
      <c r="AW19" s="56" t="s">
        <v>34</v>
      </c>
      <c r="AX19" s="42"/>
      <c r="AY19" s="42"/>
      <c r="AZ19" s="42"/>
    </row>
    <row r="20" spans="1:52" s="28" customFormat="1" ht="50.1" customHeight="1" x14ac:dyDescent="0.2">
      <c r="A20" s="163">
        <v>340</v>
      </c>
      <c r="B20" s="41">
        <v>43251</v>
      </c>
      <c r="C20" s="38" t="s">
        <v>33</v>
      </c>
      <c r="D20" s="37"/>
      <c r="E20" s="38" t="s">
        <v>222</v>
      </c>
      <c r="F20" s="41">
        <v>43250</v>
      </c>
      <c r="G20" s="115" t="s">
        <v>227</v>
      </c>
      <c r="H20" s="108" t="s">
        <v>1227</v>
      </c>
      <c r="I20" s="40" t="s">
        <v>232</v>
      </c>
      <c r="J20" s="38" t="s">
        <v>241</v>
      </c>
      <c r="K20" s="38" t="s">
        <v>251</v>
      </c>
      <c r="L20" s="61">
        <v>4</v>
      </c>
      <c r="M20" s="112" t="s">
        <v>46</v>
      </c>
      <c r="N20" s="38" t="str">
        <f>IF(H20="","",VLOOKUP(H20,dato!$A$2:$B$43,2,FALSE))</f>
        <v>Gonzalo Carlos Sierra Vergara (E)</v>
      </c>
      <c r="O20" s="38" t="s">
        <v>297</v>
      </c>
      <c r="P20" s="47" t="s">
        <v>133</v>
      </c>
      <c r="Q20" s="37" t="s">
        <v>143</v>
      </c>
      <c r="R20" s="39" t="s">
        <v>260</v>
      </c>
      <c r="S20" s="63">
        <v>1</v>
      </c>
      <c r="T20" s="39" t="s">
        <v>267</v>
      </c>
      <c r="U20" s="59">
        <v>43282</v>
      </c>
      <c r="V20" s="59">
        <v>43615</v>
      </c>
      <c r="W20" s="110">
        <v>43474</v>
      </c>
      <c r="X20" s="124" t="s">
        <v>558</v>
      </c>
      <c r="Y20" s="149">
        <v>4</v>
      </c>
      <c r="Z20" s="62">
        <f t="shared" si="34"/>
        <v>1</v>
      </c>
      <c r="AA20" s="63">
        <f t="shared" si="35"/>
        <v>1</v>
      </c>
      <c r="AB20" s="64" t="str">
        <f t="shared" si="36"/>
        <v>OK</v>
      </c>
      <c r="AC20" s="124" t="s">
        <v>522</v>
      </c>
      <c r="AD20" s="128" t="s">
        <v>219</v>
      </c>
      <c r="AE20" s="110"/>
      <c r="AF20" s="124"/>
      <c r="AG20" s="149"/>
      <c r="AH20" s="61" t="str">
        <f t="shared" si="23"/>
        <v/>
      </c>
      <c r="AI20" s="63" t="str">
        <f t="shared" si="33"/>
        <v/>
      </c>
      <c r="AJ20" s="115" t="str">
        <f t="shared" ref="AJ20:AJ28" si="37">IF(AG20="","",IF(AE20="","FALTA FECHA SEGUIMIENTO",IF(AE20&gt;$V20,IF(AI20=100%,"OK","ROJO"),IF(AI20&lt;ROUND(DAYS360($U20,AE20,FALSE),0)/ROUND(DAYS360($U20,$V20,FALSE),-1),"ROJO",IF(AI20=100%,"OK","AMARILLO")))))</f>
        <v/>
      </c>
      <c r="AK20" s="124"/>
      <c r="AL20" s="128"/>
      <c r="AM20" s="204">
        <v>43677</v>
      </c>
      <c r="AN20" s="124" t="s">
        <v>1369</v>
      </c>
      <c r="AO20" s="149">
        <v>4</v>
      </c>
      <c r="AP20" s="62">
        <f t="shared" ref="AP20:AP28" si="38">(IF(AO20="","",IF(OR($L20=0,$L20="",AM20=""),"",AO20/$L20)))</f>
        <v>1</v>
      </c>
      <c r="AQ20" s="63">
        <f t="shared" ref="AQ20:AQ28" si="39">IF(OR($S20="",AP20=""),"",IF(OR($S20=0,AP20=0),0,IF((AP20*100%)/$S20&gt;100%,100%,(AP20*100%)/$S20)))</f>
        <v>1</v>
      </c>
      <c r="AR20" s="60" t="str">
        <f t="shared" ref="AR20:AR28" si="40">IF(AO20="","",IF(AM20="","FALTA FECHA SEGUIMIENTO",IF(AM20&gt;$V20,IF(AQ20=100%,"OK","ROJO"),IF(AQ20&lt;ROUND(DAYS360($U20,AM20,FALSE),0)/ROUND(DAYS360($U20,$V20,FALSE),-1),"ROJO",IF(AQ20=100%,"OK","AMARILLO")))))</f>
        <v>OK</v>
      </c>
      <c r="AS20" s="124" t="s">
        <v>1390</v>
      </c>
      <c r="AT20" s="196" t="s">
        <v>219</v>
      </c>
      <c r="AU20" s="55" t="str">
        <f t="shared" ref="AU20:AU28" si="41">IF(A20="","",IF(OR(AA20=100%,AI20=100%,AY20=100%,BG20=100%),"Cumplida","Pendiente"))</f>
        <v>Cumplida</v>
      </c>
      <c r="AV20" s="37"/>
      <c r="AW20" s="56" t="s">
        <v>34</v>
      </c>
      <c r="AX20" s="42"/>
      <c r="AY20" s="42"/>
      <c r="AZ20" s="42"/>
    </row>
    <row r="21" spans="1:52" s="28" customFormat="1" ht="50.1" customHeight="1" x14ac:dyDescent="0.2">
      <c r="A21" s="163">
        <v>340</v>
      </c>
      <c r="B21" s="41">
        <v>43251</v>
      </c>
      <c r="C21" s="38" t="s">
        <v>33</v>
      </c>
      <c r="D21" s="37"/>
      <c r="E21" s="38" t="s">
        <v>222</v>
      </c>
      <c r="F21" s="41">
        <v>43250</v>
      </c>
      <c r="G21" s="115" t="s">
        <v>228</v>
      </c>
      <c r="H21" s="152" t="s">
        <v>1232</v>
      </c>
      <c r="I21" s="40" t="s">
        <v>229</v>
      </c>
      <c r="J21" s="38" t="s">
        <v>242</v>
      </c>
      <c r="K21" s="38" t="s">
        <v>252</v>
      </c>
      <c r="L21" s="61">
        <v>1</v>
      </c>
      <c r="M21" s="112" t="s">
        <v>46</v>
      </c>
      <c r="N21" s="38" t="str">
        <f>IF(H21="","",VLOOKUP(H21,dato!$A$2:$B$43,2,FALSE))</f>
        <v>Giohana Catarine Gonzalez Turizo</v>
      </c>
      <c r="O21" s="47" t="s">
        <v>520</v>
      </c>
      <c r="P21" s="38" t="s">
        <v>271</v>
      </c>
      <c r="Q21" s="37" t="s">
        <v>143</v>
      </c>
      <c r="R21" s="39" t="s">
        <v>260</v>
      </c>
      <c r="S21" s="63">
        <v>1</v>
      </c>
      <c r="T21" s="39" t="s">
        <v>267</v>
      </c>
      <c r="U21" s="59">
        <v>43282</v>
      </c>
      <c r="V21" s="59">
        <v>43615</v>
      </c>
      <c r="W21" s="110">
        <v>43474</v>
      </c>
      <c r="X21" s="152" t="s">
        <v>1524</v>
      </c>
      <c r="Y21" s="149">
        <v>1</v>
      </c>
      <c r="Z21" s="62">
        <f t="shared" si="34"/>
        <v>1</v>
      </c>
      <c r="AA21" s="63">
        <f t="shared" si="35"/>
        <v>1</v>
      </c>
      <c r="AB21" s="64" t="str">
        <f t="shared" si="36"/>
        <v>OK</v>
      </c>
      <c r="AC21" s="122" t="s">
        <v>1521</v>
      </c>
      <c r="AD21" s="152" t="s">
        <v>1522</v>
      </c>
      <c r="AE21" s="110"/>
      <c r="AF21" s="101"/>
      <c r="AG21" s="112"/>
      <c r="AH21" s="61" t="str">
        <f t="shared" si="23"/>
        <v/>
      </c>
      <c r="AI21" s="63" t="str">
        <f t="shared" si="33"/>
        <v/>
      </c>
      <c r="AJ21" s="115" t="str">
        <f t="shared" si="37"/>
        <v/>
      </c>
      <c r="AK21" s="122"/>
      <c r="AL21" s="101"/>
      <c r="AM21" s="204">
        <v>43689</v>
      </c>
      <c r="AN21" s="152" t="s">
        <v>1526</v>
      </c>
      <c r="AO21" s="149">
        <v>1</v>
      </c>
      <c r="AP21" s="62">
        <f t="shared" si="38"/>
        <v>1</v>
      </c>
      <c r="AQ21" s="63">
        <f t="shared" si="39"/>
        <v>1</v>
      </c>
      <c r="AR21" s="60" t="str">
        <f t="shared" si="40"/>
        <v>OK</v>
      </c>
      <c r="AS21" s="122" t="s">
        <v>1528</v>
      </c>
      <c r="AT21" s="152" t="s">
        <v>1529</v>
      </c>
      <c r="AU21" s="55" t="str">
        <f t="shared" si="41"/>
        <v>Cumplida</v>
      </c>
      <c r="AV21" s="37"/>
      <c r="AW21" s="56" t="s">
        <v>34</v>
      </c>
      <c r="AX21" s="42"/>
      <c r="AY21" s="42"/>
      <c r="AZ21" s="42"/>
    </row>
    <row r="22" spans="1:52" s="28" customFormat="1" ht="50.1" customHeight="1" x14ac:dyDescent="0.2">
      <c r="A22" s="163">
        <v>340</v>
      </c>
      <c r="B22" s="41">
        <v>43251</v>
      </c>
      <c r="C22" s="38" t="s">
        <v>33</v>
      </c>
      <c r="D22" s="37"/>
      <c r="E22" s="38" t="s">
        <v>222</v>
      </c>
      <c r="F22" s="41">
        <v>43250</v>
      </c>
      <c r="G22" s="115" t="s">
        <v>228</v>
      </c>
      <c r="H22" s="152" t="s">
        <v>1232</v>
      </c>
      <c r="I22" s="40" t="s">
        <v>229</v>
      </c>
      <c r="J22" s="38" t="s">
        <v>242</v>
      </c>
      <c r="K22" s="38" t="s">
        <v>253</v>
      </c>
      <c r="L22" s="61">
        <v>1</v>
      </c>
      <c r="M22" s="112" t="s">
        <v>46</v>
      </c>
      <c r="N22" s="38" t="str">
        <f>IF(H22="","",VLOOKUP(H22,dato!$A$2:$B$43,2,FALSE))</f>
        <v>Giohana Catarine Gonzalez Turizo</v>
      </c>
      <c r="O22" s="38" t="s">
        <v>237</v>
      </c>
      <c r="P22" s="38" t="str">
        <f>IF(H22="","",VLOOKUP(O22,dato!$A$2:$B$133,2,FALSE))</f>
        <v>Giohana Catarine Gonzalez Turizo</v>
      </c>
      <c r="Q22" s="37" t="s">
        <v>143</v>
      </c>
      <c r="R22" s="39" t="s">
        <v>260</v>
      </c>
      <c r="S22" s="63">
        <v>1</v>
      </c>
      <c r="T22" s="39" t="s">
        <v>267</v>
      </c>
      <c r="U22" s="59">
        <v>43282</v>
      </c>
      <c r="V22" s="59">
        <v>43615</v>
      </c>
      <c r="W22" s="110">
        <v>43474</v>
      </c>
      <c r="X22" s="152" t="s">
        <v>556</v>
      </c>
      <c r="Y22" s="149">
        <v>0.7</v>
      </c>
      <c r="Z22" s="62">
        <f t="shared" si="34"/>
        <v>0.7</v>
      </c>
      <c r="AA22" s="63">
        <f t="shared" si="35"/>
        <v>0.7</v>
      </c>
      <c r="AB22" s="64" t="str">
        <f t="shared" si="36"/>
        <v>AMARILLO</v>
      </c>
      <c r="AC22" s="122" t="s">
        <v>557</v>
      </c>
      <c r="AD22" s="152" t="s">
        <v>129</v>
      </c>
      <c r="AE22" s="110"/>
      <c r="AF22" s="101"/>
      <c r="AG22" s="112"/>
      <c r="AH22" s="61" t="str">
        <f t="shared" si="23"/>
        <v/>
      </c>
      <c r="AI22" s="63" t="str">
        <f t="shared" si="33"/>
        <v/>
      </c>
      <c r="AJ22" s="115" t="str">
        <f t="shared" si="37"/>
        <v/>
      </c>
      <c r="AK22" s="122"/>
      <c r="AL22" s="101"/>
      <c r="AM22" s="204">
        <v>43677</v>
      </c>
      <c r="AN22" s="152" t="s">
        <v>1262</v>
      </c>
      <c r="AO22" s="149">
        <v>1</v>
      </c>
      <c r="AP22" s="62">
        <f t="shared" si="38"/>
        <v>1</v>
      </c>
      <c r="AQ22" s="63">
        <f t="shared" si="39"/>
        <v>1</v>
      </c>
      <c r="AR22" s="60" t="str">
        <f t="shared" si="40"/>
        <v>OK</v>
      </c>
      <c r="AS22" s="122" t="s">
        <v>1271</v>
      </c>
      <c r="AT22" s="152" t="s">
        <v>1258</v>
      </c>
      <c r="AU22" s="55" t="str">
        <f t="shared" si="41"/>
        <v>Pendiente</v>
      </c>
      <c r="AV22" s="37"/>
      <c r="AW22" s="56" t="s">
        <v>34</v>
      </c>
      <c r="AX22" s="42"/>
      <c r="AY22" s="42"/>
      <c r="AZ22" s="42"/>
    </row>
    <row r="23" spans="1:52" s="28" customFormat="1" ht="50.1" customHeight="1" x14ac:dyDescent="0.2">
      <c r="A23" s="163">
        <v>340</v>
      </c>
      <c r="B23" s="41">
        <v>43251</v>
      </c>
      <c r="C23" s="38" t="s">
        <v>33</v>
      </c>
      <c r="D23" s="37"/>
      <c r="E23" s="38" t="s">
        <v>222</v>
      </c>
      <c r="F23" s="41">
        <v>43250</v>
      </c>
      <c r="G23" s="115" t="s">
        <v>230</v>
      </c>
      <c r="H23" s="108" t="s">
        <v>1227</v>
      </c>
      <c r="I23" s="40" t="s">
        <v>272</v>
      </c>
      <c r="J23" s="38" t="s">
        <v>243</v>
      </c>
      <c r="K23" s="38" t="s">
        <v>254</v>
      </c>
      <c r="L23" s="61">
        <v>2</v>
      </c>
      <c r="M23" s="112" t="s">
        <v>46</v>
      </c>
      <c r="N23" s="38" t="str">
        <f>IF(H23="","",VLOOKUP(H23,dato!$A$2:$B$43,2,FALSE))</f>
        <v>Gonzalo Carlos Sierra Vergara (E)</v>
      </c>
      <c r="O23" s="47" t="s">
        <v>270</v>
      </c>
      <c r="P23" s="38" t="str">
        <f>IF(H23="","",VLOOKUP(O23,dato!$A$2:$B$133,2,FALSE))</f>
        <v>Pedro Andres Manosalva Rincón</v>
      </c>
      <c r="Q23" s="37" t="s">
        <v>143</v>
      </c>
      <c r="R23" s="39" t="s">
        <v>261</v>
      </c>
      <c r="S23" s="63">
        <v>0.9</v>
      </c>
      <c r="T23" s="39" t="s">
        <v>268</v>
      </c>
      <c r="U23" s="59">
        <v>43296</v>
      </c>
      <c r="V23" s="59">
        <v>43615</v>
      </c>
      <c r="W23" s="110">
        <v>43474</v>
      </c>
      <c r="X23" s="124" t="s">
        <v>558</v>
      </c>
      <c r="Y23" s="149">
        <v>1</v>
      </c>
      <c r="Z23" s="62">
        <f t="shared" si="34"/>
        <v>0.5</v>
      </c>
      <c r="AA23" s="63">
        <f t="shared" si="35"/>
        <v>0.55555555555555558</v>
      </c>
      <c r="AB23" s="64" t="str">
        <f t="shared" si="36"/>
        <v>AMARILLO</v>
      </c>
      <c r="AC23" s="124" t="s">
        <v>559</v>
      </c>
      <c r="AD23" s="128" t="s">
        <v>219</v>
      </c>
      <c r="AE23" s="110"/>
      <c r="AF23" s="124"/>
      <c r="AG23" s="149"/>
      <c r="AH23" s="61" t="str">
        <f t="shared" si="23"/>
        <v/>
      </c>
      <c r="AI23" s="63" t="str">
        <f t="shared" si="33"/>
        <v/>
      </c>
      <c r="AJ23" s="115" t="str">
        <f t="shared" si="37"/>
        <v/>
      </c>
      <c r="AK23" s="124"/>
      <c r="AL23" s="128"/>
      <c r="AM23" s="204">
        <v>43677</v>
      </c>
      <c r="AN23" s="192" t="s">
        <v>1370</v>
      </c>
      <c r="AO23" s="149">
        <v>2</v>
      </c>
      <c r="AP23" s="62">
        <f t="shared" si="38"/>
        <v>1</v>
      </c>
      <c r="AQ23" s="63">
        <f t="shared" si="39"/>
        <v>1</v>
      </c>
      <c r="AR23" s="60" t="str">
        <f t="shared" si="40"/>
        <v>OK</v>
      </c>
      <c r="AS23" s="124" t="s">
        <v>1391</v>
      </c>
      <c r="AT23" s="196" t="s">
        <v>219</v>
      </c>
      <c r="AU23" s="55" t="str">
        <f t="shared" si="41"/>
        <v>Pendiente</v>
      </c>
      <c r="AV23" s="37"/>
      <c r="AW23" s="56" t="s">
        <v>34</v>
      </c>
      <c r="AX23" s="42"/>
      <c r="AY23" s="42"/>
      <c r="AZ23" s="42"/>
    </row>
    <row r="24" spans="1:52" s="28" customFormat="1" ht="50.1" customHeight="1" x14ac:dyDescent="0.2">
      <c r="A24" s="163">
        <v>340</v>
      </c>
      <c r="B24" s="41">
        <v>43251</v>
      </c>
      <c r="C24" s="38" t="s">
        <v>33</v>
      </c>
      <c r="D24" s="37"/>
      <c r="E24" s="38" t="s">
        <v>222</v>
      </c>
      <c r="F24" s="41">
        <v>43250</v>
      </c>
      <c r="G24" s="115" t="s">
        <v>231</v>
      </c>
      <c r="H24" s="108" t="s">
        <v>51</v>
      </c>
      <c r="I24" s="40" t="s">
        <v>273</v>
      </c>
      <c r="J24" s="38" t="s">
        <v>244</v>
      </c>
      <c r="K24" s="48" t="s">
        <v>255</v>
      </c>
      <c r="L24" s="61">
        <v>2</v>
      </c>
      <c r="M24" s="112" t="s">
        <v>46</v>
      </c>
      <c r="N24" s="38" t="str">
        <f>IF(H24="","",VLOOKUP(H24,dato!$A$2:$B$43,2,FALSE))</f>
        <v>Hernando Ibagué Rodríguez</v>
      </c>
      <c r="O24" s="108" t="s">
        <v>146</v>
      </c>
      <c r="P24" s="38" t="str">
        <f>IF(H24="","",VLOOKUP(O24,dato!$A$2:$B$133,2,FALSE))</f>
        <v>Hernando Ibagué Rodríguez</v>
      </c>
      <c r="Q24" s="37" t="s">
        <v>143</v>
      </c>
      <c r="R24" s="39" t="s">
        <v>263</v>
      </c>
      <c r="S24" s="63">
        <v>1</v>
      </c>
      <c r="T24" s="39" t="s">
        <v>269</v>
      </c>
      <c r="U24" s="59">
        <v>43282</v>
      </c>
      <c r="V24" s="59">
        <v>43585</v>
      </c>
      <c r="W24" s="110">
        <v>43474</v>
      </c>
      <c r="X24" s="104" t="s">
        <v>580</v>
      </c>
      <c r="Y24" s="149">
        <v>1.1000000000000001</v>
      </c>
      <c r="Z24" s="62">
        <f t="shared" si="34"/>
        <v>0.55000000000000004</v>
      </c>
      <c r="AA24" s="63">
        <f t="shared" si="35"/>
        <v>0.55000000000000004</v>
      </c>
      <c r="AB24" s="64" t="str">
        <f t="shared" si="36"/>
        <v>ROJO</v>
      </c>
      <c r="AC24" s="152" t="s">
        <v>581</v>
      </c>
      <c r="AD24" s="152" t="s">
        <v>629</v>
      </c>
      <c r="AE24" s="110"/>
      <c r="AF24" s="104"/>
      <c r="AG24" s="149"/>
      <c r="AH24" s="61" t="str">
        <f t="shared" si="23"/>
        <v/>
      </c>
      <c r="AI24" s="63" t="str">
        <f t="shared" si="33"/>
        <v/>
      </c>
      <c r="AJ24" s="115" t="str">
        <f t="shared" si="37"/>
        <v/>
      </c>
      <c r="AK24" s="152"/>
      <c r="AL24" s="152"/>
      <c r="AM24" s="202">
        <v>43675</v>
      </c>
      <c r="AN24" s="102" t="s">
        <v>1327</v>
      </c>
      <c r="AO24" s="149">
        <v>1.3</v>
      </c>
      <c r="AP24" s="62">
        <f t="shared" si="38"/>
        <v>0.65</v>
      </c>
      <c r="AQ24" s="63">
        <f t="shared" si="39"/>
        <v>0.65</v>
      </c>
      <c r="AR24" s="60" t="str">
        <f t="shared" si="40"/>
        <v>ROJO</v>
      </c>
      <c r="AS24" s="152" t="s">
        <v>1347</v>
      </c>
      <c r="AT24" s="152" t="s">
        <v>629</v>
      </c>
      <c r="AU24" s="55" t="str">
        <f t="shared" si="41"/>
        <v>Pendiente</v>
      </c>
      <c r="AV24" s="37"/>
      <c r="AW24" s="56" t="s">
        <v>34</v>
      </c>
      <c r="AX24" s="42"/>
      <c r="AY24" s="42"/>
      <c r="AZ24" s="42"/>
    </row>
    <row r="25" spans="1:52" s="28" customFormat="1" ht="50.1" customHeight="1" x14ac:dyDescent="0.2">
      <c r="A25" s="163">
        <v>340</v>
      </c>
      <c r="B25" s="41">
        <v>43251</v>
      </c>
      <c r="C25" s="38" t="s">
        <v>33</v>
      </c>
      <c r="D25" s="37"/>
      <c r="E25" s="38" t="s">
        <v>222</v>
      </c>
      <c r="F25" s="41">
        <v>43250</v>
      </c>
      <c r="G25" s="115" t="s">
        <v>233</v>
      </c>
      <c r="H25" s="108" t="s">
        <v>51</v>
      </c>
      <c r="I25" s="40" t="s">
        <v>274</v>
      </c>
      <c r="J25" s="38" t="s">
        <v>245</v>
      </c>
      <c r="K25" s="38" t="s">
        <v>256</v>
      </c>
      <c r="L25" s="61">
        <v>1</v>
      </c>
      <c r="M25" s="112" t="s">
        <v>46</v>
      </c>
      <c r="N25" s="38" t="str">
        <f>IF(H25="","",VLOOKUP(H25,dato!$A$2:$B$43,2,FALSE))</f>
        <v>Hernando Ibagué Rodríguez</v>
      </c>
      <c r="O25" s="108" t="s">
        <v>146</v>
      </c>
      <c r="P25" s="38" t="str">
        <f>IF(H25="","",VLOOKUP(O25,dato!$A$2:$B$133,2,FALSE))</f>
        <v>Hernando Ibagué Rodríguez</v>
      </c>
      <c r="Q25" s="37" t="s">
        <v>143</v>
      </c>
      <c r="R25" s="39" t="s">
        <v>264</v>
      </c>
      <c r="S25" s="63">
        <v>1</v>
      </c>
      <c r="T25" s="39" t="s">
        <v>269</v>
      </c>
      <c r="U25" s="59">
        <v>43282</v>
      </c>
      <c r="V25" s="59">
        <v>43585</v>
      </c>
      <c r="W25" s="109">
        <v>43437</v>
      </c>
      <c r="X25" s="120" t="s">
        <v>584</v>
      </c>
      <c r="Y25" s="115">
        <v>1</v>
      </c>
      <c r="Z25" s="62">
        <f t="shared" si="34"/>
        <v>1</v>
      </c>
      <c r="AA25" s="63">
        <f t="shared" si="35"/>
        <v>1</v>
      </c>
      <c r="AB25" s="64" t="str">
        <f t="shared" si="36"/>
        <v>OK</v>
      </c>
      <c r="AC25" s="110" t="s">
        <v>585</v>
      </c>
      <c r="AD25" s="152" t="s">
        <v>629</v>
      </c>
      <c r="AE25" s="109"/>
      <c r="AF25" s="120"/>
      <c r="AG25" s="115"/>
      <c r="AH25" s="61" t="str">
        <f t="shared" si="23"/>
        <v/>
      </c>
      <c r="AI25" s="63" t="str">
        <f t="shared" si="33"/>
        <v/>
      </c>
      <c r="AJ25" s="115" t="str">
        <f t="shared" si="37"/>
        <v/>
      </c>
      <c r="AK25" s="110"/>
      <c r="AL25" s="152"/>
      <c r="AM25" s="205">
        <v>43437</v>
      </c>
      <c r="AN25" s="120" t="s">
        <v>584</v>
      </c>
      <c r="AO25" s="115">
        <v>1</v>
      </c>
      <c r="AP25" s="62">
        <f t="shared" si="38"/>
        <v>1</v>
      </c>
      <c r="AQ25" s="63">
        <f t="shared" si="39"/>
        <v>1</v>
      </c>
      <c r="AR25" s="60" t="str">
        <f t="shared" si="40"/>
        <v>OK</v>
      </c>
      <c r="AS25" s="110" t="s">
        <v>585</v>
      </c>
      <c r="AT25" s="152" t="s">
        <v>629</v>
      </c>
      <c r="AU25" s="55" t="str">
        <f t="shared" si="41"/>
        <v>Cumplida</v>
      </c>
      <c r="AV25" s="37"/>
      <c r="AW25" s="56" t="s">
        <v>34</v>
      </c>
      <c r="AX25" s="42"/>
      <c r="AY25" s="42"/>
      <c r="AZ25" s="42"/>
    </row>
    <row r="26" spans="1:52" s="28" customFormat="1" ht="50.1" customHeight="1" x14ac:dyDescent="0.2">
      <c r="A26" s="163">
        <v>340</v>
      </c>
      <c r="B26" s="41">
        <v>43251</v>
      </c>
      <c r="C26" s="38" t="s">
        <v>33</v>
      </c>
      <c r="D26" s="37"/>
      <c r="E26" s="38" t="s">
        <v>222</v>
      </c>
      <c r="F26" s="41">
        <v>43250</v>
      </c>
      <c r="G26" s="115" t="s">
        <v>233</v>
      </c>
      <c r="H26" s="108" t="s">
        <v>51</v>
      </c>
      <c r="I26" s="40" t="s">
        <v>274</v>
      </c>
      <c r="J26" s="38" t="s">
        <v>245</v>
      </c>
      <c r="K26" s="38" t="s">
        <v>257</v>
      </c>
      <c r="L26" s="61">
        <v>2</v>
      </c>
      <c r="M26" s="112" t="s">
        <v>46</v>
      </c>
      <c r="N26" s="38" t="str">
        <f>IF(H26="","",VLOOKUP(H26,dato!$A$2:$B$43,2,FALSE))</f>
        <v>Hernando Ibagué Rodríguez</v>
      </c>
      <c r="O26" s="108" t="s">
        <v>146</v>
      </c>
      <c r="P26" s="38" t="str">
        <f>IF(H26="","",VLOOKUP(O26,dato!$A$2:$B$133,2,FALSE))</f>
        <v>Hernando Ibagué Rodríguez</v>
      </c>
      <c r="Q26" s="37" t="s">
        <v>143</v>
      </c>
      <c r="R26" s="38" t="s">
        <v>265</v>
      </c>
      <c r="S26" s="63">
        <v>1</v>
      </c>
      <c r="T26" s="39" t="s">
        <v>269</v>
      </c>
      <c r="U26" s="59">
        <v>43282</v>
      </c>
      <c r="V26" s="59">
        <v>43585</v>
      </c>
      <c r="W26" s="110">
        <v>43474</v>
      </c>
      <c r="X26" s="100" t="s">
        <v>580</v>
      </c>
      <c r="Y26" s="149">
        <v>1.3</v>
      </c>
      <c r="Z26" s="62">
        <f t="shared" si="34"/>
        <v>0.65</v>
      </c>
      <c r="AA26" s="63">
        <f t="shared" si="35"/>
        <v>0.65</v>
      </c>
      <c r="AB26" s="64" t="str">
        <f t="shared" si="36"/>
        <v>AMARILLO</v>
      </c>
      <c r="AC26" s="152" t="s">
        <v>582</v>
      </c>
      <c r="AD26" s="152" t="s">
        <v>629</v>
      </c>
      <c r="AE26" s="110"/>
      <c r="AF26" s="100"/>
      <c r="AG26" s="149"/>
      <c r="AH26" s="61" t="str">
        <f t="shared" si="23"/>
        <v/>
      </c>
      <c r="AI26" s="63" t="str">
        <f t="shared" si="33"/>
        <v/>
      </c>
      <c r="AJ26" s="115" t="str">
        <f t="shared" si="37"/>
        <v/>
      </c>
      <c r="AK26" s="152"/>
      <c r="AL26" s="152"/>
      <c r="AM26" s="202">
        <v>43675</v>
      </c>
      <c r="AN26" s="152" t="s">
        <v>1328</v>
      </c>
      <c r="AO26" s="149">
        <v>2</v>
      </c>
      <c r="AP26" s="62">
        <f t="shared" si="38"/>
        <v>1</v>
      </c>
      <c r="AQ26" s="63">
        <f t="shared" si="39"/>
        <v>1</v>
      </c>
      <c r="AR26" s="60" t="str">
        <f t="shared" si="40"/>
        <v>OK</v>
      </c>
      <c r="AS26" s="152" t="s">
        <v>1348</v>
      </c>
      <c r="AT26" s="152" t="s">
        <v>629</v>
      </c>
      <c r="AU26" s="55" t="str">
        <f t="shared" si="41"/>
        <v>Pendiente</v>
      </c>
      <c r="AV26" s="37"/>
      <c r="AW26" s="56" t="s">
        <v>34</v>
      </c>
      <c r="AX26" s="42"/>
      <c r="AY26" s="42"/>
      <c r="AZ26" s="42"/>
    </row>
    <row r="27" spans="1:52" s="28" customFormat="1" ht="50.1" customHeight="1" x14ac:dyDescent="0.2">
      <c r="A27" s="163">
        <v>340</v>
      </c>
      <c r="B27" s="41">
        <v>43251</v>
      </c>
      <c r="C27" s="38" t="s">
        <v>33</v>
      </c>
      <c r="D27" s="37"/>
      <c r="E27" s="38" t="s">
        <v>222</v>
      </c>
      <c r="F27" s="41">
        <v>43250</v>
      </c>
      <c r="G27" s="115" t="s">
        <v>234</v>
      </c>
      <c r="H27" s="108" t="s">
        <v>51</v>
      </c>
      <c r="I27" s="40" t="s">
        <v>277</v>
      </c>
      <c r="J27" s="38" t="s">
        <v>246</v>
      </c>
      <c r="K27" s="48" t="s">
        <v>258</v>
      </c>
      <c r="L27" s="61">
        <v>1</v>
      </c>
      <c r="M27" s="112" t="s">
        <v>46</v>
      </c>
      <c r="N27" s="38" t="str">
        <f>IF(H27="","",VLOOKUP(H27,dato!$A$2:$B$43,2,FALSE))</f>
        <v>Hernando Ibagué Rodríguez</v>
      </c>
      <c r="O27" s="108" t="s">
        <v>146</v>
      </c>
      <c r="P27" s="38" t="str">
        <f>IF(H27="","",VLOOKUP(O27,dato!$A$2:$B$133,2,FALSE))</f>
        <v>Hernando Ibagué Rodríguez</v>
      </c>
      <c r="Q27" s="37" t="s">
        <v>143</v>
      </c>
      <c r="R27" s="38" t="s">
        <v>264</v>
      </c>
      <c r="S27" s="63">
        <v>1</v>
      </c>
      <c r="T27" s="39" t="s">
        <v>269</v>
      </c>
      <c r="U27" s="59">
        <v>43282</v>
      </c>
      <c r="V27" s="59">
        <v>43585</v>
      </c>
      <c r="W27" s="109">
        <v>43437</v>
      </c>
      <c r="X27" s="120" t="s">
        <v>586</v>
      </c>
      <c r="Y27" s="115">
        <v>1</v>
      </c>
      <c r="Z27" s="62">
        <f t="shared" si="34"/>
        <v>1</v>
      </c>
      <c r="AA27" s="63">
        <f t="shared" si="35"/>
        <v>1</v>
      </c>
      <c r="AB27" s="64" t="str">
        <f t="shared" si="36"/>
        <v>OK</v>
      </c>
      <c r="AC27" s="110" t="s">
        <v>587</v>
      </c>
      <c r="AD27" s="152" t="s">
        <v>629</v>
      </c>
      <c r="AE27" s="109"/>
      <c r="AF27" s="120"/>
      <c r="AG27" s="115"/>
      <c r="AH27" s="61" t="str">
        <f t="shared" si="23"/>
        <v/>
      </c>
      <c r="AI27" s="63" t="str">
        <f t="shared" si="33"/>
        <v/>
      </c>
      <c r="AJ27" s="115" t="str">
        <f t="shared" si="37"/>
        <v/>
      </c>
      <c r="AK27" s="110"/>
      <c r="AL27" s="152"/>
      <c r="AM27" s="205">
        <v>43437</v>
      </c>
      <c r="AN27" s="120" t="s">
        <v>586</v>
      </c>
      <c r="AO27" s="115">
        <v>1</v>
      </c>
      <c r="AP27" s="62">
        <f t="shared" si="38"/>
        <v>1</v>
      </c>
      <c r="AQ27" s="63">
        <f t="shared" si="39"/>
        <v>1</v>
      </c>
      <c r="AR27" s="60" t="str">
        <f t="shared" si="40"/>
        <v>OK</v>
      </c>
      <c r="AS27" s="110" t="s">
        <v>587</v>
      </c>
      <c r="AT27" s="152" t="s">
        <v>629</v>
      </c>
      <c r="AU27" s="55" t="str">
        <f t="shared" si="41"/>
        <v>Cumplida</v>
      </c>
      <c r="AV27" s="37"/>
      <c r="AW27" s="56" t="s">
        <v>34</v>
      </c>
      <c r="AX27" s="42"/>
      <c r="AY27" s="42"/>
      <c r="AZ27" s="42"/>
    </row>
    <row r="28" spans="1:52" s="28" customFormat="1" ht="50.1" customHeight="1" x14ac:dyDescent="0.2">
      <c r="A28" s="163">
        <v>340</v>
      </c>
      <c r="B28" s="41">
        <v>43251</v>
      </c>
      <c r="C28" s="38" t="s">
        <v>33</v>
      </c>
      <c r="D28" s="37"/>
      <c r="E28" s="38" t="s">
        <v>222</v>
      </c>
      <c r="F28" s="41">
        <v>43250</v>
      </c>
      <c r="G28" s="115" t="s">
        <v>234</v>
      </c>
      <c r="H28" s="108" t="s">
        <v>51</v>
      </c>
      <c r="I28" s="40" t="s">
        <v>278</v>
      </c>
      <c r="J28" s="38" t="s">
        <v>246</v>
      </c>
      <c r="K28" s="38" t="s">
        <v>257</v>
      </c>
      <c r="L28" s="61">
        <v>2</v>
      </c>
      <c r="M28" s="112" t="s">
        <v>46</v>
      </c>
      <c r="N28" s="38" t="str">
        <f>IF(H28="","",VLOOKUP(H28,dato!$A$2:$B$43,2,FALSE))</f>
        <v>Hernando Ibagué Rodríguez</v>
      </c>
      <c r="O28" s="108" t="s">
        <v>146</v>
      </c>
      <c r="P28" s="38" t="str">
        <f>IF(H28="","",VLOOKUP(O28,dato!$A$2:$B$133,2,FALSE))</f>
        <v>Hernando Ibagué Rodríguez</v>
      </c>
      <c r="Q28" s="37" t="s">
        <v>143</v>
      </c>
      <c r="R28" s="38" t="s">
        <v>265</v>
      </c>
      <c r="S28" s="63">
        <v>1</v>
      </c>
      <c r="T28" s="39" t="s">
        <v>269</v>
      </c>
      <c r="U28" s="59">
        <v>43282</v>
      </c>
      <c r="V28" s="59">
        <v>43585</v>
      </c>
      <c r="W28" s="110">
        <v>43474</v>
      </c>
      <c r="X28" s="100" t="s">
        <v>580</v>
      </c>
      <c r="Y28" s="149">
        <v>1.3</v>
      </c>
      <c r="Z28" s="62">
        <f t="shared" si="34"/>
        <v>0.65</v>
      </c>
      <c r="AA28" s="63">
        <f t="shared" si="35"/>
        <v>0.65</v>
      </c>
      <c r="AB28" s="64" t="str">
        <f t="shared" si="36"/>
        <v>AMARILLO</v>
      </c>
      <c r="AC28" s="152" t="s">
        <v>583</v>
      </c>
      <c r="AD28" s="152" t="s">
        <v>629</v>
      </c>
      <c r="AE28" s="110"/>
      <c r="AF28" s="100"/>
      <c r="AG28" s="149"/>
      <c r="AH28" s="61" t="str">
        <f t="shared" si="23"/>
        <v/>
      </c>
      <c r="AI28" s="63" t="str">
        <f t="shared" si="33"/>
        <v/>
      </c>
      <c r="AJ28" s="115" t="str">
        <f t="shared" si="37"/>
        <v/>
      </c>
      <c r="AK28" s="152"/>
      <c r="AL28" s="152"/>
      <c r="AM28" s="202">
        <v>43675</v>
      </c>
      <c r="AN28" s="152" t="s">
        <v>1329</v>
      </c>
      <c r="AO28" s="149">
        <v>2</v>
      </c>
      <c r="AP28" s="62">
        <f t="shared" si="38"/>
        <v>1</v>
      </c>
      <c r="AQ28" s="63">
        <f t="shared" si="39"/>
        <v>1</v>
      </c>
      <c r="AR28" s="60" t="str">
        <f t="shared" si="40"/>
        <v>OK</v>
      </c>
      <c r="AS28" s="152" t="s">
        <v>1349</v>
      </c>
      <c r="AT28" s="152" t="s">
        <v>629</v>
      </c>
      <c r="AU28" s="55" t="str">
        <f t="shared" si="41"/>
        <v>Pendiente</v>
      </c>
      <c r="AV28" s="37"/>
      <c r="AW28" s="56" t="s">
        <v>34</v>
      </c>
      <c r="AX28" s="42"/>
      <c r="AY28" s="42"/>
      <c r="AZ28" s="42"/>
    </row>
    <row r="29" spans="1:52" s="28" customFormat="1" ht="50.1" customHeight="1" x14ac:dyDescent="0.2">
      <c r="A29" s="210">
        <v>342</v>
      </c>
      <c r="B29" s="49">
        <v>43321</v>
      </c>
      <c r="C29" s="50" t="s">
        <v>36</v>
      </c>
      <c r="D29" s="51"/>
      <c r="E29" s="50" t="s">
        <v>275</v>
      </c>
      <c r="F29" s="49">
        <v>43245</v>
      </c>
      <c r="G29" s="115" t="s">
        <v>426</v>
      </c>
      <c r="H29" s="52" t="s">
        <v>1219</v>
      </c>
      <c r="I29" s="53" t="s">
        <v>427</v>
      </c>
      <c r="J29" s="53" t="s">
        <v>428</v>
      </c>
      <c r="K29" s="53" t="s">
        <v>429</v>
      </c>
      <c r="L29" s="66">
        <v>1</v>
      </c>
      <c r="M29" s="134" t="s">
        <v>43</v>
      </c>
      <c r="N29" s="38" t="str">
        <f>IF(H29="","",VLOOKUP(H29,dato!$A$2:$B$43,2,FALSE))</f>
        <v>Juan Carlos Gómez Melgarejo</v>
      </c>
      <c r="O29" s="38" t="s">
        <v>216</v>
      </c>
      <c r="P29" s="38" t="s">
        <v>1241</v>
      </c>
      <c r="Q29" s="53" t="s">
        <v>496</v>
      </c>
      <c r="R29" s="53" t="s">
        <v>497</v>
      </c>
      <c r="S29" s="67">
        <v>1</v>
      </c>
      <c r="T29" s="53" t="s">
        <v>498</v>
      </c>
      <c r="U29" s="59">
        <v>43313</v>
      </c>
      <c r="V29" s="59">
        <v>43465</v>
      </c>
      <c r="W29" s="198">
        <v>43537</v>
      </c>
      <c r="X29" s="155" t="s">
        <v>807</v>
      </c>
      <c r="Y29" s="151">
        <v>0.95</v>
      </c>
      <c r="Z29" s="62">
        <f t="shared" ref="Z29:Z47" si="42">(IF(Y29="","",IF(OR($L29=0,$L29="",W29=""),"",Y29/$L29)))</f>
        <v>0.95</v>
      </c>
      <c r="AA29" s="63">
        <f t="shared" ref="AA29:AA47" si="43">(IF(OR($S29="",Z29=""),"",IF(OR($S29=0,Z29=0),0,IF((Z29*100%)/$S29&gt;100%,100%,(Z29*100%)/$S29))))</f>
        <v>0.95</v>
      </c>
      <c r="AB29" s="64" t="str">
        <f t="shared" ref="AB29:AB47" si="44">IF(Y29="","",IF(W29="","FALTA FECHA SEGUIMIENTO",IF(W29&gt;$V29,IF(AA29=100%,"OK","ROJO"),IF(AA29&lt;ROUND(DAYS360($U29,W29,FALSE),0)/ROUND(DAYS360($U29,$V29,FALSE),-1),"ROJO",IF(AA29=100%,"OK","AMARILLO")))))</f>
        <v>ROJO</v>
      </c>
      <c r="AC29" s="155" t="s">
        <v>810</v>
      </c>
      <c r="AD29" s="153" t="s">
        <v>219</v>
      </c>
      <c r="AE29" s="154"/>
      <c r="AF29" s="155"/>
      <c r="AG29" s="151"/>
      <c r="AH29" s="61" t="str">
        <f t="shared" ref="AH29:AH46" si="45">IF(AG29="","",IF(OR($L29=0,$L29="",AE29=""),"",AG29/$L29))</f>
        <v/>
      </c>
      <c r="AI29" s="61" t="str">
        <f t="shared" ref="AI29:AI46" si="46">IF(OR($S29="",AH29=""),"",IF(OR($S29=0,AH29=0),0,IF((AH29*100%)/$S29&gt;100%,100%,(AH29*100%)/$S29)))</f>
        <v/>
      </c>
      <c r="AJ29" s="115" t="str">
        <f t="shared" ref="AJ29:AJ46" si="47">IF(AG29="","",IF(AE29="","FALTA FECHA SEGUIMIENTO",IF(AE29&gt;$V29,IF(AI29=100%,"OK","ROJO"),IF(AI29&lt;ROUND(DAYS360($U29,AE29,FALSE),0)/ROUND(DAYS360($U29,$V29,FALSE),-1),"ROJO",IF(AI29=100%,"OK","AMARILLO")))))</f>
        <v/>
      </c>
      <c r="AK29" s="155"/>
      <c r="AL29" s="153"/>
      <c r="AM29" s="154">
        <v>43677</v>
      </c>
      <c r="AN29" s="155" t="s">
        <v>1449</v>
      </c>
      <c r="AO29" s="151">
        <v>1</v>
      </c>
      <c r="AP29" s="113">
        <f t="shared" ref="AP29:AP47" si="48">(IF(AO29="","",IF(OR($L29=0,$L29="",AM29=""),"",AO29/$L29)))</f>
        <v>1</v>
      </c>
      <c r="AQ29" s="114">
        <f t="shared" ref="AQ29:AQ47" si="49">IF(OR($S29="",AP29=""),"",IF(OR($S29=0,AP29=0),0,IF((AP29*100%)/$S29&gt;100%,100%,(AP29*100%)/$S29)))</f>
        <v>1</v>
      </c>
      <c r="AR29" s="111" t="str">
        <f t="shared" ref="AR29:AR47" si="50">IF(AO29="","",IF(AM29="","FALTA FECHA SEGUIMIENTO",IF(AM29&gt;$V29,IF(AQ29=100%,"OK","ROJO"),IF(AQ29&lt;ROUND(DAYS360($U29,AM29,FALSE),0)/ROUND(DAYS360($U29,$V29,FALSE),-1),"ROJO",IF(AQ29=100%,"OK","AMARILLO")))))</f>
        <v>OK</v>
      </c>
      <c r="AS29" s="155" t="s">
        <v>1491</v>
      </c>
      <c r="AT29" s="153" t="s">
        <v>219</v>
      </c>
      <c r="AU29" s="43" t="str">
        <f t="shared" ref="AU29:AU47" si="51">IF(A29="","",IF(OR(AA29=100%,AI29=100%,AY29=100%,BG29=100%),"Cumplida","Pendiente"))</f>
        <v>Pendiente</v>
      </c>
      <c r="AV29" s="51"/>
      <c r="AW29" s="54" t="s">
        <v>34</v>
      </c>
    </row>
    <row r="30" spans="1:52" s="28" customFormat="1" ht="50.1" customHeight="1" x14ac:dyDescent="0.2">
      <c r="A30" s="210">
        <v>342</v>
      </c>
      <c r="B30" s="49">
        <v>43321</v>
      </c>
      <c r="C30" s="50" t="s">
        <v>36</v>
      </c>
      <c r="D30" s="51"/>
      <c r="E30" s="50" t="s">
        <v>275</v>
      </c>
      <c r="F30" s="49">
        <v>43245</v>
      </c>
      <c r="G30" s="115" t="s">
        <v>430</v>
      </c>
      <c r="H30" s="52" t="s">
        <v>1219</v>
      </c>
      <c r="I30" s="53" t="s">
        <v>431</v>
      </c>
      <c r="J30" s="53" t="s">
        <v>432</v>
      </c>
      <c r="K30" s="53" t="s">
        <v>433</v>
      </c>
      <c r="L30" s="66">
        <v>2</v>
      </c>
      <c r="M30" s="134" t="s">
        <v>46</v>
      </c>
      <c r="N30" s="38" t="str">
        <f>IF(H30="","",VLOOKUP(H30,dato!$A$2:$B$43,2,FALSE))</f>
        <v>Juan Carlos Gómez Melgarejo</v>
      </c>
      <c r="O30" s="38" t="s">
        <v>216</v>
      </c>
      <c r="P30" s="152" t="s">
        <v>1241</v>
      </c>
      <c r="Q30" s="53" t="s">
        <v>496</v>
      </c>
      <c r="R30" s="53" t="s">
        <v>499</v>
      </c>
      <c r="S30" s="67">
        <v>1</v>
      </c>
      <c r="T30" s="53" t="s">
        <v>500</v>
      </c>
      <c r="U30" s="59">
        <v>43327</v>
      </c>
      <c r="V30" s="59">
        <v>43495</v>
      </c>
      <c r="W30" s="198">
        <v>43537</v>
      </c>
      <c r="X30" s="156" t="s">
        <v>808</v>
      </c>
      <c r="Y30" s="151">
        <v>0.15</v>
      </c>
      <c r="Z30" s="62">
        <f t="shared" si="42"/>
        <v>7.4999999999999997E-2</v>
      </c>
      <c r="AA30" s="63">
        <f t="shared" si="43"/>
        <v>7.4999999999999997E-2</v>
      </c>
      <c r="AB30" s="64" t="str">
        <f t="shared" si="44"/>
        <v>ROJO</v>
      </c>
      <c r="AC30" s="157" t="s">
        <v>811</v>
      </c>
      <c r="AD30" s="153" t="s">
        <v>219</v>
      </c>
      <c r="AE30" s="154"/>
      <c r="AF30" s="156"/>
      <c r="AG30" s="151"/>
      <c r="AH30" s="61" t="str">
        <f t="shared" si="45"/>
        <v/>
      </c>
      <c r="AI30" s="61" t="str">
        <f t="shared" si="46"/>
        <v/>
      </c>
      <c r="AJ30" s="115" t="str">
        <f t="shared" si="47"/>
        <v/>
      </c>
      <c r="AK30" s="157"/>
      <c r="AL30" s="153"/>
      <c r="AM30" s="154">
        <v>43677</v>
      </c>
      <c r="AN30" s="170" t="s">
        <v>1450</v>
      </c>
      <c r="AO30" s="151">
        <v>2</v>
      </c>
      <c r="AP30" s="113">
        <f t="shared" si="48"/>
        <v>1</v>
      </c>
      <c r="AQ30" s="114">
        <f t="shared" si="49"/>
        <v>1</v>
      </c>
      <c r="AR30" s="111" t="str">
        <f t="shared" si="50"/>
        <v>OK</v>
      </c>
      <c r="AS30" s="157" t="s">
        <v>1492</v>
      </c>
      <c r="AT30" s="153" t="s">
        <v>219</v>
      </c>
      <c r="AU30" s="43" t="str">
        <f t="shared" si="51"/>
        <v>Pendiente</v>
      </c>
      <c r="AV30" s="51"/>
      <c r="AW30" s="54" t="s">
        <v>34</v>
      </c>
    </row>
    <row r="31" spans="1:52" s="28" customFormat="1" ht="50.1" customHeight="1" x14ac:dyDescent="0.2">
      <c r="A31" s="210">
        <v>342</v>
      </c>
      <c r="B31" s="49">
        <v>43321</v>
      </c>
      <c r="C31" s="50" t="s">
        <v>36</v>
      </c>
      <c r="D31" s="51"/>
      <c r="E31" s="50" t="s">
        <v>275</v>
      </c>
      <c r="F31" s="49">
        <v>43245</v>
      </c>
      <c r="G31" s="115" t="s">
        <v>434</v>
      </c>
      <c r="H31" s="52" t="s">
        <v>1219</v>
      </c>
      <c r="I31" s="53" t="s">
        <v>435</v>
      </c>
      <c r="J31" s="53" t="s">
        <v>436</v>
      </c>
      <c r="K31" s="53" t="s">
        <v>437</v>
      </c>
      <c r="L31" s="66">
        <v>1</v>
      </c>
      <c r="M31" s="134" t="s">
        <v>46</v>
      </c>
      <c r="N31" s="38" t="str">
        <f>IF(H31="","",VLOOKUP(H31,dato!$A$2:$B$43,2,FALSE))</f>
        <v>Juan Carlos Gómez Melgarejo</v>
      </c>
      <c r="O31" s="38" t="s">
        <v>216</v>
      </c>
      <c r="P31" s="152" t="s">
        <v>1241</v>
      </c>
      <c r="Q31" s="53" t="s">
        <v>496</v>
      </c>
      <c r="R31" s="53" t="s">
        <v>501</v>
      </c>
      <c r="S31" s="67">
        <v>1</v>
      </c>
      <c r="T31" s="53" t="s">
        <v>501</v>
      </c>
      <c r="U31" s="59">
        <v>43313</v>
      </c>
      <c r="V31" s="138">
        <v>43605</v>
      </c>
      <c r="W31" s="198">
        <v>43537</v>
      </c>
      <c r="X31" s="155" t="s">
        <v>809</v>
      </c>
      <c r="Y31" s="151">
        <f>0.5+0.3</f>
        <v>0.8</v>
      </c>
      <c r="Z31" s="62">
        <f t="shared" si="42"/>
        <v>0.8</v>
      </c>
      <c r="AA31" s="63">
        <f t="shared" si="43"/>
        <v>0.8</v>
      </c>
      <c r="AB31" s="64" t="str">
        <f t="shared" si="44"/>
        <v>AMARILLO</v>
      </c>
      <c r="AC31" s="155" t="s">
        <v>812</v>
      </c>
      <c r="AD31" s="153" t="s">
        <v>219</v>
      </c>
      <c r="AE31" s="154"/>
      <c r="AF31" s="155"/>
      <c r="AG31" s="151"/>
      <c r="AH31" s="61" t="str">
        <f t="shared" si="45"/>
        <v/>
      </c>
      <c r="AI31" s="61" t="str">
        <f t="shared" si="46"/>
        <v/>
      </c>
      <c r="AJ31" s="115" t="str">
        <f t="shared" si="47"/>
        <v/>
      </c>
      <c r="AK31" s="155"/>
      <c r="AL31" s="153"/>
      <c r="AM31" s="154">
        <v>43677</v>
      </c>
      <c r="AN31" s="155" t="s">
        <v>1451</v>
      </c>
      <c r="AO31" s="151">
        <v>0.5</v>
      </c>
      <c r="AP31" s="113"/>
      <c r="AQ31" s="114" t="str">
        <f t="shared" si="49"/>
        <v/>
      </c>
      <c r="AR31" s="111" t="str">
        <f t="shared" si="50"/>
        <v>ROJO</v>
      </c>
      <c r="AS31" s="212" t="s">
        <v>1493</v>
      </c>
      <c r="AT31" s="153" t="s">
        <v>219</v>
      </c>
      <c r="AU31" s="43" t="str">
        <f t="shared" si="51"/>
        <v>Pendiente</v>
      </c>
      <c r="AV31" s="51"/>
      <c r="AW31" s="54" t="s">
        <v>34</v>
      </c>
    </row>
    <row r="32" spans="1:52" s="28" customFormat="1" ht="50.1" customHeight="1" x14ac:dyDescent="0.2">
      <c r="A32" s="210">
        <v>342</v>
      </c>
      <c r="B32" s="49">
        <v>43321</v>
      </c>
      <c r="C32" s="50" t="s">
        <v>36</v>
      </c>
      <c r="D32" s="51"/>
      <c r="E32" s="50" t="s">
        <v>275</v>
      </c>
      <c r="F32" s="49">
        <v>43245</v>
      </c>
      <c r="G32" s="115" t="s">
        <v>438</v>
      </c>
      <c r="H32" s="52" t="s">
        <v>1219</v>
      </c>
      <c r="I32" s="53" t="s">
        <v>439</v>
      </c>
      <c r="J32" s="53" t="s">
        <v>440</v>
      </c>
      <c r="K32" s="53" t="s">
        <v>441</v>
      </c>
      <c r="L32" s="66">
        <v>2</v>
      </c>
      <c r="M32" s="134" t="s">
        <v>46</v>
      </c>
      <c r="N32" s="38" t="str">
        <f>IF(H32="","",VLOOKUP(H32,dato!$A$2:$B$43,2,FALSE))</f>
        <v>Juan Carlos Gómez Melgarejo</v>
      </c>
      <c r="O32" s="38" t="s">
        <v>216</v>
      </c>
      <c r="P32" s="152" t="s">
        <v>1241</v>
      </c>
      <c r="Q32" s="53" t="s">
        <v>496</v>
      </c>
      <c r="R32" s="53" t="s">
        <v>499</v>
      </c>
      <c r="S32" s="67">
        <v>1</v>
      </c>
      <c r="T32" s="53" t="s">
        <v>500</v>
      </c>
      <c r="U32" s="59">
        <v>43313</v>
      </c>
      <c r="V32" s="138">
        <v>43554</v>
      </c>
      <c r="W32" s="198">
        <v>43537</v>
      </c>
      <c r="X32" s="155" t="s">
        <v>813</v>
      </c>
      <c r="Y32" s="151">
        <v>0.5</v>
      </c>
      <c r="Z32" s="62">
        <f t="shared" si="42"/>
        <v>0.25</v>
      </c>
      <c r="AA32" s="63">
        <f t="shared" si="43"/>
        <v>0.25</v>
      </c>
      <c r="AB32" s="64" t="str">
        <f t="shared" si="44"/>
        <v>ROJO</v>
      </c>
      <c r="AC32" s="155" t="s">
        <v>817</v>
      </c>
      <c r="AD32" s="153" t="s">
        <v>219</v>
      </c>
      <c r="AE32" s="154"/>
      <c r="AF32" s="155"/>
      <c r="AG32" s="151"/>
      <c r="AH32" s="61" t="str">
        <f t="shared" si="45"/>
        <v/>
      </c>
      <c r="AI32" s="61" t="str">
        <f t="shared" si="46"/>
        <v/>
      </c>
      <c r="AJ32" s="115" t="str">
        <f t="shared" si="47"/>
        <v/>
      </c>
      <c r="AK32" s="155"/>
      <c r="AL32" s="153"/>
      <c r="AM32" s="154">
        <v>43677</v>
      </c>
      <c r="AN32" s="155" t="s">
        <v>1452</v>
      </c>
      <c r="AO32" s="151">
        <v>1.9</v>
      </c>
      <c r="AP32" s="113">
        <f t="shared" si="48"/>
        <v>0.95</v>
      </c>
      <c r="AQ32" s="114">
        <f t="shared" si="49"/>
        <v>0.95</v>
      </c>
      <c r="AR32" s="111" t="str">
        <f t="shared" si="50"/>
        <v>ROJO</v>
      </c>
      <c r="AS32" s="212" t="s">
        <v>1494</v>
      </c>
      <c r="AT32" s="153" t="s">
        <v>219</v>
      </c>
      <c r="AU32" s="43" t="str">
        <f t="shared" si="51"/>
        <v>Pendiente</v>
      </c>
      <c r="AV32" s="51"/>
      <c r="AW32" s="54" t="s">
        <v>34</v>
      </c>
    </row>
    <row r="33" spans="1:49" s="28" customFormat="1" ht="50.1" customHeight="1" x14ac:dyDescent="0.2">
      <c r="A33" s="210">
        <v>342</v>
      </c>
      <c r="B33" s="49">
        <v>43321</v>
      </c>
      <c r="C33" s="50" t="s">
        <v>36</v>
      </c>
      <c r="D33" s="51"/>
      <c r="E33" s="50" t="s">
        <v>275</v>
      </c>
      <c r="F33" s="49">
        <v>43245</v>
      </c>
      <c r="G33" s="115" t="s">
        <v>438</v>
      </c>
      <c r="H33" s="52" t="s">
        <v>1219</v>
      </c>
      <c r="I33" s="53" t="s">
        <v>442</v>
      </c>
      <c r="J33" s="53" t="s">
        <v>443</v>
      </c>
      <c r="K33" s="53" t="s">
        <v>444</v>
      </c>
      <c r="L33" s="66">
        <v>1</v>
      </c>
      <c r="M33" s="134" t="s">
        <v>43</v>
      </c>
      <c r="N33" s="38" t="str">
        <f>IF(H33="","",VLOOKUP(H33,dato!$A$2:$B$43,2,FALSE))</f>
        <v>Juan Carlos Gómez Melgarejo</v>
      </c>
      <c r="O33" s="38" t="s">
        <v>216</v>
      </c>
      <c r="P33" s="152" t="s">
        <v>1241</v>
      </c>
      <c r="Q33" s="53" t="s">
        <v>496</v>
      </c>
      <c r="R33" s="53" t="s">
        <v>499</v>
      </c>
      <c r="S33" s="67">
        <v>1</v>
      </c>
      <c r="T33" s="53" t="s">
        <v>502</v>
      </c>
      <c r="U33" s="59">
        <v>43313</v>
      </c>
      <c r="V33" s="138">
        <v>43554</v>
      </c>
      <c r="W33" s="198">
        <v>43537</v>
      </c>
      <c r="X33" s="155" t="s">
        <v>814</v>
      </c>
      <c r="Y33" s="151">
        <v>0</v>
      </c>
      <c r="Z33" s="62">
        <f t="shared" si="42"/>
        <v>0</v>
      </c>
      <c r="AA33" s="63">
        <f t="shared" si="43"/>
        <v>0</v>
      </c>
      <c r="AB33" s="64" t="str">
        <f t="shared" si="44"/>
        <v>ROJO</v>
      </c>
      <c r="AC33" s="155" t="s">
        <v>818</v>
      </c>
      <c r="AD33" s="153" t="s">
        <v>219</v>
      </c>
      <c r="AE33" s="154"/>
      <c r="AF33" s="155"/>
      <c r="AG33" s="151"/>
      <c r="AH33" s="61" t="str">
        <f t="shared" si="45"/>
        <v/>
      </c>
      <c r="AI33" s="61" t="str">
        <f t="shared" si="46"/>
        <v/>
      </c>
      <c r="AJ33" s="115" t="str">
        <f t="shared" si="47"/>
        <v/>
      </c>
      <c r="AK33" s="155"/>
      <c r="AL33" s="153"/>
      <c r="AM33" s="154">
        <v>43677</v>
      </c>
      <c r="AN33" s="155" t="s">
        <v>1453</v>
      </c>
      <c r="AO33" s="151">
        <v>0.9</v>
      </c>
      <c r="AP33" s="113">
        <f t="shared" si="48"/>
        <v>0.9</v>
      </c>
      <c r="AQ33" s="114">
        <f t="shared" si="49"/>
        <v>0.9</v>
      </c>
      <c r="AR33" s="111" t="str">
        <f t="shared" si="50"/>
        <v>ROJO</v>
      </c>
      <c r="AS33" s="212" t="s">
        <v>1494</v>
      </c>
      <c r="AT33" s="153" t="s">
        <v>219</v>
      </c>
      <c r="AU33" s="43" t="str">
        <f t="shared" si="51"/>
        <v>Pendiente</v>
      </c>
      <c r="AV33" s="51"/>
      <c r="AW33" s="54" t="s">
        <v>34</v>
      </c>
    </row>
    <row r="34" spans="1:49" s="28" customFormat="1" ht="50.1" customHeight="1" x14ac:dyDescent="0.2">
      <c r="A34" s="210">
        <v>342</v>
      </c>
      <c r="B34" s="49">
        <v>43321</v>
      </c>
      <c r="C34" s="50" t="s">
        <v>36</v>
      </c>
      <c r="D34" s="51"/>
      <c r="E34" s="50" t="s">
        <v>275</v>
      </c>
      <c r="F34" s="49">
        <v>43245</v>
      </c>
      <c r="G34" s="115" t="s">
        <v>445</v>
      </c>
      <c r="H34" s="52" t="s">
        <v>1219</v>
      </c>
      <c r="I34" s="53" t="s">
        <v>446</v>
      </c>
      <c r="J34" s="53" t="s">
        <v>447</v>
      </c>
      <c r="K34" s="53" t="s">
        <v>448</v>
      </c>
      <c r="L34" s="66">
        <v>2</v>
      </c>
      <c r="M34" s="134" t="s">
        <v>43</v>
      </c>
      <c r="N34" s="38" t="str">
        <f>IF(H34="","",VLOOKUP(H34,dato!$A$2:$B$43,2,FALSE))</f>
        <v>Juan Carlos Gómez Melgarejo</v>
      </c>
      <c r="O34" s="38" t="s">
        <v>216</v>
      </c>
      <c r="P34" s="152" t="s">
        <v>1241</v>
      </c>
      <c r="Q34" s="53" t="s">
        <v>496</v>
      </c>
      <c r="R34" s="53" t="s">
        <v>499</v>
      </c>
      <c r="S34" s="67">
        <v>1</v>
      </c>
      <c r="T34" s="53" t="s">
        <v>500</v>
      </c>
      <c r="U34" s="59">
        <v>43327</v>
      </c>
      <c r="V34" s="138">
        <v>43605</v>
      </c>
      <c r="W34" s="198">
        <v>43537</v>
      </c>
      <c r="X34" s="155" t="s">
        <v>815</v>
      </c>
      <c r="Y34" s="151">
        <v>1</v>
      </c>
      <c r="Z34" s="62">
        <f t="shared" si="42"/>
        <v>0.5</v>
      </c>
      <c r="AA34" s="63">
        <f t="shared" si="43"/>
        <v>0.5</v>
      </c>
      <c r="AB34" s="64" t="str">
        <f t="shared" si="44"/>
        <v>ROJO</v>
      </c>
      <c r="AC34" s="155" t="s">
        <v>819</v>
      </c>
      <c r="AD34" s="153" t="s">
        <v>219</v>
      </c>
      <c r="AE34" s="154"/>
      <c r="AF34" s="155"/>
      <c r="AG34" s="151"/>
      <c r="AH34" s="61" t="str">
        <f t="shared" si="45"/>
        <v/>
      </c>
      <c r="AI34" s="61" t="str">
        <f t="shared" si="46"/>
        <v/>
      </c>
      <c r="AJ34" s="115" t="str">
        <f t="shared" si="47"/>
        <v/>
      </c>
      <c r="AK34" s="155"/>
      <c r="AL34" s="153"/>
      <c r="AM34" s="154">
        <v>43677</v>
      </c>
      <c r="AN34" s="155" t="s">
        <v>1454</v>
      </c>
      <c r="AO34" s="151">
        <v>2</v>
      </c>
      <c r="AP34" s="113">
        <f t="shared" si="48"/>
        <v>1</v>
      </c>
      <c r="AQ34" s="114">
        <f t="shared" si="49"/>
        <v>1</v>
      </c>
      <c r="AR34" s="111" t="str">
        <f t="shared" si="50"/>
        <v>OK</v>
      </c>
      <c r="AS34" s="212" t="s">
        <v>1492</v>
      </c>
      <c r="AT34" s="153" t="s">
        <v>219</v>
      </c>
      <c r="AU34" s="43" t="str">
        <f t="shared" si="51"/>
        <v>Pendiente</v>
      </c>
      <c r="AV34" s="51"/>
      <c r="AW34" s="54" t="s">
        <v>34</v>
      </c>
    </row>
    <row r="35" spans="1:49" s="28" customFormat="1" ht="50.1" customHeight="1" x14ac:dyDescent="0.2">
      <c r="A35" s="210">
        <v>342</v>
      </c>
      <c r="B35" s="49">
        <v>43321</v>
      </c>
      <c r="C35" s="50" t="s">
        <v>36</v>
      </c>
      <c r="D35" s="51"/>
      <c r="E35" s="50" t="s">
        <v>275</v>
      </c>
      <c r="F35" s="49">
        <v>43245</v>
      </c>
      <c r="G35" s="115" t="s">
        <v>445</v>
      </c>
      <c r="H35" s="52" t="s">
        <v>1219</v>
      </c>
      <c r="I35" s="53" t="s">
        <v>449</v>
      </c>
      <c r="J35" s="53" t="s">
        <v>450</v>
      </c>
      <c r="K35" s="53" t="s">
        <v>451</v>
      </c>
      <c r="L35" s="66">
        <v>1</v>
      </c>
      <c r="M35" s="134" t="s">
        <v>46</v>
      </c>
      <c r="N35" s="38" t="str">
        <f>IF(H35="","",VLOOKUP(H35,dato!$A$2:$B$43,2,FALSE))</f>
        <v>Juan Carlos Gómez Melgarejo</v>
      </c>
      <c r="O35" s="38" t="s">
        <v>216</v>
      </c>
      <c r="P35" s="152" t="s">
        <v>1241</v>
      </c>
      <c r="Q35" s="53" t="s">
        <v>496</v>
      </c>
      <c r="R35" s="53" t="s">
        <v>503</v>
      </c>
      <c r="S35" s="67">
        <v>1</v>
      </c>
      <c r="T35" s="53" t="s">
        <v>503</v>
      </c>
      <c r="U35" s="59">
        <v>43313</v>
      </c>
      <c r="V35" s="138">
        <v>43554</v>
      </c>
      <c r="W35" s="199">
        <v>43538</v>
      </c>
      <c r="X35" s="155" t="s">
        <v>816</v>
      </c>
      <c r="Y35" s="151">
        <v>0.5</v>
      </c>
      <c r="Z35" s="62">
        <f t="shared" si="42"/>
        <v>0.5</v>
      </c>
      <c r="AA35" s="63">
        <f t="shared" si="43"/>
        <v>0.5</v>
      </c>
      <c r="AB35" s="64" t="str">
        <f t="shared" si="44"/>
        <v>ROJO</v>
      </c>
      <c r="AC35" s="155" t="s">
        <v>820</v>
      </c>
      <c r="AD35" s="153" t="s">
        <v>219</v>
      </c>
      <c r="AE35" s="158"/>
      <c r="AF35" s="155"/>
      <c r="AG35" s="151"/>
      <c r="AH35" s="61" t="str">
        <f t="shared" si="45"/>
        <v/>
      </c>
      <c r="AI35" s="61" t="str">
        <f t="shared" si="46"/>
        <v/>
      </c>
      <c r="AJ35" s="115" t="str">
        <f t="shared" si="47"/>
        <v/>
      </c>
      <c r="AK35" s="155"/>
      <c r="AL35" s="153"/>
      <c r="AM35" s="154">
        <v>43677</v>
      </c>
      <c r="AN35" s="155" t="s">
        <v>1455</v>
      </c>
      <c r="AO35" s="151">
        <v>0.9</v>
      </c>
      <c r="AP35" s="113">
        <f t="shared" si="48"/>
        <v>0.9</v>
      </c>
      <c r="AQ35" s="114">
        <f t="shared" si="49"/>
        <v>0.9</v>
      </c>
      <c r="AR35" s="111" t="str">
        <f t="shared" si="50"/>
        <v>ROJO</v>
      </c>
      <c r="AS35" s="212" t="s">
        <v>1494</v>
      </c>
      <c r="AT35" s="153" t="s">
        <v>219</v>
      </c>
      <c r="AU35" s="43" t="str">
        <f t="shared" si="51"/>
        <v>Pendiente</v>
      </c>
      <c r="AV35" s="51"/>
      <c r="AW35" s="54" t="s">
        <v>34</v>
      </c>
    </row>
    <row r="36" spans="1:49" s="28" customFormat="1" ht="50.1" customHeight="1" x14ac:dyDescent="0.2">
      <c r="A36" s="210">
        <v>342</v>
      </c>
      <c r="B36" s="49">
        <v>43321</v>
      </c>
      <c r="C36" s="50" t="s">
        <v>36</v>
      </c>
      <c r="D36" s="51"/>
      <c r="E36" s="50" t="s">
        <v>275</v>
      </c>
      <c r="F36" s="49">
        <v>43245</v>
      </c>
      <c r="G36" s="115" t="s">
        <v>276</v>
      </c>
      <c r="H36" s="52" t="s">
        <v>1219</v>
      </c>
      <c r="I36" s="53" t="s">
        <v>452</v>
      </c>
      <c r="J36" s="53" t="s">
        <v>453</v>
      </c>
      <c r="K36" s="53" t="s">
        <v>454</v>
      </c>
      <c r="L36" s="66">
        <v>1</v>
      </c>
      <c r="M36" s="134" t="s">
        <v>46</v>
      </c>
      <c r="N36" s="38" t="str">
        <f>IF(H36="","",VLOOKUP(H36,dato!$A$2:$B$43,2,FALSE))</f>
        <v>Juan Carlos Gómez Melgarejo</v>
      </c>
      <c r="O36" s="38" t="s">
        <v>216</v>
      </c>
      <c r="P36" s="152" t="s">
        <v>1241</v>
      </c>
      <c r="Q36" s="53" t="s">
        <v>496</v>
      </c>
      <c r="R36" s="53" t="s">
        <v>504</v>
      </c>
      <c r="S36" s="67">
        <v>1</v>
      </c>
      <c r="T36" s="53" t="s">
        <v>504</v>
      </c>
      <c r="U36" s="59">
        <v>43313</v>
      </c>
      <c r="V36" s="138">
        <v>43554</v>
      </c>
      <c r="W36" s="199">
        <v>43538</v>
      </c>
      <c r="X36" s="155" t="s">
        <v>821</v>
      </c>
      <c r="Y36" s="151">
        <v>0</v>
      </c>
      <c r="Z36" s="62">
        <f t="shared" si="42"/>
        <v>0</v>
      </c>
      <c r="AA36" s="63">
        <f t="shared" si="43"/>
        <v>0</v>
      </c>
      <c r="AB36" s="64" t="str">
        <f t="shared" si="44"/>
        <v>ROJO</v>
      </c>
      <c r="AC36" s="155" t="s">
        <v>824</v>
      </c>
      <c r="AD36" s="153" t="s">
        <v>219</v>
      </c>
      <c r="AE36" s="158"/>
      <c r="AF36" s="155"/>
      <c r="AG36" s="151"/>
      <c r="AH36" s="61" t="str">
        <f t="shared" si="45"/>
        <v/>
      </c>
      <c r="AI36" s="61" t="str">
        <f t="shared" si="46"/>
        <v/>
      </c>
      <c r="AJ36" s="115" t="str">
        <f t="shared" si="47"/>
        <v/>
      </c>
      <c r="AK36" s="155"/>
      <c r="AL36" s="153"/>
      <c r="AM36" s="154">
        <v>43677</v>
      </c>
      <c r="AN36" s="155" t="s">
        <v>1456</v>
      </c>
      <c r="AO36" s="151">
        <v>0.9</v>
      </c>
      <c r="AP36" s="113">
        <f t="shared" si="48"/>
        <v>0.9</v>
      </c>
      <c r="AQ36" s="114">
        <f t="shared" si="49"/>
        <v>0.9</v>
      </c>
      <c r="AR36" s="111" t="str">
        <f t="shared" si="50"/>
        <v>ROJO</v>
      </c>
      <c r="AS36" s="155" t="s">
        <v>1495</v>
      </c>
      <c r="AT36" s="153" t="s">
        <v>219</v>
      </c>
      <c r="AU36" s="43" t="str">
        <f t="shared" si="51"/>
        <v>Pendiente</v>
      </c>
      <c r="AV36" s="51"/>
      <c r="AW36" s="54" t="s">
        <v>34</v>
      </c>
    </row>
    <row r="37" spans="1:49" s="28" customFormat="1" ht="50.1" customHeight="1" x14ac:dyDescent="0.2">
      <c r="A37" s="210">
        <v>342</v>
      </c>
      <c r="B37" s="49">
        <v>43321</v>
      </c>
      <c r="C37" s="50" t="s">
        <v>36</v>
      </c>
      <c r="D37" s="51"/>
      <c r="E37" s="50" t="s">
        <v>275</v>
      </c>
      <c r="F37" s="49">
        <v>43245</v>
      </c>
      <c r="G37" s="115" t="s">
        <v>276</v>
      </c>
      <c r="H37" s="52" t="s">
        <v>1219</v>
      </c>
      <c r="I37" s="53" t="s">
        <v>455</v>
      </c>
      <c r="J37" s="53" t="s">
        <v>456</v>
      </c>
      <c r="K37" s="53" t="s">
        <v>457</v>
      </c>
      <c r="L37" s="66">
        <v>2</v>
      </c>
      <c r="M37" s="134" t="s">
        <v>46</v>
      </c>
      <c r="N37" s="38" t="str">
        <f>IF(H37="","",VLOOKUP(H37,dato!$A$2:$B$43,2,FALSE))</f>
        <v>Juan Carlos Gómez Melgarejo</v>
      </c>
      <c r="O37" s="38" t="s">
        <v>216</v>
      </c>
      <c r="P37" s="152" t="s">
        <v>1241</v>
      </c>
      <c r="Q37" s="53" t="s">
        <v>496</v>
      </c>
      <c r="R37" s="53" t="s">
        <v>499</v>
      </c>
      <c r="S37" s="67">
        <v>1</v>
      </c>
      <c r="T37" s="53" t="s">
        <v>500</v>
      </c>
      <c r="U37" s="59">
        <v>43313</v>
      </c>
      <c r="V37" s="138">
        <v>43554</v>
      </c>
      <c r="W37" s="199">
        <v>43538</v>
      </c>
      <c r="X37" s="155" t="s">
        <v>821</v>
      </c>
      <c r="Y37" s="151">
        <v>0</v>
      </c>
      <c r="Z37" s="62">
        <f t="shared" si="42"/>
        <v>0</v>
      </c>
      <c r="AA37" s="63">
        <f t="shared" si="43"/>
        <v>0</v>
      </c>
      <c r="AB37" s="64" t="str">
        <f t="shared" si="44"/>
        <v>ROJO</v>
      </c>
      <c r="AC37" s="155" t="s">
        <v>825</v>
      </c>
      <c r="AD37" s="153" t="s">
        <v>219</v>
      </c>
      <c r="AE37" s="158"/>
      <c r="AF37" s="155"/>
      <c r="AG37" s="151"/>
      <c r="AH37" s="61" t="str">
        <f t="shared" si="45"/>
        <v/>
      </c>
      <c r="AI37" s="61" t="str">
        <f t="shared" si="46"/>
        <v/>
      </c>
      <c r="AJ37" s="115" t="str">
        <f t="shared" si="47"/>
        <v/>
      </c>
      <c r="AK37" s="155"/>
      <c r="AL37" s="153"/>
      <c r="AM37" s="154">
        <v>43677</v>
      </c>
      <c r="AN37" s="155" t="s">
        <v>1457</v>
      </c>
      <c r="AO37" s="151">
        <v>2</v>
      </c>
      <c r="AP37" s="113">
        <f t="shared" si="48"/>
        <v>1</v>
      </c>
      <c r="AQ37" s="114">
        <f t="shared" si="49"/>
        <v>1</v>
      </c>
      <c r="AR37" s="111" t="str">
        <f t="shared" si="50"/>
        <v>OK</v>
      </c>
      <c r="AS37" s="155" t="s">
        <v>1496</v>
      </c>
      <c r="AT37" s="153" t="s">
        <v>219</v>
      </c>
      <c r="AU37" s="43" t="str">
        <f t="shared" si="51"/>
        <v>Pendiente</v>
      </c>
      <c r="AV37" s="51"/>
      <c r="AW37" s="54" t="s">
        <v>34</v>
      </c>
    </row>
    <row r="38" spans="1:49" s="28" customFormat="1" ht="50.1" customHeight="1" x14ac:dyDescent="0.2">
      <c r="A38" s="210">
        <v>342</v>
      </c>
      <c r="B38" s="49">
        <v>43321</v>
      </c>
      <c r="C38" s="50" t="s">
        <v>36</v>
      </c>
      <c r="D38" s="51"/>
      <c r="E38" s="50" t="s">
        <v>275</v>
      </c>
      <c r="F38" s="49">
        <v>43245</v>
      </c>
      <c r="G38" s="115" t="s">
        <v>458</v>
      </c>
      <c r="H38" s="52" t="s">
        <v>1219</v>
      </c>
      <c r="I38" s="53" t="s">
        <v>459</v>
      </c>
      <c r="J38" s="53" t="s">
        <v>460</v>
      </c>
      <c r="K38" s="53" t="s">
        <v>461</v>
      </c>
      <c r="L38" s="66">
        <v>1</v>
      </c>
      <c r="M38" s="134" t="s">
        <v>43</v>
      </c>
      <c r="N38" s="38" t="str">
        <f>IF(H38="","",VLOOKUP(H38,dato!$A$2:$B$43,2,FALSE))</f>
        <v>Juan Carlos Gómez Melgarejo</v>
      </c>
      <c r="O38" s="38" t="s">
        <v>216</v>
      </c>
      <c r="P38" s="152" t="s">
        <v>1241</v>
      </c>
      <c r="Q38" s="53" t="s">
        <v>496</v>
      </c>
      <c r="R38" s="53" t="s">
        <v>505</v>
      </c>
      <c r="S38" s="67">
        <v>1</v>
      </c>
      <c r="T38" s="53" t="s">
        <v>505</v>
      </c>
      <c r="U38" s="59">
        <v>43313</v>
      </c>
      <c r="V38" s="138">
        <v>43524</v>
      </c>
      <c r="W38" s="199">
        <v>43538</v>
      </c>
      <c r="X38" s="155" t="s">
        <v>822</v>
      </c>
      <c r="Y38" s="151">
        <v>0</v>
      </c>
      <c r="Z38" s="62">
        <f t="shared" si="42"/>
        <v>0</v>
      </c>
      <c r="AA38" s="63">
        <f t="shared" si="43"/>
        <v>0</v>
      </c>
      <c r="AB38" s="64" t="str">
        <f t="shared" si="44"/>
        <v>ROJO</v>
      </c>
      <c r="AC38" s="155" t="s">
        <v>826</v>
      </c>
      <c r="AD38" s="153" t="s">
        <v>219</v>
      </c>
      <c r="AE38" s="158"/>
      <c r="AF38" s="155"/>
      <c r="AG38" s="151"/>
      <c r="AH38" s="61" t="str">
        <f t="shared" si="45"/>
        <v/>
      </c>
      <c r="AI38" s="61" t="str">
        <f t="shared" si="46"/>
        <v/>
      </c>
      <c r="AJ38" s="115" t="str">
        <f t="shared" si="47"/>
        <v/>
      </c>
      <c r="AK38" s="155"/>
      <c r="AL38" s="153"/>
      <c r="AM38" s="154">
        <v>43677</v>
      </c>
      <c r="AN38" s="155" t="s">
        <v>1458</v>
      </c>
      <c r="AO38" s="151">
        <v>1</v>
      </c>
      <c r="AP38" s="113">
        <f t="shared" si="48"/>
        <v>1</v>
      </c>
      <c r="AQ38" s="114">
        <f t="shared" si="49"/>
        <v>1</v>
      </c>
      <c r="AR38" s="111" t="str">
        <f t="shared" si="50"/>
        <v>OK</v>
      </c>
      <c r="AS38" s="155" t="s">
        <v>1497</v>
      </c>
      <c r="AT38" s="153" t="s">
        <v>219</v>
      </c>
      <c r="AU38" s="43" t="str">
        <f t="shared" si="51"/>
        <v>Pendiente</v>
      </c>
      <c r="AV38" s="51"/>
      <c r="AW38" s="54" t="s">
        <v>34</v>
      </c>
    </row>
    <row r="39" spans="1:49" s="28" customFormat="1" ht="50.1" customHeight="1" x14ac:dyDescent="0.2">
      <c r="A39" s="210">
        <v>342</v>
      </c>
      <c r="B39" s="49">
        <v>43321</v>
      </c>
      <c r="C39" s="50" t="s">
        <v>36</v>
      </c>
      <c r="D39" s="51"/>
      <c r="E39" s="50" t="s">
        <v>275</v>
      </c>
      <c r="F39" s="49">
        <v>43245</v>
      </c>
      <c r="G39" s="115" t="s">
        <v>458</v>
      </c>
      <c r="H39" s="52" t="s">
        <v>1219</v>
      </c>
      <c r="I39" s="53" t="s">
        <v>462</v>
      </c>
      <c r="J39" s="53" t="s">
        <v>463</v>
      </c>
      <c r="K39" s="53" t="s">
        <v>464</v>
      </c>
      <c r="L39" s="66">
        <v>2</v>
      </c>
      <c r="M39" s="134" t="s">
        <v>46</v>
      </c>
      <c r="N39" s="38" t="str">
        <f>IF(H39="","",VLOOKUP(H39,dato!$A$2:$B$43,2,FALSE))</f>
        <v>Juan Carlos Gómez Melgarejo</v>
      </c>
      <c r="O39" s="38" t="s">
        <v>216</v>
      </c>
      <c r="P39" s="152" t="s">
        <v>1241</v>
      </c>
      <c r="Q39" s="53" t="s">
        <v>496</v>
      </c>
      <c r="R39" s="53" t="s">
        <v>499</v>
      </c>
      <c r="S39" s="67">
        <v>1</v>
      </c>
      <c r="T39" s="53" t="s">
        <v>500</v>
      </c>
      <c r="U39" s="59">
        <v>43327</v>
      </c>
      <c r="V39" s="138">
        <v>43605</v>
      </c>
      <c r="W39" s="199">
        <v>43538</v>
      </c>
      <c r="X39" s="155" t="s">
        <v>822</v>
      </c>
      <c r="Y39" s="151">
        <v>0</v>
      </c>
      <c r="Z39" s="62">
        <f t="shared" si="42"/>
        <v>0</v>
      </c>
      <c r="AA39" s="63">
        <f t="shared" si="43"/>
        <v>0</v>
      </c>
      <c r="AB39" s="64" t="str">
        <f t="shared" si="44"/>
        <v>ROJO</v>
      </c>
      <c r="AC39" s="155" t="s">
        <v>827</v>
      </c>
      <c r="AD39" s="153" t="s">
        <v>219</v>
      </c>
      <c r="AE39" s="158"/>
      <c r="AF39" s="155"/>
      <c r="AG39" s="151"/>
      <c r="AH39" s="61" t="str">
        <f t="shared" si="45"/>
        <v/>
      </c>
      <c r="AI39" s="61" t="str">
        <f t="shared" si="46"/>
        <v/>
      </c>
      <c r="AJ39" s="115" t="str">
        <f t="shared" si="47"/>
        <v/>
      </c>
      <c r="AK39" s="155"/>
      <c r="AL39" s="153"/>
      <c r="AM39" s="154">
        <v>43677</v>
      </c>
      <c r="AN39" s="155" t="s">
        <v>1459</v>
      </c>
      <c r="AO39" s="151">
        <v>1</v>
      </c>
      <c r="AP39" s="113">
        <f t="shared" si="48"/>
        <v>0.5</v>
      </c>
      <c r="AQ39" s="114">
        <f t="shared" si="49"/>
        <v>0.5</v>
      </c>
      <c r="AR39" s="111" t="str">
        <f t="shared" si="50"/>
        <v>ROJO</v>
      </c>
      <c r="AS39" s="155" t="s">
        <v>1498</v>
      </c>
      <c r="AT39" s="153" t="s">
        <v>219</v>
      </c>
      <c r="AU39" s="43" t="str">
        <f t="shared" si="51"/>
        <v>Pendiente</v>
      </c>
      <c r="AV39" s="51"/>
      <c r="AW39" s="54" t="s">
        <v>34</v>
      </c>
    </row>
    <row r="40" spans="1:49" s="28" customFormat="1" ht="50.1" customHeight="1" x14ac:dyDescent="0.2">
      <c r="A40" s="210">
        <v>342</v>
      </c>
      <c r="B40" s="49">
        <v>43321</v>
      </c>
      <c r="C40" s="50" t="s">
        <v>36</v>
      </c>
      <c r="D40" s="51"/>
      <c r="E40" s="50" t="s">
        <v>275</v>
      </c>
      <c r="F40" s="49">
        <v>43245</v>
      </c>
      <c r="G40" s="115" t="s">
        <v>465</v>
      </c>
      <c r="H40" s="52" t="s">
        <v>1219</v>
      </c>
      <c r="I40" s="53" t="s">
        <v>466</v>
      </c>
      <c r="J40" s="53" t="s">
        <v>467</v>
      </c>
      <c r="K40" s="53" t="s">
        <v>468</v>
      </c>
      <c r="L40" s="66">
        <v>2</v>
      </c>
      <c r="M40" s="134" t="s">
        <v>46</v>
      </c>
      <c r="N40" s="38" t="str">
        <f>IF(H40="","",VLOOKUP(H40,dato!$A$2:$B$43,2,FALSE))</f>
        <v>Juan Carlos Gómez Melgarejo</v>
      </c>
      <c r="O40" s="38" t="s">
        <v>216</v>
      </c>
      <c r="P40" s="152" t="s">
        <v>1241</v>
      </c>
      <c r="Q40" s="53" t="s">
        <v>496</v>
      </c>
      <c r="R40" s="53" t="s">
        <v>499</v>
      </c>
      <c r="S40" s="67">
        <v>1</v>
      </c>
      <c r="T40" s="53" t="s">
        <v>500</v>
      </c>
      <c r="U40" s="59">
        <v>43327</v>
      </c>
      <c r="V40" s="138">
        <v>43585</v>
      </c>
      <c r="W40" s="199">
        <v>43538</v>
      </c>
      <c r="X40" s="155" t="s">
        <v>823</v>
      </c>
      <c r="Y40" s="151">
        <v>1</v>
      </c>
      <c r="Z40" s="62">
        <f t="shared" si="42"/>
        <v>0.5</v>
      </c>
      <c r="AA40" s="63">
        <f t="shared" si="43"/>
        <v>0.5</v>
      </c>
      <c r="AB40" s="64" t="str">
        <f t="shared" si="44"/>
        <v>ROJO</v>
      </c>
      <c r="AC40" s="155" t="s">
        <v>828</v>
      </c>
      <c r="AD40" s="153" t="s">
        <v>219</v>
      </c>
      <c r="AE40" s="158"/>
      <c r="AF40" s="155"/>
      <c r="AG40" s="151"/>
      <c r="AH40" s="61" t="str">
        <f t="shared" si="45"/>
        <v/>
      </c>
      <c r="AI40" s="61" t="str">
        <f t="shared" si="46"/>
        <v/>
      </c>
      <c r="AJ40" s="115" t="str">
        <f t="shared" si="47"/>
        <v/>
      </c>
      <c r="AK40" s="155"/>
      <c r="AL40" s="153"/>
      <c r="AM40" s="154">
        <v>43677</v>
      </c>
      <c r="AN40" s="155" t="s">
        <v>1460</v>
      </c>
      <c r="AO40" s="151">
        <v>1</v>
      </c>
      <c r="AP40" s="113">
        <f t="shared" si="48"/>
        <v>0.5</v>
      </c>
      <c r="AQ40" s="114">
        <f t="shared" si="49"/>
        <v>0.5</v>
      </c>
      <c r="AR40" s="111" t="str">
        <f t="shared" si="50"/>
        <v>ROJO</v>
      </c>
      <c r="AS40" s="155" t="s">
        <v>1499</v>
      </c>
      <c r="AT40" s="153" t="s">
        <v>219</v>
      </c>
      <c r="AU40" s="43" t="str">
        <f t="shared" si="51"/>
        <v>Pendiente</v>
      </c>
      <c r="AV40" s="51"/>
      <c r="AW40" s="54" t="s">
        <v>34</v>
      </c>
    </row>
    <row r="41" spans="1:49" s="28" customFormat="1" ht="50.1" customHeight="1" x14ac:dyDescent="0.2">
      <c r="A41" s="210">
        <v>342</v>
      </c>
      <c r="B41" s="49">
        <v>43321</v>
      </c>
      <c r="C41" s="50" t="s">
        <v>36</v>
      </c>
      <c r="D41" s="51"/>
      <c r="E41" s="50" t="s">
        <v>275</v>
      </c>
      <c r="F41" s="49">
        <v>43245</v>
      </c>
      <c r="G41" s="115" t="s">
        <v>469</v>
      </c>
      <c r="H41" s="52" t="s">
        <v>1219</v>
      </c>
      <c r="I41" s="53" t="s">
        <v>470</v>
      </c>
      <c r="J41" s="53" t="s">
        <v>471</v>
      </c>
      <c r="K41" s="53" t="s">
        <v>472</v>
      </c>
      <c r="L41" s="66">
        <v>2</v>
      </c>
      <c r="M41" s="134" t="s">
        <v>46</v>
      </c>
      <c r="N41" s="38" t="str">
        <f>IF(H41="","",VLOOKUP(H41,dato!$A$2:$B$43,2,FALSE))</f>
        <v>Juan Carlos Gómez Melgarejo</v>
      </c>
      <c r="O41" s="38" t="s">
        <v>216</v>
      </c>
      <c r="P41" s="152" t="s">
        <v>1241</v>
      </c>
      <c r="Q41" s="53" t="s">
        <v>496</v>
      </c>
      <c r="R41" s="53" t="s">
        <v>499</v>
      </c>
      <c r="S41" s="67">
        <v>1</v>
      </c>
      <c r="T41" s="53" t="s">
        <v>500</v>
      </c>
      <c r="U41" s="59">
        <v>43282</v>
      </c>
      <c r="V41" s="59">
        <v>43524</v>
      </c>
      <c r="W41" s="199">
        <v>43538</v>
      </c>
      <c r="X41" s="155" t="s">
        <v>829</v>
      </c>
      <c r="Y41" s="151">
        <v>0.5</v>
      </c>
      <c r="Z41" s="62">
        <f t="shared" si="42"/>
        <v>0.25</v>
      </c>
      <c r="AA41" s="63">
        <f t="shared" si="43"/>
        <v>0.25</v>
      </c>
      <c r="AB41" s="64" t="str">
        <f t="shared" si="44"/>
        <v>ROJO</v>
      </c>
      <c r="AC41" s="155" t="s">
        <v>832</v>
      </c>
      <c r="AD41" s="153" t="s">
        <v>219</v>
      </c>
      <c r="AE41" s="158"/>
      <c r="AF41" s="155"/>
      <c r="AG41" s="151"/>
      <c r="AH41" s="61" t="str">
        <f t="shared" si="45"/>
        <v/>
      </c>
      <c r="AI41" s="61" t="str">
        <f t="shared" si="46"/>
        <v/>
      </c>
      <c r="AJ41" s="115" t="str">
        <f t="shared" si="47"/>
        <v/>
      </c>
      <c r="AK41" s="155"/>
      <c r="AL41" s="153"/>
      <c r="AM41" s="154">
        <v>43677</v>
      </c>
      <c r="AN41" s="155" t="s">
        <v>1461</v>
      </c>
      <c r="AO41" s="151">
        <v>2</v>
      </c>
      <c r="AP41" s="113">
        <f t="shared" si="48"/>
        <v>1</v>
      </c>
      <c r="AQ41" s="114">
        <f t="shared" si="49"/>
        <v>1</v>
      </c>
      <c r="AR41" s="111" t="str">
        <f t="shared" si="50"/>
        <v>OK</v>
      </c>
      <c r="AS41" s="155" t="s">
        <v>1500</v>
      </c>
      <c r="AT41" s="153" t="s">
        <v>219</v>
      </c>
      <c r="AU41" s="43" t="str">
        <f t="shared" si="51"/>
        <v>Pendiente</v>
      </c>
      <c r="AV41" s="51"/>
      <c r="AW41" s="54" t="s">
        <v>34</v>
      </c>
    </row>
    <row r="42" spans="1:49" s="28" customFormat="1" ht="50.1" customHeight="1" x14ac:dyDescent="0.2">
      <c r="A42" s="210">
        <v>342</v>
      </c>
      <c r="B42" s="49">
        <v>43321</v>
      </c>
      <c r="C42" s="50" t="s">
        <v>36</v>
      </c>
      <c r="D42" s="51"/>
      <c r="E42" s="50" t="s">
        <v>275</v>
      </c>
      <c r="F42" s="49">
        <v>43245</v>
      </c>
      <c r="G42" s="115" t="s">
        <v>473</v>
      </c>
      <c r="H42" s="52" t="s">
        <v>1219</v>
      </c>
      <c r="I42" s="53" t="s">
        <v>474</v>
      </c>
      <c r="J42" s="53" t="s">
        <v>475</v>
      </c>
      <c r="K42" s="53" t="s">
        <v>476</v>
      </c>
      <c r="L42" s="66">
        <v>1</v>
      </c>
      <c r="M42" s="134" t="s">
        <v>43</v>
      </c>
      <c r="N42" s="38" t="str">
        <f>IF(H42="","",VLOOKUP(H42,dato!$A$2:$B$43,2,FALSE))</f>
        <v>Juan Carlos Gómez Melgarejo</v>
      </c>
      <c r="O42" s="38" t="s">
        <v>216</v>
      </c>
      <c r="P42" s="152" t="s">
        <v>1241</v>
      </c>
      <c r="Q42" s="53" t="s">
        <v>496</v>
      </c>
      <c r="R42" s="53" t="s">
        <v>506</v>
      </c>
      <c r="S42" s="67">
        <v>1</v>
      </c>
      <c r="T42" s="53" t="s">
        <v>506</v>
      </c>
      <c r="U42" s="59">
        <v>43282</v>
      </c>
      <c r="V42" s="59">
        <v>43465</v>
      </c>
      <c r="W42" s="199">
        <v>43538</v>
      </c>
      <c r="X42" s="155" t="s">
        <v>830</v>
      </c>
      <c r="Y42" s="151">
        <v>0.5</v>
      </c>
      <c r="Z42" s="62">
        <f t="shared" si="42"/>
        <v>0.5</v>
      </c>
      <c r="AA42" s="63">
        <f t="shared" si="43"/>
        <v>0.5</v>
      </c>
      <c r="AB42" s="64" t="str">
        <f t="shared" si="44"/>
        <v>ROJO</v>
      </c>
      <c r="AC42" s="155" t="s">
        <v>833</v>
      </c>
      <c r="AD42" s="153" t="s">
        <v>219</v>
      </c>
      <c r="AE42" s="158"/>
      <c r="AF42" s="155"/>
      <c r="AG42" s="151"/>
      <c r="AH42" s="61" t="str">
        <f t="shared" si="45"/>
        <v/>
      </c>
      <c r="AI42" s="61" t="str">
        <f t="shared" si="46"/>
        <v/>
      </c>
      <c r="AJ42" s="115" t="str">
        <f t="shared" si="47"/>
        <v/>
      </c>
      <c r="AK42" s="155"/>
      <c r="AL42" s="153"/>
      <c r="AM42" s="154">
        <v>43677</v>
      </c>
      <c r="AN42" s="155" t="s">
        <v>1462</v>
      </c>
      <c r="AO42" s="151">
        <v>0</v>
      </c>
      <c r="AP42" s="113">
        <f t="shared" si="48"/>
        <v>0</v>
      </c>
      <c r="AQ42" s="114">
        <f t="shared" si="49"/>
        <v>0</v>
      </c>
      <c r="AR42" s="111" t="str">
        <f t="shared" si="50"/>
        <v>ROJO</v>
      </c>
      <c r="AS42" s="155" t="s">
        <v>1501</v>
      </c>
      <c r="AT42" s="153" t="s">
        <v>219</v>
      </c>
      <c r="AU42" s="43" t="str">
        <f t="shared" si="51"/>
        <v>Pendiente</v>
      </c>
      <c r="AV42" s="51"/>
      <c r="AW42" s="54" t="s">
        <v>34</v>
      </c>
    </row>
    <row r="43" spans="1:49" s="28" customFormat="1" ht="50.1" customHeight="1" x14ac:dyDescent="0.2">
      <c r="A43" s="210">
        <v>342</v>
      </c>
      <c r="B43" s="49">
        <v>43321</v>
      </c>
      <c r="C43" s="50" t="s">
        <v>36</v>
      </c>
      <c r="D43" s="51"/>
      <c r="E43" s="50" t="s">
        <v>275</v>
      </c>
      <c r="F43" s="49">
        <v>43245</v>
      </c>
      <c r="G43" s="115" t="s">
        <v>477</v>
      </c>
      <c r="H43" s="52" t="s">
        <v>1219</v>
      </c>
      <c r="I43" s="53" t="s">
        <v>478</v>
      </c>
      <c r="J43" s="53" t="s">
        <v>479</v>
      </c>
      <c r="K43" s="53" t="s">
        <v>480</v>
      </c>
      <c r="L43" s="66">
        <v>2</v>
      </c>
      <c r="M43" s="134" t="s">
        <v>46</v>
      </c>
      <c r="N43" s="38" t="str">
        <f>IF(H43="","",VLOOKUP(H43,dato!$A$2:$B$43,2,FALSE))</f>
        <v>Juan Carlos Gómez Melgarejo</v>
      </c>
      <c r="O43" s="38" t="s">
        <v>216</v>
      </c>
      <c r="P43" s="152" t="s">
        <v>1241</v>
      </c>
      <c r="Q43" s="53" t="s">
        <v>496</v>
      </c>
      <c r="R43" s="53" t="s">
        <v>507</v>
      </c>
      <c r="S43" s="67">
        <v>1</v>
      </c>
      <c r="T43" s="53" t="s">
        <v>507</v>
      </c>
      <c r="U43" s="59">
        <v>43313</v>
      </c>
      <c r="V43" s="59">
        <v>43524</v>
      </c>
      <c r="W43" s="199">
        <v>43539</v>
      </c>
      <c r="X43" s="106" t="s">
        <v>831</v>
      </c>
      <c r="Y43" s="151">
        <v>1</v>
      </c>
      <c r="Z43" s="62">
        <f t="shared" si="42"/>
        <v>0.5</v>
      </c>
      <c r="AA43" s="63">
        <f t="shared" si="43"/>
        <v>0.5</v>
      </c>
      <c r="AB43" s="64" t="str">
        <f t="shared" si="44"/>
        <v>ROJO</v>
      </c>
      <c r="AC43" s="155" t="s">
        <v>834</v>
      </c>
      <c r="AD43" s="153" t="s">
        <v>219</v>
      </c>
      <c r="AE43" s="158"/>
      <c r="AF43" s="106"/>
      <c r="AG43" s="151"/>
      <c r="AH43" s="61" t="str">
        <f t="shared" si="45"/>
        <v/>
      </c>
      <c r="AI43" s="61" t="str">
        <f t="shared" si="46"/>
        <v/>
      </c>
      <c r="AJ43" s="115" t="str">
        <f t="shared" si="47"/>
        <v/>
      </c>
      <c r="AK43" s="155"/>
      <c r="AL43" s="153"/>
      <c r="AM43" s="154">
        <v>43677</v>
      </c>
      <c r="AN43" s="155" t="s">
        <v>1462</v>
      </c>
      <c r="AO43" s="151">
        <v>0</v>
      </c>
      <c r="AP43" s="113">
        <f t="shared" si="48"/>
        <v>0</v>
      </c>
      <c r="AQ43" s="114">
        <f t="shared" si="49"/>
        <v>0</v>
      </c>
      <c r="AR43" s="111" t="str">
        <f t="shared" si="50"/>
        <v>ROJO</v>
      </c>
      <c r="AS43" s="155" t="s">
        <v>1501</v>
      </c>
      <c r="AT43" s="153" t="s">
        <v>219</v>
      </c>
      <c r="AU43" s="43" t="str">
        <f t="shared" si="51"/>
        <v>Pendiente</v>
      </c>
      <c r="AV43" s="51"/>
      <c r="AW43" s="54" t="s">
        <v>34</v>
      </c>
    </row>
    <row r="44" spans="1:49" s="28" customFormat="1" ht="50.1" customHeight="1" x14ac:dyDescent="0.2">
      <c r="A44" s="210">
        <v>342</v>
      </c>
      <c r="B44" s="49">
        <v>43321</v>
      </c>
      <c r="C44" s="50" t="s">
        <v>36</v>
      </c>
      <c r="D44" s="51"/>
      <c r="E44" s="50" t="s">
        <v>275</v>
      </c>
      <c r="F44" s="49">
        <v>43245</v>
      </c>
      <c r="G44" s="115" t="s">
        <v>481</v>
      </c>
      <c r="H44" s="52" t="s">
        <v>1219</v>
      </c>
      <c r="I44" s="53" t="s">
        <v>482</v>
      </c>
      <c r="J44" s="53" t="s">
        <v>483</v>
      </c>
      <c r="K44" s="53" t="s">
        <v>484</v>
      </c>
      <c r="L44" s="66">
        <v>3</v>
      </c>
      <c r="M44" s="134" t="s">
        <v>46</v>
      </c>
      <c r="N44" s="38" t="str">
        <f>IF(H44="","",VLOOKUP(H44,dato!$A$2:$B$43,2,FALSE))</f>
        <v>Juan Carlos Gómez Melgarejo</v>
      </c>
      <c r="O44" s="38" t="s">
        <v>216</v>
      </c>
      <c r="P44" s="152" t="s">
        <v>1241</v>
      </c>
      <c r="Q44" s="53" t="s">
        <v>496</v>
      </c>
      <c r="R44" s="53" t="s">
        <v>499</v>
      </c>
      <c r="S44" s="67">
        <v>1</v>
      </c>
      <c r="T44" s="53" t="s">
        <v>500</v>
      </c>
      <c r="U44" s="59">
        <v>43313</v>
      </c>
      <c r="V44" s="59">
        <v>43524</v>
      </c>
      <c r="W44" s="199">
        <v>43539</v>
      </c>
      <c r="X44" s="155" t="s">
        <v>835</v>
      </c>
      <c r="Y44" s="151">
        <v>1</v>
      </c>
      <c r="Z44" s="62">
        <f t="shared" si="42"/>
        <v>0.33333333333333331</v>
      </c>
      <c r="AA44" s="63">
        <f t="shared" si="43"/>
        <v>0.33333333333333331</v>
      </c>
      <c r="AB44" s="64" t="str">
        <f t="shared" si="44"/>
        <v>ROJO</v>
      </c>
      <c r="AC44" s="155" t="s">
        <v>838</v>
      </c>
      <c r="AD44" s="153" t="s">
        <v>219</v>
      </c>
      <c r="AE44" s="158"/>
      <c r="AF44" s="155"/>
      <c r="AG44" s="151"/>
      <c r="AH44" s="113" t="str">
        <f t="shared" si="45"/>
        <v/>
      </c>
      <c r="AI44" s="113" t="str">
        <f t="shared" si="46"/>
        <v/>
      </c>
      <c r="AJ44" s="115" t="str">
        <f t="shared" si="47"/>
        <v/>
      </c>
      <c r="AK44" s="155"/>
      <c r="AL44" s="153"/>
      <c r="AM44" s="154">
        <v>43677</v>
      </c>
      <c r="AN44" s="155" t="s">
        <v>1463</v>
      </c>
      <c r="AO44" s="151">
        <v>1</v>
      </c>
      <c r="AP44" s="113">
        <f t="shared" si="48"/>
        <v>0.33333333333333331</v>
      </c>
      <c r="AQ44" s="114">
        <f t="shared" si="49"/>
        <v>0.33333333333333331</v>
      </c>
      <c r="AR44" s="111" t="str">
        <f t="shared" si="50"/>
        <v>ROJO</v>
      </c>
      <c r="AS44" s="155" t="s">
        <v>1502</v>
      </c>
      <c r="AT44" s="153" t="s">
        <v>219</v>
      </c>
      <c r="AU44" s="43" t="str">
        <f t="shared" si="51"/>
        <v>Pendiente</v>
      </c>
      <c r="AV44" s="51"/>
      <c r="AW44" s="54" t="s">
        <v>34</v>
      </c>
    </row>
    <row r="45" spans="1:49" s="28" customFormat="1" ht="50.1" customHeight="1" x14ac:dyDescent="0.2">
      <c r="A45" s="210">
        <v>342</v>
      </c>
      <c r="B45" s="49">
        <v>43321</v>
      </c>
      <c r="C45" s="50" t="s">
        <v>36</v>
      </c>
      <c r="D45" s="51"/>
      <c r="E45" s="50" t="s">
        <v>275</v>
      </c>
      <c r="F45" s="49">
        <v>43245</v>
      </c>
      <c r="G45" s="115" t="s">
        <v>485</v>
      </c>
      <c r="H45" s="52" t="s">
        <v>1219</v>
      </c>
      <c r="I45" s="53" t="s">
        <v>486</v>
      </c>
      <c r="J45" s="53" t="s">
        <v>487</v>
      </c>
      <c r="K45" s="53" t="s">
        <v>488</v>
      </c>
      <c r="L45" s="66">
        <v>2</v>
      </c>
      <c r="M45" s="134" t="s">
        <v>46</v>
      </c>
      <c r="N45" s="38" t="str">
        <f>IF(H45="","",VLOOKUP(H45,dato!$A$2:$B$43,2,FALSE))</f>
        <v>Juan Carlos Gómez Melgarejo</v>
      </c>
      <c r="O45" s="38" t="s">
        <v>216</v>
      </c>
      <c r="P45" s="152" t="s">
        <v>1241</v>
      </c>
      <c r="Q45" s="53" t="s">
        <v>496</v>
      </c>
      <c r="R45" s="53" t="s">
        <v>499</v>
      </c>
      <c r="S45" s="67">
        <v>1</v>
      </c>
      <c r="T45" s="53" t="s">
        <v>500</v>
      </c>
      <c r="U45" s="59">
        <v>43313</v>
      </c>
      <c r="V45" s="138">
        <v>43554</v>
      </c>
      <c r="W45" s="199">
        <v>43539</v>
      </c>
      <c r="X45" s="155" t="s">
        <v>836</v>
      </c>
      <c r="Y45" s="151">
        <v>1</v>
      </c>
      <c r="Z45" s="62">
        <f t="shared" si="42"/>
        <v>0.5</v>
      </c>
      <c r="AA45" s="63">
        <f t="shared" si="43"/>
        <v>0.5</v>
      </c>
      <c r="AB45" s="64" t="str">
        <f t="shared" si="44"/>
        <v>ROJO</v>
      </c>
      <c r="AC45" s="155" t="s">
        <v>839</v>
      </c>
      <c r="AD45" s="153" t="s">
        <v>219</v>
      </c>
      <c r="AE45" s="158"/>
      <c r="AF45" s="155"/>
      <c r="AG45" s="151"/>
      <c r="AH45" s="61" t="str">
        <f t="shared" si="45"/>
        <v/>
      </c>
      <c r="AI45" s="61" t="str">
        <f t="shared" si="46"/>
        <v/>
      </c>
      <c r="AJ45" s="115" t="str">
        <f t="shared" si="47"/>
        <v/>
      </c>
      <c r="AK45" s="155"/>
      <c r="AL45" s="153"/>
      <c r="AM45" s="154">
        <v>43677</v>
      </c>
      <c r="AN45" s="155" t="s">
        <v>1464</v>
      </c>
      <c r="AO45" s="151">
        <v>1</v>
      </c>
      <c r="AP45" s="113">
        <f t="shared" si="48"/>
        <v>0.5</v>
      </c>
      <c r="AQ45" s="114">
        <f t="shared" si="49"/>
        <v>0.5</v>
      </c>
      <c r="AR45" s="111" t="str">
        <f t="shared" si="50"/>
        <v>ROJO</v>
      </c>
      <c r="AS45" s="155" t="s">
        <v>1503</v>
      </c>
      <c r="AT45" s="153" t="s">
        <v>219</v>
      </c>
      <c r="AU45" s="43" t="str">
        <f t="shared" si="51"/>
        <v>Pendiente</v>
      </c>
      <c r="AV45" s="51"/>
      <c r="AW45" s="54" t="s">
        <v>34</v>
      </c>
    </row>
    <row r="46" spans="1:49" s="28" customFormat="1" ht="50.1" customHeight="1" x14ac:dyDescent="0.2">
      <c r="A46" s="210">
        <v>342</v>
      </c>
      <c r="B46" s="49">
        <v>43321</v>
      </c>
      <c r="C46" s="50" t="s">
        <v>36</v>
      </c>
      <c r="D46" s="51"/>
      <c r="E46" s="50" t="s">
        <v>275</v>
      </c>
      <c r="F46" s="49">
        <v>43245</v>
      </c>
      <c r="G46" s="115" t="s">
        <v>489</v>
      </c>
      <c r="H46" s="52" t="s">
        <v>1219</v>
      </c>
      <c r="I46" s="53" t="s">
        <v>490</v>
      </c>
      <c r="J46" s="53" t="s">
        <v>491</v>
      </c>
      <c r="K46" s="53" t="s">
        <v>492</v>
      </c>
      <c r="L46" s="66">
        <v>2</v>
      </c>
      <c r="M46" s="134" t="s">
        <v>43</v>
      </c>
      <c r="N46" s="38" t="str">
        <f>IF(H46="","",VLOOKUP(H46,dato!$A$2:$B$43,2,FALSE))</f>
        <v>Juan Carlos Gómez Melgarejo</v>
      </c>
      <c r="O46" s="38" t="s">
        <v>216</v>
      </c>
      <c r="P46" s="152" t="s">
        <v>1241</v>
      </c>
      <c r="Q46" s="53" t="s">
        <v>496</v>
      </c>
      <c r="R46" s="53" t="s">
        <v>497</v>
      </c>
      <c r="S46" s="67">
        <v>1</v>
      </c>
      <c r="T46" s="53" t="s">
        <v>500</v>
      </c>
      <c r="U46" s="59">
        <v>43313</v>
      </c>
      <c r="V46" s="138">
        <v>43605</v>
      </c>
      <c r="W46" s="199">
        <v>43539</v>
      </c>
      <c r="X46" s="106" t="s">
        <v>837</v>
      </c>
      <c r="Y46" s="151">
        <v>0</v>
      </c>
      <c r="Z46" s="62">
        <f t="shared" si="42"/>
        <v>0</v>
      </c>
      <c r="AA46" s="63">
        <f t="shared" si="43"/>
        <v>0</v>
      </c>
      <c r="AB46" s="64" t="str">
        <f t="shared" si="44"/>
        <v>ROJO</v>
      </c>
      <c r="AC46" s="155" t="s">
        <v>840</v>
      </c>
      <c r="AD46" s="153" t="s">
        <v>219</v>
      </c>
      <c r="AE46" s="158"/>
      <c r="AF46" s="106"/>
      <c r="AG46" s="151"/>
      <c r="AH46" s="61" t="str">
        <f t="shared" si="45"/>
        <v/>
      </c>
      <c r="AI46" s="61" t="str">
        <f t="shared" si="46"/>
        <v/>
      </c>
      <c r="AJ46" s="115" t="str">
        <f t="shared" si="47"/>
        <v/>
      </c>
      <c r="AK46" s="155"/>
      <c r="AL46" s="153"/>
      <c r="AM46" s="154">
        <v>43677</v>
      </c>
      <c r="AN46" s="155" t="s">
        <v>1465</v>
      </c>
      <c r="AO46" s="151">
        <v>1</v>
      </c>
      <c r="AP46" s="113">
        <f t="shared" si="48"/>
        <v>0.5</v>
      </c>
      <c r="AQ46" s="114">
        <f t="shared" si="49"/>
        <v>0.5</v>
      </c>
      <c r="AR46" s="111" t="str">
        <f t="shared" si="50"/>
        <v>ROJO</v>
      </c>
      <c r="AS46" s="155" t="s">
        <v>1504</v>
      </c>
      <c r="AT46" s="153" t="s">
        <v>219</v>
      </c>
      <c r="AU46" s="43" t="str">
        <f t="shared" si="51"/>
        <v>Pendiente</v>
      </c>
      <c r="AV46" s="51"/>
      <c r="AW46" s="54" t="s">
        <v>34</v>
      </c>
    </row>
    <row r="47" spans="1:49" s="28" customFormat="1" ht="50.1" customHeight="1" x14ac:dyDescent="0.2">
      <c r="A47" s="210">
        <v>342</v>
      </c>
      <c r="B47" s="49">
        <v>43321</v>
      </c>
      <c r="C47" s="50" t="s">
        <v>36</v>
      </c>
      <c r="D47" s="51"/>
      <c r="E47" s="50" t="s">
        <v>275</v>
      </c>
      <c r="F47" s="49">
        <v>43245</v>
      </c>
      <c r="G47" s="115" t="s">
        <v>493</v>
      </c>
      <c r="H47" s="52" t="s">
        <v>1219</v>
      </c>
      <c r="I47" s="53" t="s">
        <v>494</v>
      </c>
      <c r="J47" s="53" t="s">
        <v>491</v>
      </c>
      <c r="K47" s="53" t="s">
        <v>495</v>
      </c>
      <c r="L47" s="66">
        <v>1</v>
      </c>
      <c r="M47" s="134" t="s">
        <v>43</v>
      </c>
      <c r="N47" s="38" t="str">
        <f>IF(H47="","",VLOOKUP(H47,dato!$A$2:$B$43,2,FALSE))</f>
        <v>Juan Carlos Gómez Melgarejo</v>
      </c>
      <c r="O47" s="38" t="s">
        <v>216</v>
      </c>
      <c r="P47" s="152" t="s">
        <v>1241</v>
      </c>
      <c r="Q47" s="53" t="s">
        <v>496</v>
      </c>
      <c r="R47" s="53" t="s">
        <v>508</v>
      </c>
      <c r="S47" s="67">
        <v>1</v>
      </c>
      <c r="T47" s="53" t="s">
        <v>509</v>
      </c>
      <c r="U47" s="59">
        <v>43467</v>
      </c>
      <c r="V47" s="59">
        <v>43585</v>
      </c>
      <c r="W47" s="199">
        <v>43539</v>
      </c>
      <c r="X47" s="106" t="s">
        <v>837</v>
      </c>
      <c r="Y47" s="151">
        <v>0</v>
      </c>
      <c r="Z47" s="62">
        <f t="shared" si="42"/>
        <v>0</v>
      </c>
      <c r="AA47" s="63">
        <f t="shared" si="43"/>
        <v>0</v>
      </c>
      <c r="AB47" s="64" t="str">
        <f t="shared" si="44"/>
        <v>ROJO</v>
      </c>
      <c r="AC47" s="155" t="s">
        <v>841</v>
      </c>
      <c r="AD47" s="153" t="s">
        <v>219</v>
      </c>
      <c r="AE47" s="158"/>
      <c r="AF47" s="106"/>
      <c r="AG47" s="151"/>
      <c r="AH47" s="61" t="str">
        <f t="shared" ref="AH47:AH50" si="52">IF(AG47="","",IF(OR($L47=0,$L47="",AE47=""),"",AG47/$L47))</f>
        <v/>
      </c>
      <c r="AI47" s="61" t="str">
        <f t="shared" ref="AI47:AI50" si="53">IF(OR($S47="",AH47=""),"",IF(OR($S47=0,AH47=0),0,IF((AH47*100%)/$S47&gt;100%,100%,(AH47*100%)/$S47)))</f>
        <v/>
      </c>
      <c r="AJ47" s="115" t="str">
        <f t="shared" ref="AJ47:AJ50" si="54">IF(AG47="","",IF(AE47="","FALTA FECHA SEGUIMIENTO",IF(AE47&gt;$V47,IF(AI47=100%,"OK","ROJO"),IF(AI47&lt;ROUND(DAYS360($U47,AE47,FALSE),0)/ROUND(DAYS360($U47,$V47,FALSE),-1),"ROJO",IF(AI47=100%,"OK","AMARILLO")))))</f>
        <v/>
      </c>
      <c r="AK47" s="155"/>
      <c r="AL47" s="153"/>
      <c r="AM47" s="154">
        <v>43677</v>
      </c>
      <c r="AN47" s="155" t="s">
        <v>1466</v>
      </c>
      <c r="AO47" s="151">
        <v>0.5</v>
      </c>
      <c r="AP47" s="113">
        <f t="shared" si="48"/>
        <v>0.5</v>
      </c>
      <c r="AQ47" s="114">
        <f t="shared" si="49"/>
        <v>0.5</v>
      </c>
      <c r="AR47" s="111" t="str">
        <f t="shared" si="50"/>
        <v>ROJO</v>
      </c>
      <c r="AS47" s="155" t="s">
        <v>1505</v>
      </c>
      <c r="AT47" s="153" t="s">
        <v>219</v>
      </c>
      <c r="AU47" s="43" t="str">
        <f t="shared" si="51"/>
        <v>Pendiente</v>
      </c>
      <c r="AV47" s="51"/>
      <c r="AW47" s="54" t="s">
        <v>34</v>
      </c>
    </row>
    <row r="48" spans="1:49" s="28" customFormat="1" ht="50.1" customHeight="1" x14ac:dyDescent="0.2">
      <c r="A48" s="208">
        <v>344</v>
      </c>
      <c r="B48" s="49">
        <v>43374</v>
      </c>
      <c r="C48" s="50" t="s">
        <v>36</v>
      </c>
      <c r="D48" s="51"/>
      <c r="E48" s="50" t="s">
        <v>301</v>
      </c>
      <c r="F48" s="49">
        <v>43341</v>
      </c>
      <c r="G48" s="115" t="s">
        <v>236</v>
      </c>
      <c r="H48" s="152" t="s">
        <v>1232</v>
      </c>
      <c r="I48" s="53" t="s">
        <v>303</v>
      </c>
      <c r="J48" s="53" t="s">
        <v>304</v>
      </c>
      <c r="K48" s="53" t="s">
        <v>305</v>
      </c>
      <c r="L48" s="66">
        <v>12</v>
      </c>
      <c r="M48" s="134" t="s">
        <v>238</v>
      </c>
      <c r="N48" s="53" t="str">
        <f>IF(H48="","",VLOOKUP(H48,dato!$A$2:$B$43,2,FALSE))</f>
        <v>Giohana Catarine Gonzalez Turizo</v>
      </c>
      <c r="O48" s="67" t="s">
        <v>237</v>
      </c>
      <c r="P48" s="53" t="str">
        <f>IF(H48="","",VLOOKUP(O48,dato!$A$2:$B$133,2,FALSE))</f>
        <v>Giohana Catarine Gonzalez Turizo</v>
      </c>
      <c r="Q48" s="59" t="s">
        <v>143</v>
      </c>
      <c r="R48" s="53" t="s">
        <v>306</v>
      </c>
      <c r="S48" s="67">
        <v>1</v>
      </c>
      <c r="T48" s="53" t="s">
        <v>307</v>
      </c>
      <c r="U48" s="59">
        <v>43405</v>
      </c>
      <c r="V48" s="59">
        <v>43769</v>
      </c>
      <c r="W48" s="150">
        <v>43543</v>
      </c>
      <c r="X48" s="106" t="s">
        <v>792</v>
      </c>
      <c r="Y48" s="151">
        <v>5</v>
      </c>
      <c r="Z48" s="62">
        <f t="shared" ref="Z48:Z87" si="55">(IF(Y48="","",IF(OR($L48=0,$L48="",W48=""),"",Y48/$L48)))</f>
        <v>0.41666666666666669</v>
      </c>
      <c r="AA48" s="63">
        <f t="shared" ref="AA48:AA87" si="56">(IF(OR($S48="",Z48=""),"",IF(OR($S48=0,Z48=0),0,IF((Z48*100%)/$S48&gt;100%,100%,(Z48*100%)/$S48))))</f>
        <v>0.41666666666666669</v>
      </c>
      <c r="AB48" s="64" t="str">
        <f t="shared" ref="AB48:AB87" si="57">IF(Y48="","",IF(W48="","FALTA FECHA SEGUIMIENTO",IF(W48&gt;$V48,IF(AA48=100%,"OK","ROJO"),IF(AA48&lt;ROUND(DAYS360($U48,W48,FALSE),0)/ROUND(DAYS360($U48,$V48,FALSE),-1),"ROJO",IF(AA48=100%,"OK","AMARILLO")))))</f>
        <v>AMARILLO</v>
      </c>
      <c r="AC48" s="106" t="s">
        <v>793</v>
      </c>
      <c r="AD48" s="152" t="s">
        <v>129</v>
      </c>
      <c r="AE48" s="105"/>
      <c r="AF48" s="106"/>
      <c r="AG48" s="117"/>
      <c r="AH48" s="113" t="str">
        <f t="shared" si="52"/>
        <v/>
      </c>
      <c r="AI48" s="113" t="str">
        <f t="shared" si="53"/>
        <v/>
      </c>
      <c r="AJ48" s="115" t="str">
        <f t="shared" si="54"/>
        <v/>
      </c>
      <c r="AK48" s="106"/>
      <c r="AL48" s="101"/>
      <c r="AM48" s="199">
        <v>43677</v>
      </c>
      <c r="AN48" s="106" t="s">
        <v>1263</v>
      </c>
      <c r="AO48" s="151">
        <v>9</v>
      </c>
      <c r="AP48" s="113">
        <f t="shared" ref="AP48:AP87" si="58">(IF(AO48="","",IF(OR($L48=0,$L48="",AM48=""),"",AO48/$L48)))</f>
        <v>0.75</v>
      </c>
      <c r="AQ48" s="114">
        <f t="shared" ref="AQ48:AQ87" si="59">IF(OR($S48="",AP48=""),"",IF(OR($S48=0,AP48=0),0,IF((AP48*100%)/$S48&gt;100%,100%,(AP48*100%)/$S48)))</f>
        <v>0.75</v>
      </c>
      <c r="AR48" s="111" t="str">
        <f t="shared" ref="AR48:AR87" si="60">IF(AO48="","",IF(AM48="","FALTA FECHA SEGUIMIENTO",IF(AM48&gt;$V48,IF(AQ48=100%,"OK","ROJO"),IF(AQ48&lt;ROUND(DAYS360($U48,AM48,FALSE),0)/ROUND(DAYS360($U48,$V48,FALSE),-1),"ROJO",IF(AQ48=100%,"OK","AMARILLO")))))</f>
        <v>AMARILLO</v>
      </c>
      <c r="AS48" s="122" t="s">
        <v>1272</v>
      </c>
      <c r="AT48" s="152" t="s">
        <v>1258</v>
      </c>
      <c r="AU48" s="43" t="str">
        <f t="shared" ref="AU48:AU51" si="61">IF(A48="","",IF(OR(AA48=100%,AI48=100%,AY48=100%,BG48=100%),"Cumplida","Pendiente"))</f>
        <v>Pendiente</v>
      </c>
      <c r="AV48" s="51"/>
      <c r="AW48" s="54" t="s">
        <v>34</v>
      </c>
    </row>
    <row r="49" spans="1:52" s="29" customFormat="1" ht="50.1" customHeight="1" x14ac:dyDescent="0.2">
      <c r="A49" s="208">
        <v>344</v>
      </c>
      <c r="B49" s="49">
        <v>43341</v>
      </c>
      <c r="C49" s="50" t="s">
        <v>36</v>
      </c>
      <c r="D49" s="51" t="s">
        <v>143</v>
      </c>
      <c r="E49" s="50" t="s">
        <v>301</v>
      </c>
      <c r="F49" s="49">
        <v>43341</v>
      </c>
      <c r="G49" s="115" t="s">
        <v>235</v>
      </c>
      <c r="H49" s="52" t="s">
        <v>38</v>
      </c>
      <c r="I49" s="74" t="s">
        <v>308</v>
      </c>
      <c r="J49" s="75" t="s">
        <v>309</v>
      </c>
      <c r="K49" s="76" t="s">
        <v>310</v>
      </c>
      <c r="L49" s="77">
        <v>1</v>
      </c>
      <c r="M49" s="132" t="s">
        <v>238</v>
      </c>
      <c r="N49" s="53" t="str">
        <f>IF(H49="","",VLOOKUP(H49,dato!$A$2:$B$43,2,FALSE))</f>
        <v>Jorge Alberto Pardo Torres</v>
      </c>
      <c r="O49" s="53" t="s">
        <v>112</v>
      </c>
      <c r="P49" s="53" t="str">
        <f>IF(H49="","",VLOOKUP(H49,dato!$A$2:$B$94,2,FALSE))</f>
        <v>Jorge Alberto Pardo Torres</v>
      </c>
      <c r="Q49" s="70" t="s">
        <v>313</v>
      </c>
      <c r="R49" s="70" t="s">
        <v>314</v>
      </c>
      <c r="S49" s="79">
        <v>1</v>
      </c>
      <c r="T49" s="70" t="s">
        <v>315</v>
      </c>
      <c r="U49" s="59">
        <v>43467</v>
      </c>
      <c r="V49" s="59">
        <v>43646</v>
      </c>
      <c r="W49" s="150">
        <v>43539</v>
      </c>
      <c r="X49" s="106" t="s">
        <v>802</v>
      </c>
      <c r="Y49" s="151">
        <v>0.5</v>
      </c>
      <c r="Z49" s="62">
        <f t="shared" si="55"/>
        <v>0.5</v>
      </c>
      <c r="AA49" s="63">
        <f t="shared" si="56"/>
        <v>0.5</v>
      </c>
      <c r="AB49" s="64" t="str">
        <f t="shared" si="57"/>
        <v>AMARILLO</v>
      </c>
      <c r="AC49" s="106" t="s">
        <v>803</v>
      </c>
      <c r="AD49" s="106" t="s">
        <v>517</v>
      </c>
      <c r="AE49" s="150"/>
      <c r="AF49" s="106"/>
      <c r="AG49" s="151"/>
      <c r="AH49" s="61" t="str">
        <f t="shared" si="52"/>
        <v/>
      </c>
      <c r="AI49" s="61" t="str">
        <f t="shared" si="53"/>
        <v/>
      </c>
      <c r="AJ49" s="115" t="str">
        <f t="shared" si="54"/>
        <v/>
      </c>
      <c r="AK49" s="106"/>
      <c r="AL49" s="106"/>
      <c r="AM49" s="199">
        <v>43678</v>
      </c>
      <c r="AN49" s="106" t="s">
        <v>1318</v>
      </c>
      <c r="AO49" s="151">
        <v>1</v>
      </c>
      <c r="AP49" s="113">
        <f t="shared" si="58"/>
        <v>1</v>
      </c>
      <c r="AQ49" s="114">
        <f t="shared" si="59"/>
        <v>1</v>
      </c>
      <c r="AR49" s="111" t="str">
        <f t="shared" si="60"/>
        <v>OK</v>
      </c>
      <c r="AS49" s="106" t="s">
        <v>1320</v>
      </c>
      <c r="AT49" s="106" t="s">
        <v>1323</v>
      </c>
      <c r="AU49" s="43" t="str">
        <f t="shared" si="61"/>
        <v>Pendiente</v>
      </c>
      <c r="AV49" s="51"/>
      <c r="AW49" s="54" t="s">
        <v>34</v>
      </c>
      <c r="AX49" s="28"/>
      <c r="AY49" s="28"/>
    </row>
    <row r="50" spans="1:52" s="28" customFormat="1" ht="50.1" customHeight="1" x14ac:dyDescent="0.2">
      <c r="A50" s="208">
        <v>344</v>
      </c>
      <c r="B50" s="49">
        <v>43341</v>
      </c>
      <c r="C50" s="50" t="s">
        <v>36</v>
      </c>
      <c r="D50" s="51" t="s">
        <v>143</v>
      </c>
      <c r="E50" s="50" t="s">
        <v>301</v>
      </c>
      <c r="F50" s="49">
        <v>43341</v>
      </c>
      <c r="G50" s="115" t="s">
        <v>302</v>
      </c>
      <c r="H50" s="52" t="s">
        <v>38</v>
      </c>
      <c r="I50" s="70" t="s">
        <v>323</v>
      </c>
      <c r="J50" s="75" t="s">
        <v>311</v>
      </c>
      <c r="K50" s="78" t="s">
        <v>312</v>
      </c>
      <c r="L50" s="77">
        <v>2</v>
      </c>
      <c r="M50" s="132" t="s">
        <v>238</v>
      </c>
      <c r="N50" s="53" t="str">
        <f>IF(H50="","",VLOOKUP(H50,dato!$A$2:$B$43,2,FALSE))</f>
        <v>Jorge Alberto Pardo Torres</v>
      </c>
      <c r="O50" s="53" t="s">
        <v>112</v>
      </c>
      <c r="P50" s="53" t="str">
        <f>IF(H50="","",VLOOKUP(H50,dato!$A$2:$B$94,2,FALSE))</f>
        <v>Jorge Alberto Pardo Torres</v>
      </c>
      <c r="Q50" s="70" t="s">
        <v>313</v>
      </c>
      <c r="R50" s="80" t="s">
        <v>316</v>
      </c>
      <c r="S50" s="79">
        <v>1</v>
      </c>
      <c r="T50" s="70" t="s">
        <v>317</v>
      </c>
      <c r="U50" s="59">
        <v>43467</v>
      </c>
      <c r="V50" s="59">
        <v>43769</v>
      </c>
      <c r="W50" s="150">
        <v>43539</v>
      </c>
      <c r="X50" s="106" t="s">
        <v>804</v>
      </c>
      <c r="Y50" s="27">
        <v>0.88</v>
      </c>
      <c r="Z50" s="62">
        <f t="shared" si="55"/>
        <v>0.44</v>
      </c>
      <c r="AA50" s="63">
        <f t="shared" si="56"/>
        <v>0.44</v>
      </c>
      <c r="AB50" s="64" t="str">
        <f t="shared" si="57"/>
        <v>AMARILLO</v>
      </c>
      <c r="AC50" s="106" t="s">
        <v>1213</v>
      </c>
      <c r="AD50" s="106" t="s">
        <v>517</v>
      </c>
      <c r="AE50" s="150"/>
      <c r="AF50" s="106"/>
      <c r="AG50" s="27"/>
      <c r="AH50" s="61" t="str">
        <f t="shared" si="52"/>
        <v/>
      </c>
      <c r="AI50" s="61" t="str">
        <f t="shared" si="53"/>
        <v/>
      </c>
      <c r="AJ50" s="115" t="str">
        <f t="shared" si="54"/>
        <v/>
      </c>
      <c r="AK50" s="106"/>
      <c r="AL50" s="106"/>
      <c r="AM50" s="199">
        <v>43678</v>
      </c>
      <c r="AN50" s="106" t="s">
        <v>1318</v>
      </c>
      <c r="AO50" s="27">
        <v>1.4</v>
      </c>
      <c r="AP50" s="113">
        <f t="shared" si="58"/>
        <v>0.7</v>
      </c>
      <c r="AQ50" s="114">
        <f t="shared" si="59"/>
        <v>0.7</v>
      </c>
      <c r="AR50" s="111" t="str">
        <f t="shared" si="60"/>
        <v>AMARILLO</v>
      </c>
      <c r="AS50" s="106" t="s">
        <v>1321</v>
      </c>
      <c r="AT50" s="106" t="s">
        <v>1323</v>
      </c>
      <c r="AU50" s="43" t="str">
        <f t="shared" si="61"/>
        <v>Pendiente</v>
      </c>
      <c r="AV50" s="51"/>
      <c r="AW50" s="54" t="s">
        <v>34</v>
      </c>
    </row>
    <row r="51" spans="1:52" s="28" customFormat="1" ht="50.1" customHeight="1" x14ac:dyDescent="0.2">
      <c r="A51" s="208">
        <v>344</v>
      </c>
      <c r="B51" s="71">
        <v>43382</v>
      </c>
      <c r="C51" s="72" t="s">
        <v>36</v>
      </c>
      <c r="D51" s="72" t="s">
        <v>143</v>
      </c>
      <c r="E51" s="73" t="s">
        <v>301</v>
      </c>
      <c r="F51" s="49">
        <v>43341</v>
      </c>
      <c r="G51" s="164" t="s">
        <v>235</v>
      </c>
      <c r="H51" s="175" t="s">
        <v>1222</v>
      </c>
      <c r="I51" s="74" t="s">
        <v>318</v>
      </c>
      <c r="J51" s="81" t="s">
        <v>319</v>
      </c>
      <c r="K51" s="78" t="s">
        <v>320</v>
      </c>
      <c r="L51" s="77">
        <v>1</v>
      </c>
      <c r="M51" s="132" t="s">
        <v>43</v>
      </c>
      <c r="N51" s="53" t="str">
        <f>IF(H51="","",VLOOKUP(H51,dato!$A$2:$B$43,2,FALSE))</f>
        <v>Cdte.Gerardo Alonso Martínez Riveros</v>
      </c>
      <c r="O51" s="45" t="s">
        <v>115</v>
      </c>
      <c r="P51" s="38" t="str">
        <f>IF(H51="","",VLOOKUP(O51,dato!$A$2:$B$133,2,FALSE))</f>
        <v>Cdte.Gerardo Alonso Martínez Riveros</v>
      </c>
      <c r="Q51" s="37" t="s">
        <v>143</v>
      </c>
      <c r="R51" s="82" t="s">
        <v>321</v>
      </c>
      <c r="S51" s="83">
        <v>0.9</v>
      </c>
      <c r="T51" s="84" t="s">
        <v>322</v>
      </c>
      <c r="U51" s="59">
        <v>43382</v>
      </c>
      <c r="V51" s="59">
        <v>43738</v>
      </c>
      <c r="W51" s="148">
        <v>43538</v>
      </c>
      <c r="X51" s="118" t="s">
        <v>764</v>
      </c>
      <c r="Y51" s="151">
        <v>0.5</v>
      </c>
      <c r="Z51" s="62">
        <f t="shared" si="55"/>
        <v>0.5</v>
      </c>
      <c r="AA51" s="63">
        <f t="shared" si="56"/>
        <v>0.55555555555555558</v>
      </c>
      <c r="AB51" s="64" t="str">
        <f t="shared" si="57"/>
        <v>AMARILLO</v>
      </c>
      <c r="AC51" s="102" t="s">
        <v>765</v>
      </c>
      <c r="AD51" s="152" t="s">
        <v>39</v>
      </c>
      <c r="AE51" s="41"/>
      <c r="AF51" s="118"/>
      <c r="AG51" s="91"/>
      <c r="AH51" s="61" t="str">
        <f t="shared" ref="AH51:AH61" si="62">IF(AG51="","",IF(OR($L51=0,$L51="",AE51=""),"",AG51/$L51))</f>
        <v/>
      </c>
      <c r="AI51" s="86" t="str">
        <f t="shared" ref="AI51:AI61" si="63">IF(OR($S51="",AH51=""),"",IF(OR($S51=0,AH51=0),0,IF((AH51*100%)/$S51&gt;100%,100%,(AH51*100%)/$S51)))</f>
        <v/>
      </c>
      <c r="AJ51" s="115" t="str">
        <f t="shared" ref="AJ51:AJ61" si="64">IF(AG51="","",IF(AE51="","FALTA FECHA SEGUIMIENTO",IF(AE51&gt;$V51,IF(AI51=100%,"OK","ROJO"),IF(AI51&lt;ROUND(DAYS360($U51,AE51,FALSE),0)/ROUND(DAYS360($U51,$V51,FALSE),-1),"ROJO",IF(AI51=100%,"OK","AMARILLO")))))</f>
        <v/>
      </c>
      <c r="AK51" s="40"/>
      <c r="AL51" s="101"/>
      <c r="AM51" s="204">
        <v>43677</v>
      </c>
      <c r="AN51" s="118" t="s">
        <v>1293</v>
      </c>
      <c r="AO51" s="151">
        <v>1</v>
      </c>
      <c r="AP51" s="113">
        <f t="shared" si="58"/>
        <v>1</v>
      </c>
      <c r="AQ51" s="114">
        <f t="shared" si="59"/>
        <v>1</v>
      </c>
      <c r="AR51" s="111" t="str">
        <f t="shared" si="60"/>
        <v>OK</v>
      </c>
      <c r="AS51" s="191" t="s">
        <v>1305</v>
      </c>
      <c r="AT51" s="152" t="s">
        <v>39</v>
      </c>
      <c r="AU51" s="43" t="str">
        <f t="shared" si="61"/>
        <v>Pendiente</v>
      </c>
      <c r="AV51" s="51"/>
      <c r="AW51" s="54" t="s">
        <v>34</v>
      </c>
    </row>
    <row r="52" spans="1:52" s="44" customFormat="1" ht="50.1" customHeight="1" x14ac:dyDescent="0.2">
      <c r="A52" s="208">
        <v>345</v>
      </c>
      <c r="B52" s="49">
        <v>43378</v>
      </c>
      <c r="C52" s="50" t="s">
        <v>33</v>
      </c>
      <c r="D52" s="51"/>
      <c r="E52" s="50" t="s">
        <v>618</v>
      </c>
      <c r="F52" s="49">
        <v>43378</v>
      </c>
      <c r="G52" s="165" t="s">
        <v>199</v>
      </c>
      <c r="H52" s="74" t="s">
        <v>1217</v>
      </c>
      <c r="I52" s="98" t="s">
        <v>399</v>
      </c>
      <c r="J52" s="75" t="s">
        <v>329</v>
      </c>
      <c r="K52" s="76" t="s">
        <v>337</v>
      </c>
      <c r="L52" s="77">
        <v>18</v>
      </c>
      <c r="M52" s="132" t="s">
        <v>238</v>
      </c>
      <c r="N52" s="53" t="str">
        <f>IF(H52="","",VLOOKUP(H52,dato!$A$2:$B$43,2,FALSE))</f>
        <v>Gloria Verónica Zambrano Ocampo</v>
      </c>
      <c r="O52" s="85" t="s">
        <v>398</v>
      </c>
      <c r="P52" s="152" t="str">
        <f>IF(H52="","",VLOOKUP(O52,dato!$A$2:$B$133,2,FALSE))</f>
        <v>Gloria Verónica Zambrano Ocampo</v>
      </c>
      <c r="Q52" s="59" t="s">
        <v>143</v>
      </c>
      <c r="R52" s="53" t="s">
        <v>358</v>
      </c>
      <c r="S52" s="67">
        <v>0.8</v>
      </c>
      <c r="T52" s="53" t="s">
        <v>377</v>
      </c>
      <c r="U52" s="59">
        <v>43395</v>
      </c>
      <c r="V52" s="59">
        <v>43742</v>
      </c>
      <c r="W52" s="197">
        <v>43475</v>
      </c>
      <c r="X52" s="152" t="s">
        <v>588</v>
      </c>
      <c r="Y52" s="123">
        <v>0</v>
      </c>
      <c r="Z52" s="62">
        <f t="shared" si="55"/>
        <v>0</v>
      </c>
      <c r="AA52" s="63">
        <f t="shared" si="56"/>
        <v>0</v>
      </c>
      <c r="AB52" s="64" t="str">
        <f t="shared" si="57"/>
        <v>ROJO</v>
      </c>
      <c r="AC52" s="152" t="s">
        <v>590</v>
      </c>
      <c r="AD52" s="152" t="s">
        <v>629</v>
      </c>
      <c r="AE52" s="110"/>
      <c r="AF52" s="101"/>
      <c r="AG52" s="123"/>
      <c r="AH52" s="61" t="str">
        <f t="shared" si="62"/>
        <v/>
      </c>
      <c r="AI52" s="63" t="str">
        <f t="shared" si="63"/>
        <v/>
      </c>
      <c r="AJ52" s="115" t="str">
        <f t="shared" si="64"/>
        <v/>
      </c>
      <c r="AK52" s="101"/>
      <c r="AL52" s="101"/>
      <c r="AM52" s="150">
        <v>43677</v>
      </c>
      <c r="AN52" s="152" t="s">
        <v>1409</v>
      </c>
      <c r="AO52" s="151">
        <v>0</v>
      </c>
      <c r="AP52" s="113">
        <f t="shared" si="58"/>
        <v>0</v>
      </c>
      <c r="AQ52" s="114">
        <f t="shared" si="59"/>
        <v>0</v>
      </c>
      <c r="AR52" s="111" t="str">
        <f t="shared" si="60"/>
        <v>ROJO</v>
      </c>
      <c r="AS52" s="152" t="s">
        <v>1435</v>
      </c>
      <c r="AT52" s="152" t="s">
        <v>629</v>
      </c>
      <c r="AU52" s="43" t="str">
        <f t="shared" ref="AU52:AU73" si="65">IF(A52="","",IF(OR(AA52=100%,AI52=100%,AY52=100%,BG52=100%),"Cumplida","Pendiente"))</f>
        <v>Pendiente</v>
      </c>
      <c r="AV52" s="51"/>
      <c r="AW52" s="54" t="s">
        <v>34</v>
      </c>
      <c r="AX52" s="28"/>
      <c r="AY52" s="28"/>
      <c r="AZ52" s="28"/>
    </row>
    <row r="53" spans="1:52" s="44" customFormat="1" ht="50.1" customHeight="1" x14ac:dyDescent="0.2">
      <c r="A53" s="208">
        <v>345</v>
      </c>
      <c r="B53" s="49">
        <v>43378</v>
      </c>
      <c r="C53" s="50" t="s">
        <v>33</v>
      </c>
      <c r="D53" s="51"/>
      <c r="E53" s="50" t="s">
        <v>618</v>
      </c>
      <c r="F53" s="49">
        <v>43378</v>
      </c>
      <c r="G53" s="115" t="s">
        <v>199</v>
      </c>
      <c r="H53" s="74" t="s">
        <v>1217</v>
      </c>
      <c r="I53" s="96" t="s">
        <v>399</v>
      </c>
      <c r="J53" s="53" t="s">
        <v>329</v>
      </c>
      <c r="K53" s="53" t="s">
        <v>338</v>
      </c>
      <c r="L53" s="66">
        <v>2</v>
      </c>
      <c r="M53" s="134" t="s">
        <v>238</v>
      </c>
      <c r="N53" s="53" t="str">
        <f>IF(H53="","",VLOOKUP(H53,dato!$A$2:$B$43,2,FALSE))</f>
        <v>Gloria Verónica Zambrano Ocampo</v>
      </c>
      <c r="O53" s="67" t="s">
        <v>398</v>
      </c>
      <c r="P53" s="152" t="str">
        <f>IF(H53="","",VLOOKUP(O53,dato!$A$2:$B$133,2,FALSE))</f>
        <v>Gloria Verónica Zambrano Ocampo</v>
      </c>
      <c r="Q53" s="59" t="s">
        <v>143</v>
      </c>
      <c r="R53" s="53" t="s">
        <v>359</v>
      </c>
      <c r="S53" s="67">
        <v>1</v>
      </c>
      <c r="T53" s="53" t="s">
        <v>378</v>
      </c>
      <c r="U53" s="59">
        <v>43395</v>
      </c>
      <c r="V53" s="59">
        <v>43742</v>
      </c>
      <c r="W53" s="197">
        <v>43475</v>
      </c>
      <c r="X53" s="106" t="s">
        <v>589</v>
      </c>
      <c r="Y53" s="123">
        <v>0</v>
      </c>
      <c r="Z53" s="62">
        <f t="shared" si="55"/>
        <v>0</v>
      </c>
      <c r="AA53" s="63">
        <f t="shared" si="56"/>
        <v>0</v>
      </c>
      <c r="AB53" s="64" t="str">
        <f t="shared" si="57"/>
        <v>ROJO</v>
      </c>
      <c r="AC53" s="102" t="s">
        <v>591</v>
      </c>
      <c r="AD53" s="152" t="s">
        <v>629</v>
      </c>
      <c r="AE53" s="110"/>
      <c r="AF53" s="106"/>
      <c r="AG53" s="123"/>
      <c r="AH53" s="61" t="str">
        <f t="shared" si="62"/>
        <v/>
      </c>
      <c r="AI53" s="63" t="str">
        <f t="shared" si="63"/>
        <v/>
      </c>
      <c r="AJ53" s="115" t="str">
        <f t="shared" si="64"/>
        <v/>
      </c>
      <c r="AK53" s="102"/>
      <c r="AL53" s="101"/>
      <c r="AM53" s="150">
        <v>43678</v>
      </c>
      <c r="AN53" s="152" t="s">
        <v>1410</v>
      </c>
      <c r="AO53" s="151">
        <v>2</v>
      </c>
      <c r="AP53" s="113">
        <f t="shared" si="58"/>
        <v>1</v>
      </c>
      <c r="AQ53" s="114">
        <f t="shared" si="59"/>
        <v>1</v>
      </c>
      <c r="AR53" s="111" t="str">
        <f t="shared" si="60"/>
        <v>OK</v>
      </c>
      <c r="AS53" s="152" t="s">
        <v>1436</v>
      </c>
      <c r="AT53" s="152" t="s">
        <v>629</v>
      </c>
      <c r="AU53" s="43" t="str">
        <f t="shared" si="65"/>
        <v>Pendiente</v>
      </c>
      <c r="AV53" s="51"/>
      <c r="AW53" s="54" t="s">
        <v>34</v>
      </c>
      <c r="AX53" s="28"/>
      <c r="AY53" s="28"/>
      <c r="AZ53" s="28"/>
    </row>
    <row r="54" spans="1:52" s="44" customFormat="1" ht="50.1" customHeight="1" x14ac:dyDescent="0.2">
      <c r="A54" s="208">
        <v>345</v>
      </c>
      <c r="B54" s="49">
        <v>43378</v>
      </c>
      <c r="C54" s="50" t="s">
        <v>33</v>
      </c>
      <c r="D54" s="51"/>
      <c r="E54" s="50" t="s">
        <v>618</v>
      </c>
      <c r="F54" s="49">
        <v>43378</v>
      </c>
      <c r="G54" s="115" t="s">
        <v>199</v>
      </c>
      <c r="H54" s="74" t="s">
        <v>1217</v>
      </c>
      <c r="I54" s="96" t="s">
        <v>400</v>
      </c>
      <c r="J54" s="53" t="s">
        <v>329</v>
      </c>
      <c r="K54" s="53" t="s">
        <v>339</v>
      </c>
      <c r="L54" s="66">
        <v>2</v>
      </c>
      <c r="M54" s="134" t="s">
        <v>238</v>
      </c>
      <c r="N54" s="53" t="str">
        <f>IF(H54="","",VLOOKUP(H54,dato!$A$2:$B$43,2,FALSE))</f>
        <v>Gloria Verónica Zambrano Ocampo</v>
      </c>
      <c r="O54" s="67" t="s">
        <v>398</v>
      </c>
      <c r="P54" s="152" t="str">
        <f>IF(H54="","",VLOOKUP(O54,dato!$A$2:$B$133,2,FALSE))</f>
        <v>Gloria Verónica Zambrano Ocampo</v>
      </c>
      <c r="Q54" s="59" t="s">
        <v>143</v>
      </c>
      <c r="R54" s="53" t="s">
        <v>360</v>
      </c>
      <c r="S54" s="67">
        <v>0.8</v>
      </c>
      <c r="T54" s="53" t="s">
        <v>379</v>
      </c>
      <c r="U54" s="59">
        <v>43395</v>
      </c>
      <c r="V54" s="59">
        <v>43742</v>
      </c>
      <c r="W54" s="197">
        <v>43475</v>
      </c>
      <c r="X54" s="106" t="s">
        <v>589</v>
      </c>
      <c r="Y54" s="123">
        <v>0</v>
      </c>
      <c r="Z54" s="62">
        <f t="shared" si="55"/>
        <v>0</v>
      </c>
      <c r="AA54" s="63">
        <f t="shared" si="56"/>
        <v>0</v>
      </c>
      <c r="AB54" s="64" t="str">
        <f t="shared" si="57"/>
        <v>ROJO</v>
      </c>
      <c r="AC54" s="102" t="s">
        <v>591</v>
      </c>
      <c r="AD54" s="152" t="s">
        <v>629</v>
      </c>
      <c r="AE54" s="110"/>
      <c r="AF54" s="106"/>
      <c r="AG54" s="123"/>
      <c r="AH54" s="61" t="str">
        <f t="shared" si="62"/>
        <v/>
      </c>
      <c r="AI54" s="63" t="str">
        <f t="shared" si="63"/>
        <v/>
      </c>
      <c r="AJ54" s="115" t="str">
        <f t="shared" si="64"/>
        <v/>
      </c>
      <c r="AK54" s="102"/>
      <c r="AL54" s="101"/>
      <c r="AM54" s="150">
        <v>43678</v>
      </c>
      <c r="AN54" s="152" t="s">
        <v>1411</v>
      </c>
      <c r="AO54" s="151">
        <v>1</v>
      </c>
      <c r="AP54" s="113">
        <f t="shared" si="58"/>
        <v>0.5</v>
      </c>
      <c r="AQ54" s="114">
        <f t="shared" si="59"/>
        <v>0.625</v>
      </c>
      <c r="AR54" s="111" t="str">
        <f t="shared" si="60"/>
        <v>ROJO</v>
      </c>
      <c r="AS54" s="152" t="s">
        <v>1437</v>
      </c>
      <c r="AT54" s="152" t="s">
        <v>629</v>
      </c>
      <c r="AU54" s="43" t="str">
        <f t="shared" si="65"/>
        <v>Pendiente</v>
      </c>
      <c r="AV54" s="51"/>
      <c r="AW54" s="54" t="s">
        <v>34</v>
      </c>
      <c r="AX54" s="28"/>
      <c r="AY54" s="28"/>
      <c r="AZ54" s="28"/>
    </row>
    <row r="55" spans="1:52" s="44" customFormat="1" ht="50.1" customHeight="1" x14ac:dyDescent="0.2">
      <c r="A55" s="208">
        <v>345</v>
      </c>
      <c r="B55" s="49">
        <v>43378</v>
      </c>
      <c r="C55" s="50" t="s">
        <v>33</v>
      </c>
      <c r="D55" s="51"/>
      <c r="E55" s="50" t="s">
        <v>618</v>
      </c>
      <c r="F55" s="49">
        <v>43378</v>
      </c>
      <c r="G55" s="115" t="s">
        <v>200</v>
      </c>
      <c r="H55" s="74" t="s">
        <v>1217</v>
      </c>
      <c r="I55" s="96" t="s">
        <v>401</v>
      </c>
      <c r="J55" s="53" t="s">
        <v>330</v>
      </c>
      <c r="K55" s="53" t="s">
        <v>340</v>
      </c>
      <c r="L55" s="66">
        <v>18</v>
      </c>
      <c r="M55" s="134" t="s">
        <v>238</v>
      </c>
      <c r="N55" s="53" t="str">
        <f>IF(H55="","",VLOOKUP(H55,dato!$A$2:$B$43,2,FALSE))</f>
        <v>Gloria Verónica Zambrano Ocampo</v>
      </c>
      <c r="O55" s="67" t="s">
        <v>398</v>
      </c>
      <c r="P55" s="152" t="str">
        <f>IF(H55="","",VLOOKUP(O55,dato!$A$2:$B$133,2,FALSE))</f>
        <v>Gloria Verónica Zambrano Ocampo</v>
      </c>
      <c r="Q55" s="59" t="s">
        <v>143</v>
      </c>
      <c r="R55" s="53" t="s">
        <v>361</v>
      </c>
      <c r="S55" s="67">
        <v>0.8</v>
      </c>
      <c r="T55" s="53" t="s">
        <v>380</v>
      </c>
      <c r="U55" s="59">
        <v>43395</v>
      </c>
      <c r="V55" s="59">
        <v>43742</v>
      </c>
      <c r="W55" s="197">
        <v>43475</v>
      </c>
      <c r="X55" s="106" t="s">
        <v>589</v>
      </c>
      <c r="Y55" s="123">
        <v>0</v>
      </c>
      <c r="Z55" s="62">
        <f t="shared" si="55"/>
        <v>0</v>
      </c>
      <c r="AA55" s="63">
        <f t="shared" si="56"/>
        <v>0</v>
      </c>
      <c r="AB55" s="64" t="str">
        <f t="shared" si="57"/>
        <v>ROJO</v>
      </c>
      <c r="AC55" s="102" t="s">
        <v>591</v>
      </c>
      <c r="AD55" s="152" t="s">
        <v>629</v>
      </c>
      <c r="AE55" s="110"/>
      <c r="AF55" s="106"/>
      <c r="AG55" s="123"/>
      <c r="AH55" s="61" t="str">
        <f t="shared" si="62"/>
        <v/>
      </c>
      <c r="AI55" s="63" t="str">
        <f t="shared" si="63"/>
        <v/>
      </c>
      <c r="AJ55" s="115" t="str">
        <f t="shared" si="64"/>
        <v/>
      </c>
      <c r="AK55" s="102"/>
      <c r="AL55" s="101"/>
      <c r="AM55" s="150">
        <v>43677</v>
      </c>
      <c r="AN55" s="152" t="s">
        <v>1412</v>
      </c>
      <c r="AO55" s="151">
        <v>0</v>
      </c>
      <c r="AP55" s="113">
        <f t="shared" si="58"/>
        <v>0</v>
      </c>
      <c r="AQ55" s="114">
        <f t="shared" si="59"/>
        <v>0</v>
      </c>
      <c r="AR55" s="111" t="str">
        <f t="shared" si="60"/>
        <v>ROJO</v>
      </c>
      <c r="AS55" s="152" t="s">
        <v>1435</v>
      </c>
      <c r="AT55" s="152" t="s">
        <v>629</v>
      </c>
      <c r="AU55" s="43" t="str">
        <f t="shared" si="65"/>
        <v>Pendiente</v>
      </c>
      <c r="AV55" s="51"/>
      <c r="AW55" s="54" t="s">
        <v>34</v>
      </c>
      <c r="AX55" s="28"/>
      <c r="AY55" s="28"/>
      <c r="AZ55" s="28"/>
    </row>
    <row r="56" spans="1:52" s="44" customFormat="1" ht="50.1" customHeight="1" x14ac:dyDescent="0.2">
      <c r="A56" s="208">
        <v>345</v>
      </c>
      <c r="B56" s="49">
        <v>43378</v>
      </c>
      <c r="C56" s="50" t="s">
        <v>33</v>
      </c>
      <c r="D56" s="51"/>
      <c r="E56" s="50" t="s">
        <v>618</v>
      </c>
      <c r="F56" s="49">
        <v>43378</v>
      </c>
      <c r="G56" s="115" t="s">
        <v>200</v>
      </c>
      <c r="H56" s="74" t="s">
        <v>1217</v>
      </c>
      <c r="I56" s="96" t="s">
        <v>401</v>
      </c>
      <c r="J56" s="53" t="s">
        <v>330</v>
      </c>
      <c r="K56" s="53" t="s">
        <v>341</v>
      </c>
      <c r="L56" s="66">
        <v>2</v>
      </c>
      <c r="M56" s="134" t="s">
        <v>238</v>
      </c>
      <c r="N56" s="53" t="str">
        <f>IF(H56="","",VLOOKUP(H56,dato!$A$2:$B$43,2,FALSE))</f>
        <v>Gloria Verónica Zambrano Ocampo</v>
      </c>
      <c r="O56" s="67" t="s">
        <v>398</v>
      </c>
      <c r="P56" s="152" t="str">
        <f>IF(H56="","",VLOOKUP(O56,dato!$A$2:$B$133,2,FALSE))</f>
        <v>Gloria Verónica Zambrano Ocampo</v>
      </c>
      <c r="Q56" s="59" t="s">
        <v>143</v>
      </c>
      <c r="R56" s="53" t="s">
        <v>362</v>
      </c>
      <c r="S56" s="67">
        <v>1</v>
      </c>
      <c r="T56" s="53" t="s">
        <v>378</v>
      </c>
      <c r="U56" s="59">
        <v>43395</v>
      </c>
      <c r="V56" s="59">
        <v>43742</v>
      </c>
      <c r="W56" s="197">
        <v>43475</v>
      </c>
      <c r="X56" s="106" t="s">
        <v>589</v>
      </c>
      <c r="Y56" s="123">
        <v>0</v>
      </c>
      <c r="Z56" s="62">
        <f t="shared" si="55"/>
        <v>0</v>
      </c>
      <c r="AA56" s="63">
        <f t="shared" si="56"/>
        <v>0</v>
      </c>
      <c r="AB56" s="64" t="str">
        <f t="shared" si="57"/>
        <v>ROJO</v>
      </c>
      <c r="AC56" s="102" t="s">
        <v>591</v>
      </c>
      <c r="AD56" s="152" t="s">
        <v>629</v>
      </c>
      <c r="AE56" s="110"/>
      <c r="AF56" s="106"/>
      <c r="AG56" s="123"/>
      <c r="AH56" s="61" t="str">
        <f t="shared" si="62"/>
        <v/>
      </c>
      <c r="AI56" s="63" t="str">
        <f t="shared" si="63"/>
        <v/>
      </c>
      <c r="AJ56" s="115" t="str">
        <f t="shared" si="64"/>
        <v/>
      </c>
      <c r="AK56" s="102"/>
      <c r="AL56" s="101"/>
      <c r="AM56" s="150">
        <v>43678</v>
      </c>
      <c r="AN56" s="152" t="s">
        <v>1413</v>
      </c>
      <c r="AO56" s="151">
        <v>2</v>
      </c>
      <c r="AP56" s="113">
        <f t="shared" si="58"/>
        <v>1</v>
      </c>
      <c r="AQ56" s="114">
        <f t="shared" si="59"/>
        <v>1</v>
      </c>
      <c r="AR56" s="111" t="str">
        <f t="shared" si="60"/>
        <v>OK</v>
      </c>
      <c r="AS56" s="152" t="s">
        <v>1436</v>
      </c>
      <c r="AT56" s="152" t="s">
        <v>629</v>
      </c>
      <c r="AU56" s="43" t="str">
        <f t="shared" si="65"/>
        <v>Pendiente</v>
      </c>
      <c r="AV56" s="51"/>
      <c r="AW56" s="54" t="s">
        <v>34</v>
      </c>
      <c r="AX56" s="28"/>
      <c r="AY56" s="28"/>
      <c r="AZ56" s="28"/>
    </row>
    <row r="57" spans="1:52" s="44" customFormat="1" ht="50.1" customHeight="1" x14ac:dyDescent="0.2">
      <c r="A57" s="208">
        <v>345</v>
      </c>
      <c r="B57" s="49">
        <v>43378</v>
      </c>
      <c r="C57" s="50" t="s">
        <v>33</v>
      </c>
      <c r="D57" s="51"/>
      <c r="E57" s="50" t="s">
        <v>618</v>
      </c>
      <c r="F57" s="49">
        <v>43378</v>
      </c>
      <c r="G57" s="115" t="s">
        <v>324</v>
      </c>
      <c r="H57" s="74" t="s">
        <v>1217</v>
      </c>
      <c r="I57" s="96" t="s">
        <v>402</v>
      </c>
      <c r="J57" s="53" t="s">
        <v>331</v>
      </c>
      <c r="K57" s="53" t="s">
        <v>342</v>
      </c>
      <c r="L57" s="66">
        <v>2</v>
      </c>
      <c r="M57" s="134" t="s">
        <v>238</v>
      </c>
      <c r="N57" s="53" t="str">
        <f>IF(H57="","",VLOOKUP(H57,dato!$A$2:$B$43,2,FALSE))</f>
        <v>Gloria Verónica Zambrano Ocampo</v>
      </c>
      <c r="O57" s="67" t="s">
        <v>398</v>
      </c>
      <c r="P57" s="152" t="str">
        <f>IF(H57="","",VLOOKUP(O57,dato!$A$2:$B$133,2,FALSE))</f>
        <v>Gloria Verónica Zambrano Ocampo</v>
      </c>
      <c r="Q57" s="59" t="s">
        <v>143</v>
      </c>
      <c r="R57" s="53" t="s">
        <v>363</v>
      </c>
      <c r="S57" s="67">
        <v>1</v>
      </c>
      <c r="T57" s="53" t="s">
        <v>381</v>
      </c>
      <c r="U57" s="59">
        <v>43395</v>
      </c>
      <c r="V57" s="59">
        <v>43742</v>
      </c>
      <c r="W57" s="197">
        <v>43475</v>
      </c>
      <c r="X57" s="102" t="s">
        <v>592</v>
      </c>
      <c r="Y57" s="123">
        <v>0</v>
      </c>
      <c r="Z57" s="62">
        <f t="shared" si="55"/>
        <v>0</v>
      </c>
      <c r="AA57" s="63">
        <f t="shared" si="56"/>
        <v>0</v>
      </c>
      <c r="AB57" s="64" t="str">
        <f t="shared" si="57"/>
        <v>ROJO</v>
      </c>
      <c r="AC57" s="102" t="s">
        <v>592</v>
      </c>
      <c r="AD57" s="152" t="s">
        <v>629</v>
      </c>
      <c r="AE57" s="110"/>
      <c r="AF57" s="102"/>
      <c r="AG57" s="123"/>
      <c r="AH57" s="61" t="str">
        <f t="shared" si="62"/>
        <v/>
      </c>
      <c r="AI57" s="63" t="str">
        <f t="shared" si="63"/>
        <v/>
      </c>
      <c r="AJ57" s="115" t="str">
        <f t="shared" si="64"/>
        <v/>
      </c>
      <c r="AK57" s="102"/>
      <c r="AL57" s="101"/>
      <c r="AM57" s="150">
        <v>43677</v>
      </c>
      <c r="AN57" s="152" t="s">
        <v>1414</v>
      </c>
      <c r="AO57" s="151">
        <v>2</v>
      </c>
      <c r="AP57" s="113">
        <f t="shared" si="58"/>
        <v>1</v>
      </c>
      <c r="AQ57" s="114">
        <f t="shared" si="59"/>
        <v>1</v>
      </c>
      <c r="AR57" s="111" t="str">
        <f t="shared" si="60"/>
        <v>OK</v>
      </c>
      <c r="AS57" s="152" t="s">
        <v>1436</v>
      </c>
      <c r="AT57" s="152" t="s">
        <v>629</v>
      </c>
      <c r="AU57" s="43" t="str">
        <f t="shared" si="65"/>
        <v>Pendiente</v>
      </c>
      <c r="AV57" s="51"/>
      <c r="AW57" s="54" t="s">
        <v>34</v>
      </c>
      <c r="AX57" s="28"/>
      <c r="AY57" s="28"/>
      <c r="AZ57" s="28"/>
    </row>
    <row r="58" spans="1:52" s="44" customFormat="1" ht="50.1" customHeight="1" x14ac:dyDescent="0.2">
      <c r="A58" s="208">
        <v>345</v>
      </c>
      <c r="B58" s="49">
        <v>43378</v>
      </c>
      <c r="C58" s="50" t="s">
        <v>33</v>
      </c>
      <c r="D58" s="51"/>
      <c r="E58" s="50" t="s">
        <v>618</v>
      </c>
      <c r="F58" s="49">
        <v>43378</v>
      </c>
      <c r="G58" s="115" t="s">
        <v>324</v>
      </c>
      <c r="H58" s="74" t="s">
        <v>1217</v>
      </c>
      <c r="I58" s="96" t="s">
        <v>402</v>
      </c>
      <c r="J58" s="53" t="s">
        <v>331</v>
      </c>
      <c r="K58" s="53" t="s">
        <v>343</v>
      </c>
      <c r="L58" s="66">
        <v>2</v>
      </c>
      <c r="M58" s="134" t="s">
        <v>238</v>
      </c>
      <c r="N58" s="53" t="str">
        <f>IF(H58="","",VLOOKUP(H58,dato!$A$2:$B$43,2,FALSE))</f>
        <v>Gloria Verónica Zambrano Ocampo</v>
      </c>
      <c r="O58" s="67" t="s">
        <v>398</v>
      </c>
      <c r="P58" s="152" t="str">
        <f>IF(H58="","",VLOOKUP(O58,dato!$A$2:$B$133,2,FALSE))</f>
        <v>Gloria Verónica Zambrano Ocampo</v>
      </c>
      <c r="Q58" s="59" t="s">
        <v>143</v>
      </c>
      <c r="R58" s="53" t="s">
        <v>364</v>
      </c>
      <c r="S58" s="67">
        <v>0.8</v>
      </c>
      <c r="T58" s="53" t="s">
        <v>382</v>
      </c>
      <c r="U58" s="59">
        <v>43395</v>
      </c>
      <c r="V58" s="59">
        <v>43742</v>
      </c>
      <c r="W58" s="197">
        <v>43475</v>
      </c>
      <c r="X58" s="106" t="s">
        <v>589</v>
      </c>
      <c r="Y58" s="123">
        <v>0</v>
      </c>
      <c r="Z58" s="62">
        <f t="shared" si="55"/>
        <v>0</v>
      </c>
      <c r="AA58" s="63">
        <f t="shared" si="56"/>
        <v>0</v>
      </c>
      <c r="AB58" s="64" t="str">
        <f t="shared" si="57"/>
        <v>ROJO</v>
      </c>
      <c r="AC58" s="102" t="s">
        <v>591</v>
      </c>
      <c r="AD58" s="152" t="s">
        <v>629</v>
      </c>
      <c r="AE58" s="110"/>
      <c r="AF58" s="106"/>
      <c r="AG58" s="123"/>
      <c r="AH58" s="61" t="str">
        <f t="shared" si="62"/>
        <v/>
      </c>
      <c r="AI58" s="63" t="str">
        <f t="shared" si="63"/>
        <v/>
      </c>
      <c r="AJ58" s="115" t="str">
        <f t="shared" si="64"/>
        <v/>
      </c>
      <c r="AK58" s="102"/>
      <c r="AL58" s="101"/>
      <c r="AM58" s="150">
        <v>43678</v>
      </c>
      <c r="AN58" s="102" t="s">
        <v>1415</v>
      </c>
      <c r="AO58" s="151">
        <v>1</v>
      </c>
      <c r="AP58" s="113">
        <f t="shared" si="58"/>
        <v>0.5</v>
      </c>
      <c r="AQ58" s="114">
        <f t="shared" si="59"/>
        <v>0.625</v>
      </c>
      <c r="AR58" s="111" t="str">
        <f t="shared" si="60"/>
        <v>ROJO</v>
      </c>
      <c r="AS58" s="152" t="s">
        <v>1438</v>
      </c>
      <c r="AT58" s="152" t="s">
        <v>629</v>
      </c>
      <c r="AU58" s="43" t="str">
        <f t="shared" si="65"/>
        <v>Pendiente</v>
      </c>
      <c r="AV58" s="51"/>
      <c r="AW58" s="54" t="s">
        <v>34</v>
      </c>
      <c r="AX58" s="28"/>
      <c r="AY58" s="28"/>
      <c r="AZ58" s="28"/>
    </row>
    <row r="59" spans="1:52" s="44" customFormat="1" ht="50.1" customHeight="1" x14ac:dyDescent="0.2">
      <c r="A59" s="208">
        <v>345</v>
      </c>
      <c r="B59" s="49">
        <v>43378</v>
      </c>
      <c r="C59" s="50" t="s">
        <v>33</v>
      </c>
      <c r="D59" s="51"/>
      <c r="E59" s="50" t="s">
        <v>618</v>
      </c>
      <c r="F59" s="49">
        <v>43378</v>
      </c>
      <c r="G59" s="115" t="s">
        <v>201</v>
      </c>
      <c r="H59" s="52" t="s">
        <v>1223</v>
      </c>
      <c r="I59" s="96" t="s">
        <v>403</v>
      </c>
      <c r="J59" s="53" t="s">
        <v>332</v>
      </c>
      <c r="K59" s="53" t="s">
        <v>344</v>
      </c>
      <c r="L59" s="66">
        <v>1</v>
      </c>
      <c r="M59" s="134" t="s">
        <v>238</v>
      </c>
      <c r="N59" s="53" t="str">
        <f>IF(H59="","",VLOOKUP(H59,dato!$A$2:$B$43,2,FALSE))</f>
        <v>Gonzalo Carlos Sierra Vergara (E)</v>
      </c>
      <c r="O59" s="67" t="s">
        <v>270</v>
      </c>
      <c r="P59" s="152" t="str">
        <f>IF(H59="","",VLOOKUP(O59,dato!$A$2:$B$133,2,FALSE))</f>
        <v>Pedro Andres Manosalva Rincón</v>
      </c>
      <c r="Q59" s="59" t="s">
        <v>143</v>
      </c>
      <c r="R59" s="53" t="s">
        <v>365</v>
      </c>
      <c r="S59" s="67">
        <v>1</v>
      </c>
      <c r="T59" s="53" t="s">
        <v>383</v>
      </c>
      <c r="U59" s="59">
        <v>43392</v>
      </c>
      <c r="V59" s="59">
        <v>43742</v>
      </c>
      <c r="W59" s="110">
        <v>43474</v>
      </c>
      <c r="X59" s="124" t="s">
        <v>558</v>
      </c>
      <c r="Y59" s="151">
        <v>1</v>
      </c>
      <c r="Z59" s="62">
        <f t="shared" si="55"/>
        <v>1</v>
      </c>
      <c r="AA59" s="63">
        <f t="shared" si="56"/>
        <v>1</v>
      </c>
      <c r="AB59" s="64" t="str">
        <f t="shared" si="57"/>
        <v>OK</v>
      </c>
      <c r="AC59" s="124" t="s">
        <v>521</v>
      </c>
      <c r="AD59" s="128" t="s">
        <v>219</v>
      </c>
      <c r="AE59" s="110"/>
      <c r="AF59" s="124"/>
      <c r="AG59" s="151"/>
      <c r="AH59" s="61" t="str">
        <f t="shared" si="62"/>
        <v/>
      </c>
      <c r="AI59" s="63" t="str">
        <f t="shared" si="63"/>
        <v/>
      </c>
      <c r="AJ59" s="115" t="str">
        <f t="shared" si="64"/>
        <v/>
      </c>
      <c r="AK59" s="124"/>
      <c r="AL59" s="128"/>
      <c r="AM59" s="204">
        <v>43677</v>
      </c>
      <c r="AN59" s="124" t="s">
        <v>1371</v>
      </c>
      <c r="AO59" s="151">
        <v>1</v>
      </c>
      <c r="AP59" s="113">
        <f t="shared" si="58"/>
        <v>1</v>
      </c>
      <c r="AQ59" s="114">
        <f t="shared" si="59"/>
        <v>1</v>
      </c>
      <c r="AR59" s="111" t="str">
        <f t="shared" si="60"/>
        <v>OK</v>
      </c>
      <c r="AS59" s="124" t="s">
        <v>1392</v>
      </c>
      <c r="AT59" s="196" t="s">
        <v>219</v>
      </c>
      <c r="AU59" s="43" t="str">
        <f t="shared" si="65"/>
        <v>Cumplida</v>
      </c>
      <c r="AV59" s="51"/>
      <c r="AW59" s="54" t="s">
        <v>34</v>
      </c>
      <c r="AX59" s="28"/>
      <c r="AY59" s="28"/>
      <c r="AZ59" s="28"/>
    </row>
    <row r="60" spans="1:52" s="44" customFormat="1" ht="50.1" customHeight="1" x14ac:dyDescent="0.2">
      <c r="A60" s="208">
        <v>345</v>
      </c>
      <c r="B60" s="49">
        <v>43378</v>
      </c>
      <c r="C60" s="50" t="s">
        <v>33</v>
      </c>
      <c r="D60" s="51"/>
      <c r="E60" s="50" t="s">
        <v>618</v>
      </c>
      <c r="F60" s="49">
        <v>43378</v>
      </c>
      <c r="G60" s="115" t="s">
        <v>201</v>
      </c>
      <c r="H60" s="52" t="s">
        <v>1223</v>
      </c>
      <c r="I60" s="96" t="s">
        <v>403</v>
      </c>
      <c r="J60" s="53" t="s">
        <v>332</v>
      </c>
      <c r="K60" s="53" t="s">
        <v>345</v>
      </c>
      <c r="L60" s="66">
        <v>2</v>
      </c>
      <c r="M60" s="134" t="s">
        <v>238</v>
      </c>
      <c r="N60" s="53" t="str">
        <f>IF(H60="","",VLOOKUP(H60,dato!$A$2:$B$43,2,FALSE))</f>
        <v>Gonzalo Carlos Sierra Vergara (E)</v>
      </c>
      <c r="O60" s="67" t="s">
        <v>270</v>
      </c>
      <c r="P60" s="152" t="str">
        <f>IF(H60="","",VLOOKUP(O60,dato!$A$2:$B$133,2,FALSE))</f>
        <v>Pedro Andres Manosalva Rincón</v>
      </c>
      <c r="Q60" s="59" t="s">
        <v>143</v>
      </c>
      <c r="R60" s="53" t="s">
        <v>365</v>
      </c>
      <c r="S60" s="67">
        <v>1</v>
      </c>
      <c r="T60" s="53" t="s">
        <v>384</v>
      </c>
      <c r="U60" s="59">
        <v>43392</v>
      </c>
      <c r="V60" s="59">
        <v>43742</v>
      </c>
      <c r="W60" s="110">
        <v>43474</v>
      </c>
      <c r="X60" s="124" t="s">
        <v>560</v>
      </c>
      <c r="Y60" s="151">
        <v>1.5</v>
      </c>
      <c r="Z60" s="62">
        <f t="shared" si="55"/>
        <v>0.75</v>
      </c>
      <c r="AA60" s="63">
        <f t="shared" si="56"/>
        <v>0.75</v>
      </c>
      <c r="AB60" s="64" t="str">
        <f t="shared" si="57"/>
        <v>AMARILLO</v>
      </c>
      <c r="AC60" s="124" t="s">
        <v>562</v>
      </c>
      <c r="AD60" s="128" t="s">
        <v>219</v>
      </c>
      <c r="AE60" s="110"/>
      <c r="AF60" s="124"/>
      <c r="AG60" s="151"/>
      <c r="AH60" s="61" t="str">
        <f t="shared" si="62"/>
        <v/>
      </c>
      <c r="AI60" s="63" t="str">
        <f t="shared" si="63"/>
        <v/>
      </c>
      <c r="AJ60" s="115" t="str">
        <f t="shared" si="64"/>
        <v/>
      </c>
      <c r="AK60" s="124"/>
      <c r="AL60" s="128"/>
      <c r="AM60" s="204">
        <v>43677</v>
      </c>
      <c r="AN60" s="124" t="s">
        <v>1372</v>
      </c>
      <c r="AO60" s="151">
        <v>1.8</v>
      </c>
      <c r="AP60" s="113">
        <f t="shared" si="58"/>
        <v>0.9</v>
      </c>
      <c r="AQ60" s="114">
        <f t="shared" si="59"/>
        <v>0.9</v>
      </c>
      <c r="AR60" s="111" t="str">
        <f t="shared" si="60"/>
        <v>AMARILLO</v>
      </c>
      <c r="AS60" s="124" t="s">
        <v>1392</v>
      </c>
      <c r="AT60" s="196" t="s">
        <v>219</v>
      </c>
      <c r="AU60" s="43" t="str">
        <f t="shared" si="65"/>
        <v>Pendiente</v>
      </c>
      <c r="AV60" s="51"/>
      <c r="AW60" s="54" t="s">
        <v>34</v>
      </c>
      <c r="AX60" s="28"/>
      <c r="AY60" s="28"/>
      <c r="AZ60" s="28"/>
    </row>
    <row r="61" spans="1:52" s="44" customFormat="1" ht="50.1" customHeight="1" x14ac:dyDescent="0.2">
      <c r="A61" s="208">
        <v>345</v>
      </c>
      <c r="B61" s="49">
        <v>43378</v>
      </c>
      <c r="C61" s="50" t="s">
        <v>33</v>
      </c>
      <c r="D61" s="51"/>
      <c r="E61" s="50" t="s">
        <v>618</v>
      </c>
      <c r="F61" s="49">
        <v>43378</v>
      </c>
      <c r="G61" s="115" t="s">
        <v>201</v>
      </c>
      <c r="H61" s="52" t="s">
        <v>1223</v>
      </c>
      <c r="I61" s="96" t="s">
        <v>403</v>
      </c>
      <c r="J61" s="53" t="s">
        <v>332</v>
      </c>
      <c r="K61" s="53" t="s">
        <v>346</v>
      </c>
      <c r="L61" s="66">
        <v>1</v>
      </c>
      <c r="M61" s="134" t="s">
        <v>238</v>
      </c>
      <c r="N61" s="53" t="str">
        <f>IF(H61="","",VLOOKUP(H61,dato!$A$2:$B$43,2,FALSE))</f>
        <v>Gonzalo Carlos Sierra Vergara (E)</v>
      </c>
      <c r="O61" s="67" t="s">
        <v>270</v>
      </c>
      <c r="P61" s="152" t="str">
        <f>IF(H61="","",VLOOKUP(O61,dato!$A$2:$B$133,2,FALSE))</f>
        <v>Pedro Andres Manosalva Rincón</v>
      </c>
      <c r="Q61" s="59" t="s">
        <v>143</v>
      </c>
      <c r="R61" s="53" t="s">
        <v>366</v>
      </c>
      <c r="S61" s="67">
        <v>1</v>
      </c>
      <c r="T61" s="53" t="s">
        <v>385</v>
      </c>
      <c r="U61" s="59">
        <v>43405</v>
      </c>
      <c r="V61" s="59">
        <v>43742</v>
      </c>
      <c r="W61" s="110">
        <v>43474</v>
      </c>
      <c r="X61" s="124" t="s">
        <v>561</v>
      </c>
      <c r="Y61" s="151">
        <v>1</v>
      </c>
      <c r="Z61" s="62">
        <f t="shared" si="55"/>
        <v>1</v>
      </c>
      <c r="AA61" s="63">
        <f t="shared" si="56"/>
        <v>1</v>
      </c>
      <c r="AB61" s="64" t="str">
        <f t="shared" si="57"/>
        <v>OK</v>
      </c>
      <c r="AC61" s="124" t="s">
        <v>521</v>
      </c>
      <c r="AD61" s="128" t="s">
        <v>219</v>
      </c>
      <c r="AE61" s="110"/>
      <c r="AF61" s="124"/>
      <c r="AG61" s="151"/>
      <c r="AH61" s="61" t="str">
        <f t="shared" si="62"/>
        <v/>
      </c>
      <c r="AI61" s="63" t="str">
        <f t="shared" si="63"/>
        <v/>
      </c>
      <c r="AJ61" s="115" t="str">
        <f t="shared" si="64"/>
        <v/>
      </c>
      <c r="AK61" s="124"/>
      <c r="AL61" s="128"/>
      <c r="AM61" s="204">
        <v>43677</v>
      </c>
      <c r="AN61" s="124" t="s">
        <v>1373</v>
      </c>
      <c r="AO61" s="151">
        <v>1</v>
      </c>
      <c r="AP61" s="113">
        <f t="shared" si="58"/>
        <v>1</v>
      </c>
      <c r="AQ61" s="114">
        <f t="shared" si="59"/>
        <v>1</v>
      </c>
      <c r="AR61" s="111" t="str">
        <f t="shared" si="60"/>
        <v>OK</v>
      </c>
      <c r="AS61" s="124" t="s">
        <v>1392</v>
      </c>
      <c r="AT61" s="196" t="s">
        <v>219</v>
      </c>
      <c r="AU61" s="43" t="str">
        <f t="shared" si="65"/>
        <v>Cumplida</v>
      </c>
      <c r="AV61" s="51"/>
      <c r="AW61" s="54" t="s">
        <v>34</v>
      </c>
      <c r="AX61" s="28"/>
      <c r="AY61" s="28"/>
      <c r="AZ61" s="28"/>
    </row>
    <row r="62" spans="1:52" s="44" customFormat="1" ht="50.1" customHeight="1" x14ac:dyDescent="0.2">
      <c r="A62" s="208">
        <v>345</v>
      </c>
      <c r="B62" s="49">
        <v>43378</v>
      </c>
      <c r="C62" s="50" t="s">
        <v>33</v>
      </c>
      <c r="D62" s="51"/>
      <c r="E62" s="50" t="s">
        <v>618</v>
      </c>
      <c r="F62" s="49">
        <v>43378</v>
      </c>
      <c r="G62" s="115" t="s">
        <v>325</v>
      </c>
      <c r="H62" s="74" t="s">
        <v>1217</v>
      </c>
      <c r="I62" s="96" t="s">
        <v>404</v>
      </c>
      <c r="J62" s="53" t="s">
        <v>333</v>
      </c>
      <c r="K62" s="53" t="s">
        <v>347</v>
      </c>
      <c r="L62" s="66">
        <v>2</v>
      </c>
      <c r="M62" s="134" t="s">
        <v>238</v>
      </c>
      <c r="N62" s="53" t="str">
        <f>IF(H62="","",VLOOKUP(H62,dato!$A$2:$B$43,2,FALSE))</f>
        <v>Gloria Verónica Zambrano Ocampo</v>
      </c>
      <c r="O62" s="67" t="s">
        <v>398</v>
      </c>
      <c r="P62" s="152" t="str">
        <f>IF(H62="","",VLOOKUP(O62,dato!$A$2:$B$133,2,FALSE))</f>
        <v>Gloria Verónica Zambrano Ocampo</v>
      </c>
      <c r="Q62" s="59" t="s">
        <v>143</v>
      </c>
      <c r="R62" s="53" t="s">
        <v>367</v>
      </c>
      <c r="S62" s="67">
        <v>1</v>
      </c>
      <c r="T62" s="53" t="s">
        <v>386</v>
      </c>
      <c r="U62" s="59">
        <v>43395</v>
      </c>
      <c r="V62" s="59">
        <v>43653</v>
      </c>
      <c r="W62" s="200">
        <v>43431</v>
      </c>
      <c r="X62" s="106" t="s">
        <v>598</v>
      </c>
      <c r="Y62" s="151">
        <v>2</v>
      </c>
      <c r="Z62" s="62">
        <f t="shared" si="55"/>
        <v>1</v>
      </c>
      <c r="AA62" s="63">
        <f t="shared" si="56"/>
        <v>1</v>
      </c>
      <c r="AB62" s="64" t="str">
        <f t="shared" si="57"/>
        <v>OK</v>
      </c>
      <c r="AC62" s="106" t="s">
        <v>599</v>
      </c>
      <c r="AD62" s="152" t="s">
        <v>629</v>
      </c>
      <c r="AE62" s="105"/>
      <c r="AF62" s="106"/>
      <c r="AG62" s="117"/>
      <c r="AH62" s="112" t="str">
        <f t="shared" ref="AH62:AH73" si="66">IF(AG62="","",IF(OR($L62=0,$L62="",AE62=""),"",AG62/$L62))</f>
        <v/>
      </c>
      <c r="AI62" s="114" t="str">
        <f t="shared" ref="AI62:AI73" si="67">IF(OR($S62="",AH62=""),"",IF(OR($S62=0,AH62=0),0,IF((AH62*100%)/$S62&gt;100%,100%,(AH62*100%)/$S62)))</f>
        <v/>
      </c>
      <c r="AJ62" s="115" t="str">
        <f t="shared" ref="AJ62:AJ73" si="68">IF(AG62="","",IF(AE62="","FALTA FECHA SEGUIMIENTO",IF(AE62&gt;$V62,IF(AI62=100%,"OK","ROJO"),IF(AI62&lt;ROUND(DAYS360($U62,AE62,FALSE),0)/ROUND(DAYS360($U62,$V62,FALSE),-1),"ROJO",IF(AI62=100%,"OK","AMARILLO")))))</f>
        <v/>
      </c>
      <c r="AK62" s="106"/>
      <c r="AL62" s="101"/>
      <c r="AM62" s="200">
        <v>43431</v>
      </c>
      <c r="AN62" s="106" t="s">
        <v>598</v>
      </c>
      <c r="AO62" s="151">
        <v>2</v>
      </c>
      <c r="AP62" s="113">
        <f t="shared" si="58"/>
        <v>1</v>
      </c>
      <c r="AQ62" s="114">
        <f t="shared" si="59"/>
        <v>1</v>
      </c>
      <c r="AR62" s="111" t="str">
        <f t="shared" si="60"/>
        <v>OK</v>
      </c>
      <c r="AS62" s="106" t="s">
        <v>599</v>
      </c>
      <c r="AT62" s="152" t="s">
        <v>629</v>
      </c>
      <c r="AU62" s="43" t="str">
        <f t="shared" si="65"/>
        <v>Cumplida</v>
      </c>
      <c r="AV62" s="51"/>
      <c r="AW62" s="54" t="s">
        <v>34</v>
      </c>
      <c r="AX62" s="28"/>
      <c r="AY62" s="28"/>
      <c r="AZ62" s="28"/>
    </row>
    <row r="63" spans="1:52" s="44" customFormat="1" ht="50.1" customHeight="1" x14ac:dyDescent="0.2">
      <c r="A63" s="208">
        <v>345</v>
      </c>
      <c r="B63" s="49">
        <v>43378</v>
      </c>
      <c r="C63" s="50" t="s">
        <v>33</v>
      </c>
      <c r="D63" s="51"/>
      <c r="E63" s="50" t="s">
        <v>618</v>
      </c>
      <c r="F63" s="49">
        <v>43378</v>
      </c>
      <c r="G63" s="115" t="s">
        <v>325</v>
      </c>
      <c r="H63" s="74" t="s">
        <v>1217</v>
      </c>
      <c r="I63" s="96" t="s">
        <v>404</v>
      </c>
      <c r="J63" s="53" t="s">
        <v>333</v>
      </c>
      <c r="K63" s="53" t="s">
        <v>348</v>
      </c>
      <c r="L63" s="66">
        <v>1</v>
      </c>
      <c r="M63" s="134" t="s">
        <v>238</v>
      </c>
      <c r="N63" s="53" t="str">
        <f>IF(H63="","",VLOOKUP(H63,dato!$A$2:$B$43,2,FALSE))</f>
        <v>Gloria Verónica Zambrano Ocampo</v>
      </c>
      <c r="O63" s="67" t="s">
        <v>398</v>
      </c>
      <c r="P63" s="152" t="str">
        <f>IF(H63="","",VLOOKUP(O63,dato!$A$2:$B$133,2,FALSE))</f>
        <v>Gloria Verónica Zambrano Ocampo</v>
      </c>
      <c r="Q63" s="59" t="s">
        <v>143</v>
      </c>
      <c r="R63" s="53" t="s">
        <v>368</v>
      </c>
      <c r="S63" s="67">
        <v>0.8</v>
      </c>
      <c r="T63" s="53" t="s">
        <v>387</v>
      </c>
      <c r="U63" s="59">
        <v>43395</v>
      </c>
      <c r="V63" s="59">
        <v>43653</v>
      </c>
      <c r="W63" s="197">
        <v>43475</v>
      </c>
      <c r="X63" s="106" t="s">
        <v>589</v>
      </c>
      <c r="Y63" s="123">
        <v>0</v>
      </c>
      <c r="Z63" s="62">
        <f t="shared" si="55"/>
        <v>0</v>
      </c>
      <c r="AA63" s="63">
        <f t="shared" si="56"/>
        <v>0</v>
      </c>
      <c r="AB63" s="64" t="str">
        <f t="shared" si="57"/>
        <v>ROJO</v>
      </c>
      <c r="AC63" s="102" t="s">
        <v>591</v>
      </c>
      <c r="AD63" s="152" t="s">
        <v>629</v>
      </c>
      <c r="AE63" s="110"/>
      <c r="AF63" s="106"/>
      <c r="AG63" s="123"/>
      <c r="AH63" s="112" t="str">
        <f t="shared" si="66"/>
        <v/>
      </c>
      <c r="AI63" s="114" t="str">
        <f t="shared" si="67"/>
        <v/>
      </c>
      <c r="AJ63" s="115" t="str">
        <f t="shared" si="68"/>
        <v/>
      </c>
      <c r="AK63" s="102"/>
      <c r="AL63" s="101"/>
      <c r="AM63" s="150">
        <v>43677</v>
      </c>
      <c r="AN63" s="152" t="s">
        <v>1412</v>
      </c>
      <c r="AO63" s="151">
        <v>0</v>
      </c>
      <c r="AP63" s="113">
        <f t="shared" si="58"/>
        <v>0</v>
      </c>
      <c r="AQ63" s="114">
        <f t="shared" si="59"/>
        <v>0</v>
      </c>
      <c r="AR63" s="111" t="str">
        <f t="shared" si="60"/>
        <v>ROJO</v>
      </c>
      <c r="AS63" s="152" t="s">
        <v>1435</v>
      </c>
      <c r="AT63" s="152" t="s">
        <v>629</v>
      </c>
      <c r="AU63" s="43" t="str">
        <f t="shared" si="65"/>
        <v>Pendiente</v>
      </c>
      <c r="AV63" s="51"/>
      <c r="AW63" s="54" t="s">
        <v>34</v>
      </c>
      <c r="AX63" s="28"/>
      <c r="AY63" s="28"/>
      <c r="AZ63" s="28"/>
    </row>
    <row r="64" spans="1:52" s="44" customFormat="1" ht="50.1" customHeight="1" x14ac:dyDescent="0.2">
      <c r="A64" s="208">
        <v>345</v>
      </c>
      <c r="B64" s="49">
        <v>43378</v>
      </c>
      <c r="C64" s="50" t="s">
        <v>33</v>
      </c>
      <c r="D64" s="51"/>
      <c r="E64" s="50" t="s">
        <v>618</v>
      </c>
      <c r="F64" s="49">
        <v>43378</v>
      </c>
      <c r="G64" s="115" t="s">
        <v>325</v>
      </c>
      <c r="H64" s="74" t="s">
        <v>1217</v>
      </c>
      <c r="I64" s="96" t="s">
        <v>404</v>
      </c>
      <c r="J64" s="53" t="s">
        <v>333</v>
      </c>
      <c r="K64" s="53" t="s">
        <v>349</v>
      </c>
      <c r="L64" s="66">
        <v>1</v>
      </c>
      <c r="M64" s="134" t="s">
        <v>238</v>
      </c>
      <c r="N64" s="53" t="str">
        <f>IF(H64="","",VLOOKUP(H64,dato!$A$2:$B$43,2,FALSE))</f>
        <v>Gloria Verónica Zambrano Ocampo</v>
      </c>
      <c r="O64" s="67" t="s">
        <v>398</v>
      </c>
      <c r="P64" s="152" t="str">
        <f>IF(H64="","",VLOOKUP(O64,dato!$A$2:$B$133,2,FALSE))</f>
        <v>Gloria Verónica Zambrano Ocampo</v>
      </c>
      <c r="Q64" s="59" t="s">
        <v>143</v>
      </c>
      <c r="R64" s="53" t="s">
        <v>369</v>
      </c>
      <c r="S64" s="67">
        <v>1</v>
      </c>
      <c r="T64" s="53" t="s">
        <v>388</v>
      </c>
      <c r="U64" s="59">
        <v>43395</v>
      </c>
      <c r="V64" s="59">
        <v>43653</v>
      </c>
      <c r="W64" s="197">
        <v>43475</v>
      </c>
      <c r="X64" s="106" t="s">
        <v>593</v>
      </c>
      <c r="Y64" s="123">
        <v>0.5</v>
      </c>
      <c r="Z64" s="62">
        <f t="shared" si="55"/>
        <v>0.5</v>
      </c>
      <c r="AA64" s="63">
        <f t="shared" si="56"/>
        <v>0.5</v>
      </c>
      <c r="AB64" s="64" t="str">
        <f t="shared" si="57"/>
        <v>AMARILLO</v>
      </c>
      <c r="AC64" s="102" t="s">
        <v>594</v>
      </c>
      <c r="AD64" s="152" t="s">
        <v>629</v>
      </c>
      <c r="AE64" s="110"/>
      <c r="AF64" s="106"/>
      <c r="AG64" s="123"/>
      <c r="AH64" s="112" t="str">
        <f t="shared" si="66"/>
        <v/>
      </c>
      <c r="AI64" s="114" t="str">
        <f t="shared" si="67"/>
        <v/>
      </c>
      <c r="AJ64" s="115" t="str">
        <f t="shared" si="68"/>
        <v/>
      </c>
      <c r="AK64" s="102"/>
      <c r="AL64" s="101"/>
      <c r="AM64" s="150">
        <v>43677</v>
      </c>
      <c r="AN64" s="152" t="s">
        <v>1417</v>
      </c>
      <c r="AO64" s="151">
        <v>0</v>
      </c>
      <c r="AP64" s="113">
        <f t="shared" si="58"/>
        <v>0</v>
      </c>
      <c r="AQ64" s="114">
        <f t="shared" si="59"/>
        <v>0</v>
      </c>
      <c r="AR64" s="111" t="str">
        <f t="shared" si="60"/>
        <v>ROJO</v>
      </c>
      <c r="AS64" s="152" t="s">
        <v>1439</v>
      </c>
      <c r="AT64" s="152" t="s">
        <v>629</v>
      </c>
      <c r="AU64" s="43" t="str">
        <f t="shared" si="65"/>
        <v>Pendiente</v>
      </c>
      <c r="AV64" s="51"/>
      <c r="AW64" s="54" t="s">
        <v>34</v>
      </c>
      <c r="AX64" s="28"/>
      <c r="AY64" s="28"/>
      <c r="AZ64" s="28"/>
    </row>
    <row r="65" spans="1:52" s="44" customFormat="1" ht="50.1" customHeight="1" x14ac:dyDescent="0.2">
      <c r="A65" s="208">
        <v>345</v>
      </c>
      <c r="B65" s="49">
        <v>43378</v>
      </c>
      <c r="C65" s="50" t="s">
        <v>33</v>
      </c>
      <c r="D65" s="51"/>
      <c r="E65" s="50" t="s">
        <v>618</v>
      </c>
      <c r="F65" s="49">
        <v>43378</v>
      </c>
      <c r="G65" s="115" t="s">
        <v>326</v>
      </c>
      <c r="H65" s="74" t="s">
        <v>1217</v>
      </c>
      <c r="I65" s="96" t="s">
        <v>405</v>
      </c>
      <c r="J65" s="53" t="s">
        <v>330</v>
      </c>
      <c r="K65" s="53" t="s">
        <v>350</v>
      </c>
      <c r="L65" s="66">
        <v>18</v>
      </c>
      <c r="M65" s="134" t="s">
        <v>238</v>
      </c>
      <c r="N65" s="53" t="str">
        <f>IF(H65="","",VLOOKUP(H65,dato!$A$2:$B$43,2,FALSE))</f>
        <v>Gloria Verónica Zambrano Ocampo</v>
      </c>
      <c r="O65" s="67" t="s">
        <v>398</v>
      </c>
      <c r="P65" s="152" t="str">
        <f>IF(H65="","",VLOOKUP(O65,dato!$A$2:$B$133,2,FALSE))</f>
        <v>Gloria Verónica Zambrano Ocampo</v>
      </c>
      <c r="Q65" s="59" t="s">
        <v>143</v>
      </c>
      <c r="R65" s="53" t="s">
        <v>370</v>
      </c>
      <c r="S65" s="67">
        <v>0.8</v>
      </c>
      <c r="T65" s="53" t="s">
        <v>389</v>
      </c>
      <c r="U65" s="59">
        <v>43395</v>
      </c>
      <c r="V65" s="59">
        <v>43742</v>
      </c>
      <c r="W65" s="197">
        <v>43475</v>
      </c>
      <c r="X65" s="106" t="s">
        <v>589</v>
      </c>
      <c r="Y65" s="123">
        <v>0</v>
      </c>
      <c r="Z65" s="62">
        <f t="shared" si="55"/>
        <v>0</v>
      </c>
      <c r="AA65" s="63">
        <f t="shared" si="56"/>
        <v>0</v>
      </c>
      <c r="AB65" s="64" t="str">
        <f t="shared" si="57"/>
        <v>ROJO</v>
      </c>
      <c r="AC65" s="102" t="s">
        <v>591</v>
      </c>
      <c r="AD65" s="152" t="s">
        <v>629</v>
      </c>
      <c r="AE65" s="110"/>
      <c r="AF65" s="106"/>
      <c r="AG65" s="123"/>
      <c r="AH65" s="112" t="str">
        <f t="shared" si="66"/>
        <v/>
      </c>
      <c r="AI65" s="114" t="str">
        <f t="shared" si="67"/>
        <v/>
      </c>
      <c r="AJ65" s="115" t="str">
        <f t="shared" si="68"/>
        <v/>
      </c>
      <c r="AK65" s="102"/>
      <c r="AL65" s="101"/>
      <c r="AM65" s="150">
        <v>43677</v>
      </c>
      <c r="AN65" s="152" t="s">
        <v>1412</v>
      </c>
      <c r="AO65" s="151">
        <v>0</v>
      </c>
      <c r="AP65" s="113">
        <f t="shared" si="58"/>
        <v>0</v>
      </c>
      <c r="AQ65" s="114">
        <f t="shared" si="59"/>
        <v>0</v>
      </c>
      <c r="AR65" s="111" t="str">
        <f t="shared" si="60"/>
        <v>ROJO</v>
      </c>
      <c r="AS65" s="152" t="s">
        <v>1435</v>
      </c>
      <c r="AT65" s="152" t="s">
        <v>629</v>
      </c>
      <c r="AU65" s="43" t="str">
        <f t="shared" si="65"/>
        <v>Pendiente</v>
      </c>
      <c r="AV65" s="51"/>
      <c r="AW65" s="54" t="s">
        <v>34</v>
      </c>
      <c r="AX65" s="28"/>
      <c r="AY65" s="28"/>
      <c r="AZ65" s="28"/>
    </row>
    <row r="66" spans="1:52" s="44" customFormat="1" ht="50.1" customHeight="1" x14ac:dyDescent="0.2">
      <c r="A66" s="208">
        <v>345</v>
      </c>
      <c r="B66" s="49">
        <v>43378</v>
      </c>
      <c r="C66" s="50" t="s">
        <v>33</v>
      </c>
      <c r="D66" s="51"/>
      <c r="E66" s="50" t="s">
        <v>618</v>
      </c>
      <c r="F66" s="49">
        <v>43378</v>
      </c>
      <c r="G66" s="115" t="s">
        <v>326</v>
      </c>
      <c r="H66" s="74" t="s">
        <v>1217</v>
      </c>
      <c r="I66" s="96" t="s">
        <v>405</v>
      </c>
      <c r="J66" s="53" t="s">
        <v>330</v>
      </c>
      <c r="K66" s="53" t="s">
        <v>341</v>
      </c>
      <c r="L66" s="66">
        <v>2</v>
      </c>
      <c r="M66" s="134" t="s">
        <v>238</v>
      </c>
      <c r="N66" s="53" t="str">
        <f>IF(H66="","",VLOOKUP(H66,dato!$A$2:$B$43,2,FALSE))</f>
        <v>Gloria Verónica Zambrano Ocampo</v>
      </c>
      <c r="O66" s="67" t="s">
        <v>398</v>
      </c>
      <c r="P66" s="152" t="str">
        <f>IF(H66="","",VLOOKUP(O66,dato!$A$2:$B$133,2,FALSE))</f>
        <v>Gloria Verónica Zambrano Ocampo</v>
      </c>
      <c r="Q66" s="59" t="s">
        <v>143</v>
      </c>
      <c r="R66" s="53" t="s">
        <v>362</v>
      </c>
      <c r="S66" s="67">
        <v>1</v>
      </c>
      <c r="T66" s="53" t="s">
        <v>390</v>
      </c>
      <c r="U66" s="59">
        <v>43395</v>
      </c>
      <c r="V66" s="59">
        <v>43742</v>
      </c>
      <c r="W66" s="197">
        <v>43475</v>
      </c>
      <c r="X66" s="106" t="s">
        <v>589</v>
      </c>
      <c r="Y66" s="123">
        <v>0</v>
      </c>
      <c r="Z66" s="62">
        <f t="shared" si="55"/>
        <v>0</v>
      </c>
      <c r="AA66" s="63">
        <f t="shared" si="56"/>
        <v>0</v>
      </c>
      <c r="AB66" s="64" t="str">
        <f t="shared" si="57"/>
        <v>ROJO</v>
      </c>
      <c r="AC66" s="102" t="s">
        <v>591</v>
      </c>
      <c r="AD66" s="152" t="s">
        <v>629</v>
      </c>
      <c r="AE66" s="110"/>
      <c r="AF66" s="106"/>
      <c r="AG66" s="123"/>
      <c r="AH66" s="112" t="str">
        <f t="shared" si="66"/>
        <v/>
      </c>
      <c r="AI66" s="114" t="str">
        <f t="shared" si="67"/>
        <v/>
      </c>
      <c r="AJ66" s="115" t="str">
        <f t="shared" si="68"/>
        <v/>
      </c>
      <c r="AK66" s="102"/>
      <c r="AL66" s="101"/>
      <c r="AM66" s="150">
        <v>43678</v>
      </c>
      <c r="AN66" s="152" t="s">
        <v>1418</v>
      </c>
      <c r="AO66" s="151">
        <v>2</v>
      </c>
      <c r="AP66" s="113">
        <f t="shared" si="58"/>
        <v>1</v>
      </c>
      <c r="AQ66" s="114">
        <f t="shared" si="59"/>
        <v>1</v>
      </c>
      <c r="AR66" s="111" t="str">
        <f t="shared" si="60"/>
        <v>OK</v>
      </c>
      <c r="AS66" s="152" t="s">
        <v>1436</v>
      </c>
      <c r="AT66" s="152" t="s">
        <v>629</v>
      </c>
      <c r="AU66" s="43" t="str">
        <f t="shared" si="65"/>
        <v>Pendiente</v>
      </c>
      <c r="AV66" s="51"/>
      <c r="AW66" s="54" t="s">
        <v>34</v>
      </c>
      <c r="AX66" s="28"/>
      <c r="AY66" s="28"/>
      <c r="AZ66" s="28"/>
    </row>
    <row r="67" spans="1:52" s="44" customFormat="1" ht="50.1" customHeight="1" x14ac:dyDescent="0.2">
      <c r="A67" s="208">
        <v>345</v>
      </c>
      <c r="B67" s="49">
        <v>43378</v>
      </c>
      <c r="C67" s="50" t="s">
        <v>33</v>
      </c>
      <c r="D67" s="51"/>
      <c r="E67" s="50" t="s">
        <v>618</v>
      </c>
      <c r="F67" s="49">
        <v>43378</v>
      </c>
      <c r="G67" s="115" t="s">
        <v>327</v>
      </c>
      <c r="H67" s="74" t="s">
        <v>1217</v>
      </c>
      <c r="I67" s="96" t="s">
        <v>406</v>
      </c>
      <c r="J67" s="53" t="s">
        <v>334</v>
      </c>
      <c r="K67" s="53" t="s">
        <v>351</v>
      </c>
      <c r="L67" s="66">
        <v>2</v>
      </c>
      <c r="M67" s="134" t="s">
        <v>238</v>
      </c>
      <c r="N67" s="53" t="str">
        <f>IF(H67="","",VLOOKUP(H67,dato!$A$2:$B$43,2,FALSE))</f>
        <v>Gloria Verónica Zambrano Ocampo</v>
      </c>
      <c r="O67" s="74" t="s">
        <v>1217</v>
      </c>
      <c r="P67" s="152" t="str">
        <f>IF(H67="","",VLOOKUP(O67,dato!$A$2:$B$133,2,FALSE))</f>
        <v>Gloria Verónica Zambrano Ocampo</v>
      </c>
      <c r="Q67" s="59" t="s">
        <v>143</v>
      </c>
      <c r="R67" s="53" t="s">
        <v>371</v>
      </c>
      <c r="S67" s="67">
        <v>1</v>
      </c>
      <c r="T67" s="53" t="s">
        <v>391</v>
      </c>
      <c r="U67" s="59">
        <v>43395</v>
      </c>
      <c r="V67" s="59">
        <v>43742</v>
      </c>
      <c r="W67" s="197">
        <v>43475</v>
      </c>
      <c r="X67" s="106" t="s">
        <v>589</v>
      </c>
      <c r="Y67" s="123">
        <v>0</v>
      </c>
      <c r="Z67" s="62">
        <f t="shared" si="55"/>
        <v>0</v>
      </c>
      <c r="AA67" s="63">
        <f t="shared" si="56"/>
        <v>0</v>
      </c>
      <c r="AB67" s="64" t="str">
        <f t="shared" si="57"/>
        <v>ROJO</v>
      </c>
      <c r="AC67" s="102" t="s">
        <v>591</v>
      </c>
      <c r="AD67" s="152" t="s">
        <v>629</v>
      </c>
      <c r="AE67" s="110"/>
      <c r="AF67" s="106"/>
      <c r="AG67" s="123"/>
      <c r="AH67" s="112" t="str">
        <f t="shared" si="66"/>
        <v/>
      </c>
      <c r="AI67" s="114" t="str">
        <f t="shared" si="67"/>
        <v/>
      </c>
      <c r="AJ67" s="115" t="str">
        <f t="shared" si="68"/>
        <v/>
      </c>
      <c r="AK67" s="102"/>
      <c r="AL67" s="101"/>
      <c r="AM67" s="150">
        <v>43677</v>
      </c>
      <c r="AN67" s="102" t="s">
        <v>1419</v>
      </c>
      <c r="AO67" s="151">
        <v>1</v>
      </c>
      <c r="AP67" s="113">
        <f t="shared" si="58"/>
        <v>0.5</v>
      </c>
      <c r="AQ67" s="114">
        <f t="shared" si="59"/>
        <v>0.5</v>
      </c>
      <c r="AR67" s="111" t="str">
        <f t="shared" si="60"/>
        <v>ROJO</v>
      </c>
      <c r="AS67" s="152" t="s">
        <v>1440</v>
      </c>
      <c r="AT67" s="152" t="s">
        <v>629</v>
      </c>
      <c r="AU67" s="43" t="str">
        <f t="shared" si="65"/>
        <v>Pendiente</v>
      </c>
      <c r="AV67" s="51"/>
      <c r="AW67" s="54" t="s">
        <v>34</v>
      </c>
      <c r="AX67" s="28"/>
      <c r="AY67" s="28"/>
      <c r="AZ67" s="28"/>
    </row>
    <row r="68" spans="1:52" s="44" customFormat="1" ht="50.1" customHeight="1" x14ac:dyDescent="0.2">
      <c r="A68" s="208">
        <v>345</v>
      </c>
      <c r="B68" s="49">
        <v>43378</v>
      </c>
      <c r="C68" s="50" t="s">
        <v>33</v>
      </c>
      <c r="D68" s="51"/>
      <c r="E68" s="50" t="s">
        <v>618</v>
      </c>
      <c r="F68" s="49">
        <v>43378</v>
      </c>
      <c r="G68" s="115" t="s">
        <v>327</v>
      </c>
      <c r="H68" s="74" t="s">
        <v>1217</v>
      </c>
      <c r="I68" s="96" t="s">
        <v>406</v>
      </c>
      <c r="J68" s="53" t="s">
        <v>334</v>
      </c>
      <c r="K68" s="53" t="s">
        <v>352</v>
      </c>
      <c r="L68" s="66">
        <v>1</v>
      </c>
      <c r="M68" s="134" t="s">
        <v>238</v>
      </c>
      <c r="N68" s="53" t="str">
        <f>IF(H68="","",VLOOKUP(H68,dato!$A$2:$B$43,2,FALSE))</f>
        <v>Gloria Verónica Zambrano Ocampo</v>
      </c>
      <c r="O68" s="74" t="s">
        <v>1217</v>
      </c>
      <c r="P68" s="152" t="str">
        <f>IF(H68="","",VLOOKUP(O68,dato!$A$2:$B$133,2,FALSE))</f>
        <v>Gloria Verónica Zambrano Ocampo</v>
      </c>
      <c r="Q68" s="59" t="s">
        <v>143</v>
      </c>
      <c r="R68" s="53" t="s">
        <v>372</v>
      </c>
      <c r="S68" s="67">
        <v>1</v>
      </c>
      <c r="T68" s="53" t="s">
        <v>392</v>
      </c>
      <c r="U68" s="59">
        <v>43395</v>
      </c>
      <c r="V68" s="59">
        <v>43742</v>
      </c>
      <c r="W68" s="197">
        <v>43475</v>
      </c>
      <c r="X68" s="106" t="s">
        <v>595</v>
      </c>
      <c r="Y68" s="123">
        <v>0.5</v>
      </c>
      <c r="Z68" s="62">
        <f t="shared" si="55"/>
        <v>0.5</v>
      </c>
      <c r="AA68" s="63">
        <f t="shared" si="56"/>
        <v>0.5</v>
      </c>
      <c r="AB68" s="64" t="str">
        <f t="shared" si="57"/>
        <v>AMARILLO</v>
      </c>
      <c r="AC68" s="102" t="s">
        <v>596</v>
      </c>
      <c r="AD68" s="152" t="s">
        <v>629</v>
      </c>
      <c r="AE68" s="110"/>
      <c r="AF68" s="106"/>
      <c r="AG68" s="123"/>
      <c r="AH68" s="112" t="str">
        <f t="shared" si="66"/>
        <v/>
      </c>
      <c r="AI68" s="114" t="str">
        <f t="shared" si="67"/>
        <v/>
      </c>
      <c r="AJ68" s="115" t="str">
        <f t="shared" si="68"/>
        <v/>
      </c>
      <c r="AK68" s="102"/>
      <c r="AL68" s="101"/>
      <c r="AM68" s="150">
        <v>43677</v>
      </c>
      <c r="AN68" s="102" t="s">
        <v>1420</v>
      </c>
      <c r="AO68" s="151">
        <v>0.52</v>
      </c>
      <c r="AP68" s="113">
        <f t="shared" si="58"/>
        <v>0.52</v>
      </c>
      <c r="AQ68" s="114">
        <f t="shared" si="59"/>
        <v>0.52</v>
      </c>
      <c r="AR68" s="111" t="str">
        <f t="shared" si="60"/>
        <v>ROJO</v>
      </c>
      <c r="AS68" s="152" t="s">
        <v>1441</v>
      </c>
      <c r="AT68" s="152" t="s">
        <v>629</v>
      </c>
      <c r="AU68" s="43" t="str">
        <f t="shared" si="65"/>
        <v>Pendiente</v>
      </c>
      <c r="AV68" s="51"/>
      <c r="AW68" s="54" t="s">
        <v>34</v>
      </c>
      <c r="AX68" s="28"/>
      <c r="AY68" s="28"/>
      <c r="AZ68" s="28"/>
    </row>
    <row r="69" spans="1:52" s="44" customFormat="1" ht="50.1" customHeight="1" x14ac:dyDescent="0.2">
      <c r="A69" s="208">
        <v>345</v>
      </c>
      <c r="B69" s="49">
        <v>43378</v>
      </c>
      <c r="C69" s="50" t="s">
        <v>33</v>
      </c>
      <c r="D69" s="51"/>
      <c r="E69" s="50" t="s">
        <v>618</v>
      </c>
      <c r="F69" s="49">
        <v>43378</v>
      </c>
      <c r="G69" s="115" t="s">
        <v>327</v>
      </c>
      <c r="H69" s="74" t="s">
        <v>1217</v>
      </c>
      <c r="I69" s="96" t="s">
        <v>406</v>
      </c>
      <c r="J69" s="53" t="s">
        <v>334</v>
      </c>
      <c r="K69" s="53" t="s">
        <v>353</v>
      </c>
      <c r="L69" s="66">
        <v>1</v>
      </c>
      <c r="M69" s="134" t="s">
        <v>238</v>
      </c>
      <c r="N69" s="53" t="str">
        <f>IF(H69="","",VLOOKUP(H69,dato!$A$2:$B$43,2,FALSE))</f>
        <v>Gloria Verónica Zambrano Ocampo</v>
      </c>
      <c r="O69" s="74" t="s">
        <v>1217</v>
      </c>
      <c r="P69" s="152" t="str">
        <f>IF(H69="","",VLOOKUP(O69,dato!$A$2:$B$133,2,FALSE))</f>
        <v>Gloria Verónica Zambrano Ocampo</v>
      </c>
      <c r="Q69" s="59" t="s">
        <v>143</v>
      </c>
      <c r="R69" s="53" t="s">
        <v>373</v>
      </c>
      <c r="S69" s="67">
        <v>0.9</v>
      </c>
      <c r="T69" s="53" t="s">
        <v>393</v>
      </c>
      <c r="U69" s="59">
        <v>43395</v>
      </c>
      <c r="V69" s="59">
        <v>43742</v>
      </c>
      <c r="W69" s="197">
        <v>43475</v>
      </c>
      <c r="X69" s="106" t="s">
        <v>589</v>
      </c>
      <c r="Y69" s="123">
        <v>0</v>
      </c>
      <c r="Z69" s="62">
        <f t="shared" si="55"/>
        <v>0</v>
      </c>
      <c r="AA69" s="63">
        <f t="shared" si="56"/>
        <v>0</v>
      </c>
      <c r="AB69" s="64" t="str">
        <f t="shared" si="57"/>
        <v>ROJO</v>
      </c>
      <c r="AC69" s="102" t="s">
        <v>591</v>
      </c>
      <c r="AD69" s="152" t="s">
        <v>629</v>
      </c>
      <c r="AE69" s="110"/>
      <c r="AF69" s="106"/>
      <c r="AG69" s="123"/>
      <c r="AH69" s="112" t="str">
        <f t="shared" si="66"/>
        <v/>
      </c>
      <c r="AI69" s="114" t="str">
        <f t="shared" si="67"/>
        <v/>
      </c>
      <c r="AJ69" s="115" t="str">
        <f t="shared" si="68"/>
        <v/>
      </c>
      <c r="AK69" s="102"/>
      <c r="AL69" s="101"/>
      <c r="AM69" s="150">
        <v>43678</v>
      </c>
      <c r="AN69" s="152" t="s">
        <v>1421</v>
      </c>
      <c r="AO69" s="151">
        <v>0</v>
      </c>
      <c r="AP69" s="113">
        <f t="shared" si="58"/>
        <v>0</v>
      </c>
      <c r="AQ69" s="114">
        <f t="shared" si="59"/>
        <v>0</v>
      </c>
      <c r="AR69" s="111" t="str">
        <f t="shared" si="60"/>
        <v>ROJO</v>
      </c>
      <c r="AS69" s="152" t="s">
        <v>1439</v>
      </c>
      <c r="AT69" s="152" t="s">
        <v>629</v>
      </c>
      <c r="AU69" s="43" t="str">
        <f t="shared" si="65"/>
        <v>Pendiente</v>
      </c>
      <c r="AV69" s="51"/>
      <c r="AW69" s="54" t="s">
        <v>34</v>
      </c>
      <c r="AX69" s="28"/>
      <c r="AY69" s="28"/>
      <c r="AZ69" s="28"/>
    </row>
    <row r="70" spans="1:52" s="44" customFormat="1" ht="50.1" customHeight="1" x14ac:dyDescent="0.2">
      <c r="A70" s="208">
        <v>345</v>
      </c>
      <c r="B70" s="49">
        <v>43378</v>
      </c>
      <c r="C70" s="50" t="s">
        <v>33</v>
      </c>
      <c r="D70" s="51"/>
      <c r="E70" s="50" t="s">
        <v>618</v>
      </c>
      <c r="F70" s="49">
        <v>43378</v>
      </c>
      <c r="G70" s="115" t="s">
        <v>328</v>
      </c>
      <c r="H70" s="74" t="s">
        <v>1217</v>
      </c>
      <c r="I70" s="96" t="s">
        <v>407</v>
      </c>
      <c r="J70" s="53" t="s">
        <v>335</v>
      </c>
      <c r="K70" s="53" t="s">
        <v>354</v>
      </c>
      <c r="L70" s="66">
        <v>2</v>
      </c>
      <c r="M70" s="134" t="s">
        <v>238</v>
      </c>
      <c r="N70" s="53" t="str">
        <f>IF(H70="","",VLOOKUP(H70,dato!$A$2:$B$43,2,FALSE))</f>
        <v>Gloria Verónica Zambrano Ocampo</v>
      </c>
      <c r="O70" s="67" t="s">
        <v>398</v>
      </c>
      <c r="P70" s="152" t="str">
        <f>IF(H70="","",VLOOKUP(O70,dato!$A$2:$B$133,2,FALSE))</f>
        <v>Gloria Verónica Zambrano Ocampo</v>
      </c>
      <c r="Q70" s="59" t="s">
        <v>143</v>
      </c>
      <c r="R70" s="53" t="s">
        <v>374</v>
      </c>
      <c r="S70" s="67">
        <v>0.8</v>
      </c>
      <c r="T70" s="53" t="s">
        <v>394</v>
      </c>
      <c r="U70" s="59">
        <v>43395</v>
      </c>
      <c r="V70" s="59">
        <v>43644</v>
      </c>
      <c r="W70" s="197">
        <v>43475</v>
      </c>
      <c r="X70" s="106" t="s">
        <v>589</v>
      </c>
      <c r="Y70" s="123">
        <v>0</v>
      </c>
      <c r="Z70" s="62">
        <f t="shared" si="55"/>
        <v>0</v>
      </c>
      <c r="AA70" s="63">
        <f t="shared" si="56"/>
        <v>0</v>
      </c>
      <c r="AB70" s="64" t="str">
        <f t="shared" si="57"/>
        <v>ROJO</v>
      </c>
      <c r="AC70" s="102" t="s">
        <v>591</v>
      </c>
      <c r="AD70" s="152" t="s">
        <v>629</v>
      </c>
      <c r="AE70" s="110"/>
      <c r="AF70" s="106"/>
      <c r="AG70" s="123"/>
      <c r="AH70" s="112" t="str">
        <f t="shared" si="66"/>
        <v/>
      </c>
      <c r="AI70" s="114" t="str">
        <f t="shared" si="67"/>
        <v/>
      </c>
      <c r="AJ70" s="115" t="str">
        <f t="shared" si="68"/>
        <v/>
      </c>
      <c r="AK70" s="102"/>
      <c r="AL70" s="101"/>
      <c r="AM70" s="150">
        <v>43678</v>
      </c>
      <c r="AN70" s="152" t="s">
        <v>1422</v>
      </c>
      <c r="AO70" s="151">
        <v>0.5</v>
      </c>
      <c r="AP70" s="113">
        <f t="shared" si="58"/>
        <v>0.25</v>
      </c>
      <c r="AQ70" s="114">
        <f t="shared" si="59"/>
        <v>0.3125</v>
      </c>
      <c r="AR70" s="111" t="str">
        <f t="shared" si="60"/>
        <v>ROJO</v>
      </c>
      <c r="AS70" s="152" t="s">
        <v>1442</v>
      </c>
      <c r="AT70" s="152" t="s">
        <v>629</v>
      </c>
      <c r="AU70" s="43" t="str">
        <f t="shared" si="65"/>
        <v>Pendiente</v>
      </c>
      <c r="AV70" s="51"/>
      <c r="AW70" s="54" t="s">
        <v>34</v>
      </c>
      <c r="AX70" s="28"/>
      <c r="AY70" s="28"/>
      <c r="AZ70" s="28"/>
    </row>
    <row r="71" spans="1:52" s="44" customFormat="1" ht="50.1" customHeight="1" x14ac:dyDescent="0.2">
      <c r="A71" s="208">
        <v>345</v>
      </c>
      <c r="B71" s="49">
        <v>43378</v>
      </c>
      <c r="C71" s="50" t="s">
        <v>33</v>
      </c>
      <c r="D71" s="51"/>
      <c r="E71" s="50" t="s">
        <v>618</v>
      </c>
      <c r="F71" s="49">
        <v>43378</v>
      </c>
      <c r="G71" s="115" t="s">
        <v>328</v>
      </c>
      <c r="H71" s="74" t="s">
        <v>1217</v>
      </c>
      <c r="I71" s="96" t="s">
        <v>407</v>
      </c>
      <c r="J71" s="53" t="s">
        <v>335</v>
      </c>
      <c r="K71" s="53" t="s">
        <v>355</v>
      </c>
      <c r="L71" s="66">
        <v>2</v>
      </c>
      <c r="M71" s="134" t="s">
        <v>238</v>
      </c>
      <c r="N71" s="53" t="str">
        <f>IF(H71="","",VLOOKUP(H71,dato!$A$2:$B$43,2,FALSE))</f>
        <v>Gloria Verónica Zambrano Ocampo</v>
      </c>
      <c r="O71" s="67" t="s">
        <v>398</v>
      </c>
      <c r="P71" s="152" t="str">
        <f>IF(H71="","",VLOOKUP(O71,dato!$A$2:$B$133,2,FALSE))</f>
        <v>Gloria Verónica Zambrano Ocampo</v>
      </c>
      <c r="Q71" s="59" t="s">
        <v>143</v>
      </c>
      <c r="R71" s="53" t="s">
        <v>375</v>
      </c>
      <c r="S71" s="67">
        <v>1</v>
      </c>
      <c r="T71" s="53" t="s">
        <v>395</v>
      </c>
      <c r="U71" s="59">
        <v>43395</v>
      </c>
      <c r="V71" s="59">
        <v>43644</v>
      </c>
      <c r="W71" s="197">
        <v>43475</v>
      </c>
      <c r="X71" s="106" t="s">
        <v>589</v>
      </c>
      <c r="Y71" s="123">
        <v>0</v>
      </c>
      <c r="Z71" s="62">
        <f t="shared" si="55"/>
        <v>0</v>
      </c>
      <c r="AA71" s="63">
        <f t="shared" si="56"/>
        <v>0</v>
      </c>
      <c r="AB71" s="64" t="str">
        <f t="shared" si="57"/>
        <v>ROJO</v>
      </c>
      <c r="AC71" s="102" t="s">
        <v>591</v>
      </c>
      <c r="AD71" s="152" t="s">
        <v>629</v>
      </c>
      <c r="AE71" s="110"/>
      <c r="AF71" s="106"/>
      <c r="AG71" s="123"/>
      <c r="AH71" s="112" t="str">
        <f t="shared" si="66"/>
        <v/>
      </c>
      <c r="AI71" s="114" t="str">
        <f t="shared" si="67"/>
        <v/>
      </c>
      <c r="AJ71" s="115" t="str">
        <f t="shared" si="68"/>
        <v/>
      </c>
      <c r="AK71" s="102"/>
      <c r="AL71" s="101"/>
      <c r="AM71" s="150">
        <v>43678</v>
      </c>
      <c r="AN71" s="152" t="s">
        <v>591</v>
      </c>
      <c r="AO71" s="151">
        <v>0</v>
      </c>
      <c r="AP71" s="113">
        <f t="shared" si="58"/>
        <v>0</v>
      </c>
      <c r="AQ71" s="114">
        <f t="shared" si="59"/>
        <v>0</v>
      </c>
      <c r="AR71" s="111" t="str">
        <f t="shared" si="60"/>
        <v>ROJO</v>
      </c>
      <c r="AS71" s="152" t="s">
        <v>1435</v>
      </c>
      <c r="AT71" s="152" t="s">
        <v>629</v>
      </c>
      <c r="AU71" s="43" t="str">
        <f t="shared" si="65"/>
        <v>Pendiente</v>
      </c>
      <c r="AV71" s="51"/>
      <c r="AW71" s="54" t="s">
        <v>34</v>
      </c>
      <c r="AX71" s="28"/>
      <c r="AY71" s="28"/>
      <c r="AZ71" s="28"/>
    </row>
    <row r="72" spans="1:52" s="44" customFormat="1" ht="50.1" customHeight="1" x14ac:dyDescent="0.2">
      <c r="A72" s="208">
        <v>345</v>
      </c>
      <c r="B72" s="49">
        <v>43378</v>
      </c>
      <c r="C72" s="50" t="s">
        <v>33</v>
      </c>
      <c r="D72" s="51"/>
      <c r="E72" s="50" t="s">
        <v>618</v>
      </c>
      <c r="F72" s="49">
        <v>43378</v>
      </c>
      <c r="G72" s="115" t="s">
        <v>223</v>
      </c>
      <c r="H72" s="74" t="s">
        <v>1217</v>
      </c>
      <c r="I72" s="96" t="s">
        <v>408</v>
      </c>
      <c r="J72" s="53" t="s">
        <v>336</v>
      </c>
      <c r="K72" s="53" t="s">
        <v>356</v>
      </c>
      <c r="L72" s="66">
        <v>2</v>
      </c>
      <c r="M72" s="134" t="s">
        <v>238</v>
      </c>
      <c r="N72" s="53" t="str">
        <f>IF(H72="","",VLOOKUP(H72,dato!$A$2:$B$43,2,FALSE))</f>
        <v>Gloria Verónica Zambrano Ocampo</v>
      </c>
      <c r="O72" s="67" t="s">
        <v>398</v>
      </c>
      <c r="P72" s="152" t="str">
        <f>IF(H72="","",VLOOKUP(O72,dato!$A$2:$B$133,2,FALSE))</f>
        <v>Gloria Verónica Zambrano Ocampo</v>
      </c>
      <c r="Q72" s="59" t="s">
        <v>143</v>
      </c>
      <c r="R72" s="53" t="s">
        <v>363</v>
      </c>
      <c r="S72" s="67">
        <v>1</v>
      </c>
      <c r="T72" s="53" t="s">
        <v>396</v>
      </c>
      <c r="U72" s="59">
        <v>43395</v>
      </c>
      <c r="V72" s="59">
        <v>43644</v>
      </c>
      <c r="W72" s="200">
        <v>43796</v>
      </c>
      <c r="X72" s="106" t="s">
        <v>597</v>
      </c>
      <c r="Y72" s="151">
        <v>2</v>
      </c>
      <c r="Z72" s="62">
        <f t="shared" si="55"/>
        <v>1</v>
      </c>
      <c r="AA72" s="63">
        <f t="shared" si="56"/>
        <v>1</v>
      </c>
      <c r="AB72" s="64" t="str">
        <f t="shared" si="57"/>
        <v>OK</v>
      </c>
      <c r="AC72" s="106" t="s">
        <v>600</v>
      </c>
      <c r="AD72" s="152" t="s">
        <v>629</v>
      </c>
      <c r="AE72" s="105"/>
      <c r="AF72" s="106"/>
      <c r="AG72" s="117"/>
      <c r="AH72" s="112" t="str">
        <f t="shared" si="66"/>
        <v/>
      </c>
      <c r="AI72" s="114" t="str">
        <f t="shared" si="67"/>
        <v/>
      </c>
      <c r="AJ72" s="115" t="str">
        <f t="shared" si="68"/>
        <v/>
      </c>
      <c r="AK72" s="106"/>
      <c r="AL72" s="101"/>
      <c r="AM72" s="200">
        <v>43796</v>
      </c>
      <c r="AN72" s="106" t="s">
        <v>597</v>
      </c>
      <c r="AO72" s="151">
        <v>2</v>
      </c>
      <c r="AP72" s="113">
        <f t="shared" si="58"/>
        <v>1</v>
      </c>
      <c r="AQ72" s="114">
        <f t="shared" si="59"/>
        <v>1</v>
      </c>
      <c r="AR72" s="111" t="str">
        <f t="shared" si="60"/>
        <v>OK</v>
      </c>
      <c r="AS72" s="106" t="s">
        <v>600</v>
      </c>
      <c r="AT72" s="152" t="s">
        <v>629</v>
      </c>
      <c r="AU72" s="43" t="str">
        <f t="shared" si="65"/>
        <v>Cumplida</v>
      </c>
      <c r="AV72" s="51"/>
      <c r="AW72" s="54" t="s">
        <v>34</v>
      </c>
      <c r="AX72" s="28"/>
      <c r="AY72" s="28"/>
      <c r="AZ72" s="28"/>
    </row>
    <row r="73" spans="1:52" s="44" customFormat="1" ht="50.1" customHeight="1" x14ac:dyDescent="0.2">
      <c r="A73" s="208">
        <v>345</v>
      </c>
      <c r="B73" s="49">
        <v>43378</v>
      </c>
      <c r="C73" s="50" t="s">
        <v>33</v>
      </c>
      <c r="D73" s="51"/>
      <c r="E73" s="50" t="s">
        <v>618</v>
      </c>
      <c r="F73" s="49">
        <v>43378</v>
      </c>
      <c r="G73" s="115" t="s">
        <v>223</v>
      </c>
      <c r="H73" s="74" t="s">
        <v>1217</v>
      </c>
      <c r="I73" s="96" t="s">
        <v>408</v>
      </c>
      <c r="J73" s="53" t="s">
        <v>336</v>
      </c>
      <c r="K73" s="53" t="s">
        <v>357</v>
      </c>
      <c r="L73" s="66">
        <v>1</v>
      </c>
      <c r="M73" s="134" t="s">
        <v>238</v>
      </c>
      <c r="N73" s="53" t="str">
        <f>IF(H73="","",VLOOKUP(H73,dato!$A$2:$B$43,2,FALSE))</f>
        <v>Gloria Verónica Zambrano Ocampo</v>
      </c>
      <c r="O73" s="67" t="s">
        <v>398</v>
      </c>
      <c r="P73" s="152" t="str">
        <f>IF(H73="","",VLOOKUP(O73,dato!$A$2:$B$133,2,FALSE))</f>
        <v>Gloria Verónica Zambrano Ocampo</v>
      </c>
      <c r="Q73" s="59" t="s">
        <v>143</v>
      </c>
      <c r="R73" s="53" t="s">
        <v>376</v>
      </c>
      <c r="S73" s="67">
        <v>0.8</v>
      </c>
      <c r="T73" s="53" t="s">
        <v>397</v>
      </c>
      <c r="U73" s="59">
        <v>43395</v>
      </c>
      <c r="V73" s="59">
        <v>43644</v>
      </c>
      <c r="W73" s="197">
        <v>43475</v>
      </c>
      <c r="X73" s="106" t="s">
        <v>589</v>
      </c>
      <c r="Y73" s="123">
        <v>0</v>
      </c>
      <c r="Z73" s="62">
        <f t="shared" si="55"/>
        <v>0</v>
      </c>
      <c r="AA73" s="63">
        <f t="shared" si="56"/>
        <v>0</v>
      </c>
      <c r="AB73" s="64" t="str">
        <f t="shared" si="57"/>
        <v>ROJO</v>
      </c>
      <c r="AC73" s="102" t="s">
        <v>591</v>
      </c>
      <c r="AD73" s="152" t="s">
        <v>629</v>
      </c>
      <c r="AE73" s="110"/>
      <c r="AF73" s="106"/>
      <c r="AG73" s="123"/>
      <c r="AH73" s="112" t="str">
        <f t="shared" si="66"/>
        <v/>
      </c>
      <c r="AI73" s="114" t="str">
        <f t="shared" si="67"/>
        <v/>
      </c>
      <c r="AJ73" s="115" t="str">
        <f t="shared" si="68"/>
        <v/>
      </c>
      <c r="AK73" s="102"/>
      <c r="AL73" s="101"/>
      <c r="AM73" s="150">
        <v>43678</v>
      </c>
      <c r="AN73" s="102" t="s">
        <v>1415</v>
      </c>
      <c r="AO73" s="151">
        <v>1</v>
      </c>
      <c r="AP73" s="113">
        <f t="shared" si="58"/>
        <v>1</v>
      </c>
      <c r="AQ73" s="114">
        <f t="shared" si="59"/>
        <v>1</v>
      </c>
      <c r="AR73" s="111" t="str">
        <f t="shared" si="60"/>
        <v>OK</v>
      </c>
      <c r="AS73" s="152" t="s">
        <v>1436</v>
      </c>
      <c r="AT73" s="152" t="s">
        <v>629</v>
      </c>
      <c r="AU73" s="43" t="str">
        <f t="shared" si="65"/>
        <v>Pendiente</v>
      </c>
      <c r="AV73" s="51"/>
      <c r="AW73" s="54" t="s">
        <v>34</v>
      </c>
      <c r="AX73" s="28"/>
      <c r="AY73" s="28"/>
      <c r="AZ73" s="28"/>
    </row>
    <row r="74" spans="1:52" s="44" customFormat="1" ht="50.1" customHeight="1" x14ac:dyDescent="0.2">
      <c r="A74" s="208">
        <v>346</v>
      </c>
      <c r="B74" s="49">
        <v>43417</v>
      </c>
      <c r="C74" s="50" t="s">
        <v>36</v>
      </c>
      <c r="D74" s="51"/>
      <c r="E74" s="50" t="s">
        <v>415</v>
      </c>
      <c r="F74" s="49">
        <v>43329</v>
      </c>
      <c r="G74" s="115">
        <v>7</v>
      </c>
      <c r="H74" s="52" t="s">
        <v>1216</v>
      </c>
      <c r="I74" s="53" t="s">
        <v>416</v>
      </c>
      <c r="J74" s="88" t="s">
        <v>417</v>
      </c>
      <c r="K74" s="89" t="s">
        <v>418</v>
      </c>
      <c r="L74" s="87">
        <v>2</v>
      </c>
      <c r="M74" s="133" t="s">
        <v>46</v>
      </c>
      <c r="N74" s="53" t="str">
        <f>IF(H74="","",VLOOKUP(H74,dato!$A$2:$B$43,2,FALSE))</f>
        <v>Cdte.Gerardo Alonso Martínez Riveros</v>
      </c>
      <c r="O74" s="90" t="s">
        <v>115</v>
      </c>
      <c r="P74" s="152" t="str">
        <f>IF(H74="","",VLOOKUP(O74,dato!$A$2:$B$133,2,FALSE))</f>
        <v>Cdte.Gerardo Alonso Martínez Riveros</v>
      </c>
      <c r="Q74" s="59" t="s">
        <v>143</v>
      </c>
      <c r="R74" s="53" t="s">
        <v>419</v>
      </c>
      <c r="S74" s="67">
        <v>1</v>
      </c>
      <c r="T74" s="53" t="s">
        <v>420</v>
      </c>
      <c r="U74" s="59">
        <v>43374</v>
      </c>
      <c r="V74" s="59">
        <v>43554</v>
      </c>
      <c r="W74" s="148">
        <v>43538</v>
      </c>
      <c r="X74" s="140" t="s">
        <v>766</v>
      </c>
      <c r="Y74" s="151">
        <v>1</v>
      </c>
      <c r="Z74" s="62">
        <f t="shared" si="55"/>
        <v>0.5</v>
      </c>
      <c r="AA74" s="63">
        <f t="shared" si="56"/>
        <v>0.5</v>
      </c>
      <c r="AB74" s="64" t="str">
        <f t="shared" si="57"/>
        <v>ROJO</v>
      </c>
      <c r="AC74" s="102" t="s">
        <v>767</v>
      </c>
      <c r="AD74" s="152" t="s">
        <v>39</v>
      </c>
      <c r="AE74" s="103"/>
      <c r="AF74" s="140"/>
      <c r="AG74" s="91"/>
      <c r="AH74" s="61" t="str">
        <f t="shared" ref="AH74" si="69">IF(AG74="","",IF(OR($L74=0,$L74="",AE74=""),"",AG74/$L74))</f>
        <v/>
      </c>
      <c r="AI74" s="61" t="str">
        <f t="shared" ref="AI74" si="70">IF(OR($S74="",AH74=""),"",IF(OR($S74=0,AH74=0),0,IF((AH74*100%)/$S74&gt;100%,100%,(AH74*100%)/$S74)))</f>
        <v/>
      </c>
      <c r="AJ74" s="115" t="str">
        <f t="shared" ref="AJ74" si="71">IF(AG74="","",IF(AE74="","FALTA FECHA SEGUIMIENTO",IF(AE74&gt;$V74,IF(AI74=100%,"OK","ROJO"),IF(AI74&lt;ROUND(DAYS360($U74,AE74,FALSE),0)/ROUND(DAYS360($U74,$V74,FALSE),-1),"ROJO",IF(AI74=100%,"OK","AMARILLO")))))</f>
        <v/>
      </c>
      <c r="AK74" s="40"/>
      <c r="AL74" s="101"/>
      <c r="AM74" s="204">
        <v>43677</v>
      </c>
      <c r="AN74" s="106" t="s">
        <v>1294</v>
      </c>
      <c r="AO74" s="151">
        <v>1</v>
      </c>
      <c r="AP74" s="113">
        <f t="shared" si="58"/>
        <v>0.5</v>
      </c>
      <c r="AQ74" s="114">
        <f t="shared" si="59"/>
        <v>0.5</v>
      </c>
      <c r="AR74" s="111" t="str">
        <f t="shared" si="60"/>
        <v>ROJO</v>
      </c>
      <c r="AS74" s="191" t="s">
        <v>1306</v>
      </c>
      <c r="AT74" s="152" t="s">
        <v>39</v>
      </c>
      <c r="AU74" s="43" t="str">
        <f t="shared" ref="AU74:AU75" si="72">IF(A74="","",IF(OR(AA74=100%,AI74=100%,AY74=100%,BG74=100%),"Cumplida","Pendiente"))</f>
        <v>Pendiente</v>
      </c>
      <c r="AV74" s="51"/>
      <c r="AW74" s="54" t="s">
        <v>34</v>
      </c>
      <c r="AX74" s="28"/>
      <c r="AY74" s="28"/>
      <c r="AZ74" s="28"/>
    </row>
    <row r="75" spans="1:52" s="44" customFormat="1" ht="50.1" customHeight="1" x14ac:dyDescent="0.2">
      <c r="A75" s="208">
        <v>346</v>
      </c>
      <c r="B75" s="49">
        <v>43424</v>
      </c>
      <c r="C75" s="50" t="s">
        <v>36</v>
      </c>
      <c r="D75" s="51"/>
      <c r="E75" s="50" t="s">
        <v>415</v>
      </c>
      <c r="F75" s="49">
        <v>43329</v>
      </c>
      <c r="G75" s="115">
        <v>5</v>
      </c>
      <c r="H75" s="52" t="s">
        <v>132</v>
      </c>
      <c r="I75" s="53" t="s">
        <v>421</v>
      </c>
      <c r="J75" s="88" t="s">
        <v>422</v>
      </c>
      <c r="K75" s="89" t="s">
        <v>423</v>
      </c>
      <c r="L75" s="87">
        <v>2</v>
      </c>
      <c r="M75" s="133" t="s">
        <v>46</v>
      </c>
      <c r="N75" s="53" t="str">
        <f>IF(H75="","",VLOOKUP(H75,dato!$A$2:$B$43,2,FALSE))</f>
        <v>Gloria Verónica Zambrano Ocampo</v>
      </c>
      <c r="O75" s="38" t="s">
        <v>132</v>
      </c>
      <c r="P75" s="152" t="str">
        <f>IF(H75="","",VLOOKUP(O75,dato!$A$2:$B$133,2,FALSE))</f>
        <v>Gloria Verónica Zambrano Ocampo</v>
      </c>
      <c r="Q75" s="59" t="s">
        <v>167</v>
      </c>
      <c r="R75" s="53" t="s">
        <v>424</v>
      </c>
      <c r="S75" s="67">
        <v>0.9</v>
      </c>
      <c r="T75" s="53" t="s">
        <v>425</v>
      </c>
      <c r="U75" s="59">
        <v>43423</v>
      </c>
      <c r="V75" s="59">
        <v>43787</v>
      </c>
      <c r="W75" s="148">
        <v>43538</v>
      </c>
      <c r="X75" s="118" t="s">
        <v>805</v>
      </c>
      <c r="Y75" s="151">
        <v>1.5</v>
      </c>
      <c r="Z75" s="62">
        <f t="shared" si="55"/>
        <v>0.75</v>
      </c>
      <c r="AA75" s="63">
        <f t="shared" si="56"/>
        <v>0.83333333333333326</v>
      </c>
      <c r="AB75" s="64" t="str">
        <f t="shared" si="57"/>
        <v>AMARILLO</v>
      </c>
      <c r="AC75" s="102" t="s">
        <v>806</v>
      </c>
      <c r="AD75" s="152" t="s">
        <v>517</v>
      </c>
      <c r="AE75" s="148"/>
      <c r="AF75" s="118"/>
      <c r="AG75" s="151"/>
      <c r="AH75" s="62" t="str">
        <f t="shared" ref="AH75" si="73">(IF(AG75="","",IF(OR($L75=0,$L75="",AE75=""),"",AG75/$L75)))</f>
        <v/>
      </c>
      <c r="AI75" s="63" t="str">
        <f t="shared" ref="AI75" si="74">(IF(OR($S75="",AH75=""),"",IF(OR($S75=0,AH75=0),0,IF((AH75*100%)/$S75&gt;100%,100%,(AH75*100%)/$S75))))</f>
        <v/>
      </c>
      <c r="AJ75" s="115" t="str">
        <f t="shared" ref="AJ75" si="75">IF(AG75="","",IF(AE75="","FALTA FECHA SEGUIMIENTO",IF(AE75&gt;$V75,IF(AI75=100%,"OK","ROJO"),IF(AI75&lt;ROUND(DAYS360($U75,AE75,FALSE),0)/ROUND(DAYS360($U75,$V75,FALSE),-1),"ROJO",IF(AI75=100%,"OK","AMARILLO")))))</f>
        <v/>
      </c>
      <c r="AK75" s="102"/>
      <c r="AL75" s="152"/>
      <c r="AM75" s="202">
        <v>43678</v>
      </c>
      <c r="AN75" s="152" t="s">
        <v>1366</v>
      </c>
      <c r="AO75" s="151">
        <v>2</v>
      </c>
      <c r="AP75" s="113">
        <f t="shared" si="58"/>
        <v>1</v>
      </c>
      <c r="AQ75" s="114">
        <f t="shared" si="59"/>
        <v>1</v>
      </c>
      <c r="AR75" s="111" t="str">
        <f t="shared" si="60"/>
        <v>OK</v>
      </c>
      <c r="AS75" s="102" t="s">
        <v>1367</v>
      </c>
      <c r="AT75" s="152" t="s">
        <v>629</v>
      </c>
      <c r="AU75" s="43" t="str">
        <f t="shared" si="72"/>
        <v>Pendiente</v>
      </c>
      <c r="AV75" s="51"/>
      <c r="AW75" s="54" t="s">
        <v>34</v>
      </c>
      <c r="AX75" s="28"/>
      <c r="AY75" s="28"/>
      <c r="AZ75" s="28"/>
    </row>
    <row r="76" spans="1:52" s="93" customFormat="1" ht="87.75" customHeight="1" x14ac:dyDescent="0.25">
      <c r="A76" s="208">
        <v>346</v>
      </c>
      <c r="B76" s="49">
        <v>43424</v>
      </c>
      <c r="C76" s="50" t="s">
        <v>36</v>
      </c>
      <c r="D76" s="51"/>
      <c r="E76" s="50" t="s">
        <v>415</v>
      </c>
      <c r="F76" s="49">
        <v>43329</v>
      </c>
      <c r="G76" s="115">
        <v>6</v>
      </c>
      <c r="H76" s="52" t="s">
        <v>1219</v>
      </c>
      <c r="I76" s="53" t="s">
        <v>510</v>
      </c>
      <c r="J76" s="88" t="s">
        <v>511</v>
      </c>
      <c r="K76" s="89" t="s">
        <v>512</v>
      </c>
      <c r="L76" s="87">
        <v>4</v>
      </c>
      <c r="M76" s="133" t="s">
        <v>46</v>
      </c>
      <c r="N76" s="53" t="str">
        <f>IF(H76="","",VLOOKUP(H76,dato!$A$2:$B$43,2,FALSE))</f>
        <v>Juan Carlos Gómez Melgarejo</v>
      </c>
      <c r="O76" s="53" t="s">
        <v>1236</v>
      </c>
      <c r="P76" s="152" t="str">
        <f>IF(H76="","",VLOOKUP(O76,dato!$A$2:$B$133,2,FALSE))</f>
        <v>William Javier Cabrejo García</v>
      </c>
      <c r="Q76" s="59" t="s">
        <v>313</v>
      </c>
      <c r="R76" s="53" t="s">
        <v>513</v>
      </c>
      <c r="S76" s="67">
        <v>0.8</v>
      </c>
      <c r="T76" s="53" t="s">
        <v>514</v>
      </c>
      <c r="U76" s="59">
        <v>43449</v>
      </c>
      <c r="V76" s="59">
        <v>43616</v>
      </c>
      <c r="W76" s="199">
        <v>43539</v>
      </c>
      <c r="X76" s="155" t="s">
        <v>842</v>
      </c>
      <c r="Y76" s="151">
        <v>1</v>
      </c>
      <c r="Z76" s="62">
        <f t="shared" si="55"/>
        <v>0.25</v>
      </c>
      <c r="AA76" s="63">
        <f t="shared" si="56"/>
        <v>0.3125</v>
      </c>
      <c r="AB76" s="64" t="str">
        <f t="shared" si="57"/>
        <v>ROJO</v>
      </c>
      <c r="AC76" s="155" t="s">
        <v>843</v>
      </c>
      <c r="AD76" s="153" t="s">
        <v>219</v>
      </c>
      <c r="AE76" s="158"/>
      <c r="AF76" s="155"/>
      <c r="AG76" s="151"/>
      <c r="AH76" s="61" t="str">
        <f t="shared" ref="AH76" si="76">IF(AG76="","",IF(OR($L76=0,$L76="",AE76=""),"",AG76/$L76))</f>
        <v/>
      </c>
      <c r="AI76" s="61" t="str">
        <f t="shared" ref="AI76" si="77">IF(OR($S76="",AH76=""),"",IF(OR($S76=0,AH76=0),0,IF((AH76*100%)/$S76&gt;100%,100%,(AH76*100%)/$S76)))</f>
        <v/>
      </c>
      <c r="AJ76" s="115" t="str">
        <f t="shared" ref="AJ76" si="78">IF(AG76="","",IF(AE76="","FALTA FECHA SEGUIMIENTO",IF(AE76&gt;$V76,IF(AI76=100%,"OK","ROJO"),IF(AI76&lt;ROUND(DAYS360($U76,AE76,FALSE),0)/ROUND(DAYS360($U76,$V76,FALSE),-1),"ROJO",IF(AI76=100%,"OK","AMARILLO")))))</f>
        <v/>
      </c>
      <c r="AK76" s="155"/>
      <c r="AL76" s="153"/>
      <c r="AM76" s="154">
        <v>43677</v>
      </c>
      <c r="AN76" s="155" t="s">
        <v>1467</v>
      </c>
      <c r="AO76" s="151">
        <v>1</v>
      </c>
      <c r="AP76" s="113">
        <f t="shared" si="58"/>
        <v>0.25</v>
      </c>
      <c r="AQ76" s="114">
        <f t="shared" si="59"/>
        <v>0.3125</v>
      </c>
      <c r="AR76" s="111" t="str">
        <f t="shared" si="60"/>
        <v>ROJO</v>
      </c>
      <c r="AS76" s="155" t="s">
        <v>1506</v>
      </c>
      <c r="AT76" s="153" t="s">
        <v>219</v>
      </c>
      <c r="AU76" s="43" t="str">
        <f t="shared" ref="AU76" si="79">IF(A76="","",IF(OR(AA76=100%,AI76=100%,AY76=100%,BG76=100%),"Cumplida","Pendiente"))</f>
        <v>Pendiente</v>
      </c>
      <c r="AV76" s="51"/>
      <c r="AW76" s="54" t="s">
        <v>34</v>
      </c>
      <c r="AX76" s="28"/>
      <c r="AY76" s="28"/>
    </row>
    <row r="77" spans="1:52" s="93" customFormat="1" ht="66.75" customHeight="1" x14ac:dyDescent="0.25">
      <c r="A77" s="208">
        <v>347</v>
      </c>
      <c r="B77" s="49">
        <v>43439</v>
      </c>
      <c r="C77" s="50" t="s">
        <v>36</v>
      </c>
      <c r="D77" s="51"/>
      <c r="E77" s="50" t="s">
        <v>523</v>
      </c>
      <c r="F77" s="49">
        <v>43378</v>
      </c>
      <c r="G77" s="115">
        <v>1</v>
      </c>
      <c r="H77" s="52" t="s">
        <v>1217</v>
      </c>
      <c r="I77" s="53" t="s">
        <v>524</v>
      </c>
      <c r="J77" s="88" t="s">
        <v>525</v>
      </c>
      <c r="K77" s="89" t="s">
        <v>526</v>
      </c>
      <c r="L77" s="87">
        <v>2</v>
      </c>
      <c r="M77" s="133" t="s">
        <v>46</v>
      </c>
      <c r="N77" s="53" t="str">
        <f>IF(H77="","",VLOOKUP(H77,dato!$A$2:$B$43,2,FALSE))</f>
        <v>Gloria Verónica Zambrano Ocampo</v>
      </c>
      <c r="O77" s="53" t="s">
        <v>1237</v>
      </c>
      <c r="P77" s="152" t="str">
        <f>IF(H77="","",VLOOKUP(O77,dato!$A$2:$B$133,2,FALSE))</f>
        <v>Gloria Verónica Zambrano Ocampo</v>
      </c>
      <c r="Q77" s="59" t="s">
        <v>540</v>
      </c>
      <c r="R77" s="53" t="s">
        <v>541</v>
      </c>
      <c r="S77" s="67">
        <v>1</v>
      </c>
      <c r="T77" s="53" t="s">
        <v>542</v>
      </c>
      <c r="U77" s="59">
        <v>43390</v>
      </c>
      <c r="V77" s="59">
        <v>43615</v>
      </c>
      <c r="W77" s="200">
        <v>43537</v>
      </c>
      <c r="X77" s="53" t="s">
        <v>780</v>
      </c>
      <c r="Y77" s="151">
        <v>1.0169999999999999</v>
      </c>
      <c r="Z77" s="62">
        <f t="shared" si="55"/>
        <v>0.50849999999999995</v>
      </c>
      <c r="AA77" s="63">
        <f t="shared" si="56"/>
        <v>0.50849999999999995</v>
      </c>
      <c r="AB77" s="64" t="str">
        <f t="shared" si="57"/>
        <v>ROJO</v>
      </c>
      <c r="AC77" s="53" t="s">
        <v>781</v>
      </c>
      <c r="AD77" s="152" t="s">
        <v>629</v>
      </c>
      <c r="AE77" s="105"/>
      <c r="AF77" s="53"/>
      <c r="AG77" s="117"/>
      <c r="AH77" s="113" t="str">
        <f t="shared" ref="AH77:AH87" si="80">IF(AG77="","",IF(OR($L77=0,$L77="",AE77=""),"",AG77/$L77))</f>
        <v/>
      </c>
      <c r="AI77" s="113" t="str">
        <f t="shared" ref="AI77:AI87" si="81">IF(OR($S77="",AH77=""),"",IF(OR($S77=0,AH77=0),0,IF((AH77*100%)/$S77&gt;100%,100%,(AH77*100%)/$S77)))</f>
        <v/>
      </c>
      <c r="AJ77" s="115" t="str">
        <f t="shared" ref="AJ77:AJ87" si="82">IF(AG77="","",IF(AE77="","FALTA FECHA SEGUIMIENTO",IF(AE77&gt;$V77,IF(AI77=100%,"OK","ROJO"),IF(AI77&lt;ROUND(DAYS360($U77,AE77,FALSE),0)/ROUND(DAYS360($U77,$V77,FALSE),-1),"ROJO",IF(AI77=100%,"OK","AMARILLO")))))</f>
        <v/>
      </c>
      <c r="AK77" s="53"/>
      <c r="AL77" s="101"/>
      <c r="AM77" s="150">
        <v>43678</v>
      </c>
      <c r="AN77" s="53" t="s">
        <v>1423</v>
      </c>
      <c r="AO77" s="151">
        <v>1.51</v>
      </c>
      <c r="AP77" s="113">
        <f t="shared" si="58"/>
        <v>0.755</v>
      </c>
      <c r="AQ77" s="114">
        <f t="shared" si="59"/>
        <v>0.755</v>
      </c>
      <c r="AR77" s="111" t="str">
        <f t="shared" si="60"/>
        <v>ROJO</v>
      </c>
      <c r="AS77" s="53" t="s">
        <v>1443</v>
      </c>
      <c r="AT77" s="152" t="s">
        <v>629</v>
      </c>
      <c r="AU77" s="43" t="str">
        <f t="shared" ref="AU77:AU81" si="83">IF(A77="","",IF(OR(AA77=100%,AI77=100%,AY77=100%,BG77=100%),"Cumplida","Pendiente"))</f>
        <v>Pendiente</v>
      </c>
      <c r="AV77" s="51"/>
      <c r="AW77" s="54" t="s">
        <v>34</v>
      </c>
      <c r="AX77" s="28"/>
      <c r="AY77" s="28"/>
    </row>
    <row r="78" spans="1:52" ht="66.75" customHeight="1" x14ac:dyDescent="0.25">
      <c r="A78" s="208">
        <v>347</v>
      </c>
      <c r="B78" s="49">
        <v>43439</v>
      </c>
      <c r="C78" s="50" t="s">
        <v>36</v>
      </c>
      <c r="D78" s="51"/>
      <c r="E78" s="50" t="s">
        <v>523</v>
      </c>
      <c r="F78" s="49">
        <v>43378</v>
      </c>
      <c r="G78" s="115" t="s">
        <v>528</v>
      </c>
      <c r="H78" s="52" t="s">
        <v>1217</v>
      </c>
      <c r="I78" s="53" t="s">
        <v>529</v>
      </c>
      <c r="J78" s="88" t="s">
        <v>530</v>
      </c>
      <c r="K78" s="89" t="s">
        <v>531</v>
      </c>
      <c r="L78" s="87">
        <v>1</v>
      </c>
      <c r="M78" s="133" t="s">
        <v>46</v>
      </c>
      <c r="N78" s="53" t="str">
        <f>IF(H78="","",VLOOKUP(H78,dato!$A$2:$B$43,2,FALSE))</f>
        <v>Gloria Verónica Zambrano Ocampo</v>
      </c>
      <c r="O78" s="53" t="s">
        <v>1237</v>
      </c>
      <c r="P78" s="152" t="str">
        <f>IF(H78="","",VLOOKUP(O78,dato!$A$2:$B$133,2,FALSE))</f>
        <v>Gloria Verónica Zambrano Ocampo</v>
      </c>
      <c r="Q78" s="59" t="s">
        <v>540</v>
      </c>
      <c r="R78" s="53" t="s">
        <v>543</v>
      </c>
      <c r="S78" s="67">
        <v>1</v>
      </c>
      <c r="T78" s="53" t="s">
        <v>544</v>
      </c>
      <c r="U78" s="59">
        <v>43390</v>
      </c>
      <c r="V78" s="59">
        <v>43646</v>
      </c>
      <c r="W78" s="200">
        <v>43537</v>
      </c>
      <c r="X78" s="53" t="s">
        <v>782</v>
      </c>
      <c r="Y78" s="151">
        <v>0</v>
      </c>
      <c r="Z78" s="62">
        <f t="shared" si="55"/>
        <v>0</v>
      </c>
      <c r="AA78" s="63">
        <f t="shared" si="56"/>
        <v>0</v>
      </c>
      <c r="AB78" s="64" t="str">
        <f t="shared" si="57"/>
        <v>ROJO</v>
      </c>
      <c r="AC78" s="53" t="s">
        <v>782</v>
      </c>
      <c r="AD78" s="152" t="s">
        <v>629</v>
      </c>
      <c r="AE78" s="105"/>
      <c r="AF78" s="53"/>
      <c r="AG78" s="117"/>
      <c r="AH78" s="61" t="str">
        <f t="shared" si="80"/>
        <v/>
      </c>
      <c r="AI78" s="61" t="str">
        <f t="shared" si="81"/>
        <v/>
      </c>
      <c r="AJ78" s="115" t="str">
        <f t="shared" si="82"/>
        <v/>
      </c>
      <c r="AK78" s="53"/>
      <c r="AL78" s="101"/>
      <c r="AM78" s="150">
        <v>43678</v>
      </c>
      <c r="AN78" s="53" t="s">
        <v>1424</v>
      </c>
      <c r="AO78" s="151">
        <v>0.16</v>
      </c>
      <c r="AP78" s="113">
        <f t="shared" si="58"/>
        <v>0.16</v>
      </c>
      <c r="AQ78" s="114">
        <f t="shared" si="59"/>
        <v>0.16</v>
      </c>
      <c r="AR78" s="111" t="str">
        <f t="shared" si="60"/>
        <v>ROJO</v>
      </c>
      <c r="AS78" s="53" t="s">
        <v>1444</v>
      </c>
      <c r="AT78" s="152" t="s">
        <v>629</v>
      </c>
      <c r="AU78" s="43" t="str">
        <f t="shared" si="83"/>
        <v>Pendiente</v>
      </c>
      <c r="AV78" s="51"/>
      <c r="AW78" s="54" t="s">
        <v>34</v>
      </c>
    </row>
    <row r="79" spans="1:52" ht="69.75" customHeight="1" x14ac:dyDescent="0.25">
      <c r="A79" s="208">
        <v>347</v>
      </c>
      <c r="B79" s="49">
        <v>43439</v>
      </c>
      <c r="C79" s="50" t="s">
        <v>36</v>
      </c>
      <c r="D79" s="51"/>
      <c r="E79" s="50" t="s">
        <v>523</v>
      </c>
      <c r="F79" s="49">
        <v>43378</v>
      </c>
      <c r="G79" s="115">
        <v>3</v>
      </c>
      <c r="H79" s="52" t="s">
        <v>1217</v>
      </c>
      <c r="I79" s="53" t="s">
        <v>532</v>
      </c>
      <c r="J79" s="88" t="s">
        <v>527</v>
      </c>
      <c r="K79" s="89" t="s">
        <v>533</v>
      </c>
      <c r="L79" s="87">
        <v>3</v>
      </c>
      <c r="M79" s="133" t="s">
        <v>46</v>
      </c>
      <c r="N79" s="53" t="str">
        <f>IF(H79="","",VLOOKUP(H79,dato!$A$2:$B$43,2,FALSE))</f>
        <v>Gloria Verónica Zambrano Ocampo</v>
      </c>
      <c r="O79" s="53" t="s">
        <v>1237</v>
      </c>
      <c r="P79" s="152" t="str">
        <f>IF(H79="","",VLOOKUP(O79,dato!$A$2:$B$133,2,FALSE))</f>
        <v>Gloria Verónica Zambrano Ocampo</v>
      </c>
      <c r="Q79" s="59" t="s">
        <v>540</v>
      </c>
      <c r="R79" s="53" t="s">
        <v>545</v>
      </c>
      <c r="S79" s="67">
        <v>1</v>
      </c>
      <c r="T79" s="53" t="s">
        <v>546</v>
      </c>
      <c r="U79" s="59">
        <v>43390</v>
      </c>
      <c r="V79" s="59">
        <v>43524</v>
      </c>
      <c r="W79" s="200">
        <v>43537</v>
      </c>
      <c r="X79" s="53" t="s">
        <v>783</v>
      </c>
      <c r="Y79" s="151">
        <v>0</v>
      </c>
      <c r="Z79" s="62">
        <f t="shared" si="55"/>
        <v>0</v>
      </c>
      <c r="AA79" s="63">
        <f t="shared" si="56"/>
        <v>0</v>
      </c>
      <c r="AB79" s="64" t="str">
        <f t="shared" si="57"/>
        <v>ROJO</v>
      </c>
      <c r="AC79" s="53" t="s">
        <v>785</v>
      </c>
      <c r="AD79" s="152" t="s">
        <v>629</v>
      </c>
      <c r="AE79" s="105"/>
      <c r="AF79" s="53"/>
      <c r="AG79" s="117"/>
      <c r="AH79" s="112" t="str">
        <f t="shared" ref="AH79" si="84">IF(AG79="","",IF(OR($L79=0,$L79="",AE79=""),"",AG79/$L79))</f>
        <v/>
      </c>
      <c r="AI79" s="112" t="str">
        <f t="shared" ref="AI79" si="85">IF(OR($S79="",AH79=""),"",IF(OR($S79=0,AH79=0),0,IF((AH79*100%)/$S79&gt;100%,100%,(AH79*100%)/$S79)))</f>
        <v/>
      </c>
      <c r="AJ79" s="115" t="str">
        <f t="shared" si="82"/>
        <v/>
      </c>
      <c r="AK79" s="53"/>
      <c r="AL79" s="101"/>
      <c r="AM79" s="150">
        <v>43678</v>
      </c>
      <c r="AN79" s="53" t="s">
        <v>1425</v>
      </c>
      <c r="AO79" s="151">
        <v>3</v>
      </c>
      <c r="AP79" s="113">
        <f t="shared" si="58"/>
        <v>1</v>
      </c>
      <c r="AQ79" s="114">
        <f t="shared" si="59"/>
        <v>1</v>
      </c>
      <c r="AR79" s="111" t="str">
        <f t="shared" si="60"/>
        <v>OK</v>
      </c>
      <c r="AS79" s="152" t="s">
        <v>1436</v>
      </c>
      <c r="AT79" s="152" t="s">
        <v>629</v>
      </c>
      <c r="AU79" s="43" t="str">
        <f t="shared" si="83"/>
        <v>Pendiente</v>
      </c>
      <c r="AV79" s="51"/>
      <c r="AW79" s="54" t="s">
        <v>34</v>
      </c>
    </row>
    <row r="80" spans="1:52" ht="67.5" customHeight="1" x14ac:dyDescent="0.25">
      <c r="A80" s="208">
        <v>347</v>
      </c>
      <c r="B80" s="49">
        <v>43439</v>
      </c>
      <c r="C80" s="50" t="s">
        <v>36</v>
      </c>
      <c r="D80" s="51"/>
      <c r="E80" s="50" t="s">
        <v>523</v>
      </c>
      <c r="F80" s="49">
        <v>43378</v>
      </c>
      <c r="G80" s="115">
        <v>4</v>
      </c>
      <c r="H80" s="52" t="s">
        <v>1217</v>
      </c>
      <c r="I80" s="53" t="s">
        <v>534</v>
      </c>
      <c r="J80" s="88" t="s">
        <v>535</v>
      </c>
      <c r="K80" s="89" t="s">
        <v>536</v>
      </c>
      <c r="L80" s="87">
        <v>2</v>
      </c>
      <c r="M80" s="133" t="s">
        <v>49</v>
      </c>
      <c r="N80" s="53" t="str">
        <f>IF(H80="","",VLOOKUP(H80,dato!$A$2:$B$43,2,FALSE))</f>
        <v>Gloria Verónica Zambrano Ocampo</v>
      </c>
      <c r="O80" s="53" t="s">
        <v>65</v>
      </c>
      <c r="P80" s="152" t="str">
        <f>IF(H80="","",VLOOKUP(O80,dato!$A$2:$B$133,2,FALSE))</f>
        <v>Gloria Verónica Zambrano Ocampo</v>
      </c>
      <c r="Q80" s="59" t="s">
        <v>540</v>
      </c>
      <c r="R80" s="53" t="s">
        <v>547</v>
      </c>
      <c r="S80" s="67">
        <v>1</v>
      </c>
      <c r="T80" s="53" t="s">
        <v>548</v>
      </c>
      <c r="U80" s="59">
        <v>43406</v>
      </c>
      <c r="V80" s="59">
        <v>43789</v>
      </c>
      <c r="W80" s="200">
        <v>43536</v>
      </c>
      <c r="X80" s="53" t="s">
        <v>784</v>
      </c>
      <c r="Y80" s="151">
        <v>0</v>
      </c>
      <c r="Z80" s="62">
        <f t="shared" si="55"/>
        <v>0</v>
      </c>
      <c r="AA80" s="63">
        <f t="shared" si="56"/>
        <v>0</v>
      </c>
      <c r="AB80" s="64" t="str">
        <f t="shared" si="57"/>
        <v>ROJO</v>
      </c>
      <c r="AC80" s="53" t="s">
        <v>786</v>
      </c>
      <c r="AD80" s="152" t="s">
        <v>629</v>
      </c>
      <c r="AE80" s="105"/>
      <c r="AF80" s="53"/>
      <c r="AG80" s="117"/>
      <c r="AH80" s="61" t="str">
        <f t="shared" si="80"/>
        <v/>
      </c>
      <c r="AI80" s="61" t="str">
        <f t="shared" si="81"/>
        <v/>
      </c>
      <c r="AJ80" s="115" t="str">
        <f t="shared" si="82"/>
        <v/>
      </c>
      <c r="AK80" s="53"/>
      <c r="AL80" s="101"/>
      <c r="AM80" s="150">
        <v>43678</v>
      </c>
      <c r="AN80" s="53" t="s">
        <v>1426</v>
      </c>
      <c r="AO80" s="151">
        <v>1</v>
      </c>
      <c r="AP80" s="113">
        <f t="shared" si="58"/>
        <v>0.5</v>
      </c>
      <c r="AQ80" s="114">
        <f t="shared" si="59"/>
        <v>0.5</v>
      </c>
      <c r="AR80" s="111" t="str">
        <f t="shared" si="60"/>
        <v>ROJO</v>
      </c>
      <c r="AS80" s="152" t="s">
        <v>1445</v>
      </c>
      <c r="AT80" s="152" t="s">
        <v>629</v>
      </c>
      <c r="AU80" s="43" t="str">
        <f t="shared" si="83"/>
        <v>Pendiente</v>
      </c>
      <c r="AV80" s="51"/>
      <c r="AW80" s="54" t="s">
        <v>34</v>
      </c>
    </row>
    <row r="81" spans="1:49" ht="39" customHeight="1" x14ac:dyDescent="0.25">
      <c r="A81" s="208">
        <v>347</v>
      </c>
      <c r="B81" s="49">
        <v>43439</v>
      </c>
      <c r="C81" s="50" t="s">
        <v>36</v>
      </c>
      <c r="D81" s="51"/>
      <c r="E81" s="50" t="s">
        <v>523</v>
      </c>
      <c r="F81" s="49">
        <v>43378</v>
      </c>
      <c r="G81" s="115">
        <v>6</v>
      </c>
      <c r="H81" s="52" t="s">
        <v>1217</v>
      </c>
      <c r="I81" s="53" t="s">
        <v>537</v>
      </c>
      <c r="J81" s="88" t="s">
        <v>538</v>
      </c>
      <c r="K81" s="89" t="s">
        <v>539</v>
      </c>
      <c r="L81" s="87">
        <v>2</v>
      </c>
      <c r="M81" s="133" t="s">
        <v>49</v>
      </c>
      <c r="N81" s="53" t="str">
        <f>IF(H81="","",VLOOKUP(H81,dato!$A$2:$B$43,2,FALSE))</f>
        <v>Gloria Verónica Zambrano Ocampo</v>
      </c>
      <c r="O81" s="53" t="s">
        <v>1237</v>
      </c>
      <c r="P81" s="152" t="str">
        <f>IF(H81="","",VLOOKUP(O81,dato!$A$2:$B$133,2,FALSE))</f>
        <v>Gloria Verónica Zambrano Ocampo</v>
      </c>
      <c r="Q81" s="59" t="s">
        <v>540</v>
      </c>
      <c r="R81" s="53" t="s">
        <v>549</v>
      </c>
      <c r="S81" s="67">
        <v>1</v>
      </c>
      <c r="T81" s="53" t="s">
        <v>550</v>
      </c>
      <c r="U81" s="59">
        <v>43383</v>
      </c>
      <c r="V81" s="59">
        <v>43553</v>
      </c>
      <c r="W81" s="200">
        <v>43537</v>
      </c>
      <c r="X81" s="53" t="s">
        <v>787</v>
      </c>
      <c r="Y81" s="151">
        <v>0</v>
      </c>
      <c r="Z81" s="62">
        <f t="shared" si="55"/>
        <v>0</v>
      </c>
      <c r="AA81" s="63">
        <f t="shared" si="56"/>
        <v>0</v>
      </c>
      <c r="AB81" s="64" t="str">
        <f t="shared" si="57"/>
        <v>ROJO</v>
      </c>
      <c r="AC81" s="53" t="s">
        <v>788</v>
      </c>
      <c r="AD81" s="152" t="s">
        <v>629</v>
      </c>
      <c r="AE81" s="105"/>
      <c r="AF81" s="53"/>
      <c r="AG81" s="117"/>
      <c r="AH81" s="61" t="str">
        <f t="shared" si="80"/>
        <v/>
      </c>
      <c r="AI81" s="61" t="str">
        <f t="shared" si="81"/>
        <v/>
      </c>
      <c r="AJ81" s="115" t="str">
        <f t="shared" si="82"/>
        <v/>
      </c>
      <c r="AK81" s="53"/>
      <c r="AL81" s="101"/>
      <c r="AM81" s="150">
        <v>43678</v>
      </c>
      <c r="AN81" s="96" t="s">
        <v>1427</v>
      </c>
      <c r="AO81" s="151">
        <v>2</v>
      </c>
      <c r="AP81" s="113">
        <f t="shared" si="58"/>
        <v>1</v>
      </c>
      <c r="AQ81" s="114">
        <f t="shared" si="59"/>
        <v>1</v>
      </c>
      <c r="AR81" s="111" t="str">
        <f t="shared" si="60"/>
        <v>OK</v>
      </c>
      <c r="AS81" s="152" t="s">
        <v>1436</v>
      </c>
      <c r="AT81" s="152" t="s">
        <v>629</v>
      </c>
      <c r="AU81" s="43" t="str">
        <f t="shared" si="83"/>
        <v>Pendiente</v>
      </c>
      <c r="AV81" s="51"/>
      <c r="AW81" s="54" t="s">
        <v>34</v>
      </c>
    </row>
    <row r="82" spans="1:49" ht="39" customHeight="1" x14ac:dyDescent="0.25">
      <c r="A82" s="208">
        <v>348</v>
      </c>
      <c r="B82" s="49">
        <v>43446</v>
      </c>
      <c r="C82" s="50" t="s">
        <v>33</v>
      </c>
      <c r="D82" s="51"/>
      <c r="E82" s="50" t="s">
        <v>619</v>
      </c>
      <c r="F82" s="49">
        <v>43446</v>
      </c>
      <c r="G82" s="115" t="s">
        <v>469</v>
      </c>
      <c r="H82" s="52" t="s">
        <v>1217</v>
      </c>
      <c r="I82" s="53" t="s">
        <v>603</v>
      </c>
      <c r="J82" s="88" t="s">
        <v>605</v>
      </c>
      <c r="K82" s="89" t="s">
        <v>607</v>
      </c>
      <c r="L82" s="87">
        <v>2</v>
      </c>
      <c r="M82" s="133" t="s">
        <v>46</v>
      </c>
      <c r="N82" s="53" t="str">
        <f>IF(H82="","",VLOOKUP(H82,dato!$A$2:$B$43,2,FALSE))</f>
        <v>Gloria Verónica Zambrano Ocampo</v>
      </c>
      <c r="O82" s="53" t="s">
        <v>1237</v>
      </c>
      <c r="P82" s="152" t="str">
        <f>IF(H82="","",VLOOKUP(O82,dato!$A$2:$B$133,2,FALSE))</f>
        <v>Gloria Verónica Zambrano Ocampo</v>
      </c>
      <c r="Q82" s="59" t="s">
        <v>540</v>
      </c>
      <c r="R82" s="53" t="s">
        <v>610</v>
      </c>
      <c r="S82" s="67">
        <v>0.9</v>
      </c>
      <c r="T82" s="53" t="s">
        <v>613</v>
      </c>
      <c r="U82" s="59">
        <v>43452</v>
      </c>
      <c r="V82" s="59">
        <v>43644</v>
      </c>
      <c r="W82" s="200">
        <v>43475</v>
      </c>
      <c r="X82" s="107"/>
      <c r="Y82" s="151">
        <v>0</v>
      </c>
      <c r="Z82" s="62">
        <f t="shared" si="55"/>
        <v>0</v>
      </c>
      <c r="AA82" s="63">
        <f t="shared" si="56"/>
        <v>0</v>
      </c>
      <c r="AB82" s="115" t="str">
        <f t="shared" si="57"/>
        <v>ROJO</v>
      </c>
      <c r="AC82" s="106" t="s">
        <v>616</v>
      </c>
      <c r="AD82" s="152" t="s">
        <v>629</v>
      </c>
      <c r="AE82" s="105"/>
      <c r="AF82" s="107"/>
      <c r="AG82" s="117"/>
      <c r="AH82" s="61" t="str">
        <f t="shared" si="80"/>
        <v/>
      </c>
      <c r="AI82" s="63" t="str">
        <f t="shared" si="81"/>
        <v/>
      </c>
      <c r="AJ82" s="115" t="str">
        <f t="shared" si="82"/>
        <v/>
      </c>
      <c r="AK82" s="106"/>
      <c r="AL82" s="101"/>
      <c r="AM82" s="150">
        <v>43678</v>
      </c>
      <c r="AN82" s="152" t="s">
        <v>1409</v>
      </c>
      <c r="AO82" s="151">
        <v>0</v>
      </c>
      <c r="AP82" s="113">
        <f t="shared" si="58"/>
        <v>0</v>
      </c>
      <c r="AQ82" s="114">
        <f t="shared" si="59"/>
        <v>0</v>
      </c>
      <c r="AR82" s="111" t="str">
        <f t="shared" si="60"/>
        <v>ROJO</v>
      </c>
      <c r="AS82" s="152" t="s">
        <v>1435</v>
      </c>
      <c r="AT82" s="152" t="s">
        <v>629</v>
      </c>
      <c r="AU82" s="43" t="str">
        <f t="shared" ref="AU82:AU103" si="86">IF(A82="","",IF(OR(AA82=100%,AI82=100%,AY82=100%,BG82=100%),"Cumplida","Pendiente"))</f>
        <v>Pendiente</v>
      </c>
      <c r="AV82" s="51"/>
      <c r="AW82" s="54" t="s">
        <v>34</v>
      </c>
    </row>
    <row r="83" spans="1:49" ht="39" customHeight="1" x14ac:dyDescent="0.25">
      <c r="A83" s="208">
        <v>348</v>
      </c>
      <c r="B83" s="49">
        <v>43446</v>
      </c>
      <c r="C83" s="50" t="s">
        <v>33</v>
      </c>
      <c r="D83" s="51"/>
      <c r="E83" s="50" t="s">
        <v>619</v>
      </c>
      <c r="F83" s="49">
        <v>43446</v>
      </c>
      <c r="G83" s="115" t="s">
        <v>469</v>
      </c>
      <c r="H83" s="52" t="s">
        <v>1217</v>
      </c>
      <c r="I83" s="53" t="s">
        <v>603</v>
      </c>
      <c r="J83" s="88" t="s">
        <v>605</v>
      </c>
      <c r="K83" s="89" t="s">
        <v>608</v>
      </c>
      <c r="L83" s="87">
        <v>1</v>
      </c>
      <c r="M83" s="133" t="s">
        <v>46</v>
      </c>
      <c r="N83" s="53" t="str">
        <f>IF(H83="","",VLOOKUP(H83,dato!$A$2:$B$43,2,FALSE))</f>
        <v>Gloria Verónica Zambrano Ocampo</v>
      </c>
      <c r="O83" s="53" t="s">
        <v>1237</v>
      </c>
      <c r="P83" s="152" t="str">
        <f>IF(H83="","",VLOOKUP(O83,dato!$A$2:$B$133,2,FALSE))</f>
        <v>Gloria Verónica Zambrano Ocampo</v>
      </c>
      <c r="Q83" s="59" t="s">
        <v>540</v>
      </c>
      <c r="R83" s="53" t="s">
        <v>611</v>
      </c>
      <c r="S83" s="67">
        <v>1</v>
      </c>
      <c r="T83" s="53" t="s">
        <v>614</v>
      </c>
      <c r="U83" s="59">
        <v>43452</v>
      </c>
      <c r="V83" s="59">
        <v>43644</v>
      </c>
      <c r="W83" s="200">
        <v>43475</v>
      </c>
      <c r="X83" s="107"/>
      <c r="Y83" s="151">
        <v>0</v>
      </c>
      <c r="Z83" s="62">
        <f t="shared" si="55"/>
        <v>0</v>
      </c>
      <c r="AA83" s="63">
        <f t="shared" si="56"/>
        <v>0</v>
      </c>
      <c r="AB83" s="115" t="str">
        <f t="shared" si="57"/>
        <v>ROJO</v>
      </c>
      <c r="AC83" s="106" t="s">
        <v>616</v>
      </c>
      <c r="AD83" s="152" t="s">
        <v>629</v>
      </c>
      <c r="AE83" s="105"/>
      <c r="AF83" s="107"/>
      <c r="AG83" s="117"/>
      <c r="AH83" s="61" t="str">
        <f t="shared" si="80"/>
        <v/>
      </c>
      <c r="AI83" s="63" t="str">
        <f t="shared" si="81"/>
        <v/>
      </c>
      <c r="AJ83" s="115" t="str">
        <f t="shared" si="82"/>
        <v/>
      </c>
      <c r="AK83" s="106"/>
      <c r="AL83" s="101"/>
      <c r="AM83" s="150">
        <v>43678</v>
      </c>
      <c r="AN83" s="152" t="s">
        <v>1428</v>
      </c>
      <c r="AO83" s="151">
        <v>1</v>
      </c>
      <c r="AP83" s="113">
        <f t="shared" si="58"/>
        <v>1</v>
      </c>
      <c r="AQ83" s="114">
        <f t="shared" si="59"/>
        <v>1</v>
      </c>
      <c r="AR83" s="111" t="str">
        <f t="shared" si="60"/>
        <v>OK</v>
      </c>
      <c r="AS83" s="152" t="s">
        <v>1436</v>
      </c>
      <c r="AT83" s="152" t="s">
        <v>629</v>
      </c>
      <c r="AU83" s="43" t="str">
        <f t="shared" si="86"/>
        <v>Pendiente</v>
      </c>
      <c r="AV83" s="51"/>
      <c r="AW83" s="54" t="s">
        <v>34</v>
      </c>
    </row>
    <row r="84" spans="1:49" ht="39" customHeight="1" x14ac:dyDescent="0.25">
      <c r="A84" s="208">
        <v>348</v>
      </c>
      <c r="B84" s="49">
        <v>43446</v>
      </c>
      <c r="C84" s="50" t="s">
        <v>33</v>
      </c>
      <c r="D84" s="51"/>
      <c r="E84" s="50" t="s">
        <v>619</v>
      </c>
      <c r="F84" s="49">
        <v>43446</v>
      </c>
      <c r="G84" s="115" t="s">
        <v>469</v>
      </c>
      <c r="H84" s="52" t="s">
        <v>1217</v>
      </c>
      <c r="I84" s="53" t="s">
        <v>603</v>
      </c>
      <c r="J84" s="88" t="s">
        <v>605</v>
      </c>
      <c r="K84" s="89" t="s">
        <v>609</v>
      </c>
      <c r="L84" s="87">
        <v>2</v>
      </c>
      <c r="M84" s="133" t="s">
        <v>46</v>
      </c>
      <c r="N84" s="53" t="str">
        <f>IF(H84="","",VLOOKUP(H84,dato!$A$2:$B$43,2,FALSE))</f>
        <v>Gloria Verónica Zambrano Ocampo</v>
      </c>
      <c r="O84" s="53" t="s">
        <v>1237</v>
      </c>
      <c r="P84" s="152" t="str">
        <f>IF(H84="","",VLOOKUP(O84,dato!$A$2:$B$133,2,FALSE))</f>
        <v>Gloria Verónica Zambrano Ocampo</v>
      </c>
      <c r="Q84" s="59" t="s">
        <v>540</v>
      </c>
      <c r="R84" s="53" t="s">
        <v>612</v>
      </c>
      <c r="S84" s="67">
        <v>1</v>
      </c>
      <c r="T84" s="53" t="s">
        <v>615</v>
      </c>
      <c r="U84" s="59">
        <v>43452</v>
      </c>
      <c r="V84" s="59">
        <v>43644</v>
      </c>
      <c r="W84" s="200">
        <v>43475</v>
      </c>
      <c r="X84" s="107"/>
      <c r="Y84" s="151">
        <v>0</v>
      </c>
      <c r="Z84" s="62">
        <f t="shared" si="55"/>
        <v>0</v>
      </c>
      <c r="AA84" s="63">
        <f t="shared" si="56"/>
        <v>0</v>
      </c>
      <c r="AB84" s="115" t="str">
        <f t="shared" si="57"/>
        <v>ROJO</v>
      </c>
      <c r="AC84" s="106" t="s">
        <v>616</v>
      </c>
      <c r="AD84" s="152" t="s">
        <v>629</v>
      </c>
      <c r="AE84" s="105"/>
      <c r="AF84" s="107"/>
      <c r="AG84" s="117"/>
      <c r="AH84" s="61" t="str">
        <f t="shared" si="80"/>
        <v/>
      </c>
      <c r="AI84" s="63" t="str">
        <f t="shared" si="81"/>
        <v/>
      </c>
      <c r="AJ84" s="115" t="str">
        <f t="shared" si="82"/>
        <v/>
      </c>
      <c r="AK84" s="106"/>
      <c r="AL84" s="101"/>
      <c r="AM84" s="150">
        <v>43678</v>
      </c>
      <c r="AN84" s="152" t="s">
        <v>1429</v>
      </c>
      <c r="AO84" s="151">
        <v>0.25</v>
      </c>
      <c r="AP84" s="113">
        <f t="shared" si="58"/>
        <v>0.125</v>
      </c>
      <c r="AQ84" s="114">
        <f t="shared" si="59"/>
        <v>0.125</v>
      </c>
      <c r="AR84" s="111" t="str">
        <f t="shared" si="60"/>
        <v>ROJO</v>
      </c>
      <c r="AS84" s="152" t="s">
        <v>1446</v>
      </c>
      <c r="AT84" s="152" t="s">
        <v>629</v>
      </c>
      <c r="AU84" s="43" t="str">
        <f t="shared" si="86"/>
        <v>Pendiente</v>
      </c>
      <c r="AV84" s="51"/>
      <c r="AW84" s="54" t="s">
        <v>34</v>
      </c>
    </row>
    <row r="85" spans="1:49" ht="39" customHeight="1" x14ac:dyDescent="0.25">
      <c r="A85" s="208">
        <v>348</v>
      </c>
      <c r="B85" s="49">
        <v>43446</v>
      </c>
      <c r="C85" s="50" t="s">
        <v>33</v>
      </c>
      <c r="D85" s="51"/>
      <c r="E85" s="50" t="s">
        <v>619</v>
      </c>
      <c r="F85" s="49">
        <v>43446</v>
      </c>
      <c r="G85" s="115" t="s">
        <v>144</v>
      </c>
      <c r="H85" s="52" t="s">
        <v>1217</v>
      </c>
      <c r="I85" s="53" t="s">
        <v>604</v>
      </c>
      <c r="J85" s="88" t="s">
        <v>606</v>
      </c>
      <c r="K85" s="89" t="s">
        <v>607</v>
      </c>
      <c r="L85" s="87">
        <v>2</v>
      </c>
      <c r="M85" s="133" t="s">
        <v>46</v>
      </c>
      <c r="N85" s="53" t="str">
        <f>IF(H85="","",VLOOKUP(H85,dato!$A$2:$B$43,2,FALSE))</f>
        <v>Gloria Verónica Zambrano Ocampo</v>
      </c>
      <c r="O85" s="53" t="s">
        <v>1237</v>
      </c>
      <c r="P85" s="152" t="str">
        <f>IF(H85="","",VLOOKUP(O85,dato!$A$2:$B$133,2,FALSE))</f>
        <v>Gloria Verónica Zambrano Ocampo</v>
      </c>
      <c r="Q85" s="59" t="s">
        <v>540</v>
      </c>
      <c r="R85" s="53" t="s">
        <v>610</v>
      </c>
      <c r="S85" s="67">
        <v>0.9</v>
      </c>
      <c r="T85" s="53" t="s">
        <v>613</v>
      </c>
      <c r="U85" s="59">
        <v>43452</v>
      </c>
      <c r="V85" s="59">
        <v>43644</v>
      </c>
      <c r="W85" s="200">
        <v>43475</v>
      </c>
      <c r="X85" s="107"/>
      <c r="Y85" s="151">
        <v>0</v>
      </c>
      <c r="Z85" s="62">
        <f t="shared" si="55"/>
        <v>0</v>
      </c>
      <c r="AA85" s="63">
        <f t="shared" si="56"/>
        <v>0</v>
      </c>
      <c r="AB85" s="115" t="str">
        <f t="shared" si="57"/>
        <v>ROJO</v>
      </c>
      <c r="AC85" s="106" t="s">
        <v>616</v>
      </c>
      <c r="AD85" s="152" t="s">
        <v>629</v>
      </c>
      <c r="AE85" s="105"/>
      <c r="AF85" s="107"/>
      <c r="AG85" s="117"/>
      <c r="AH85" s="61" t="str">
        <f t="shared" si="80"/>
        <v/>
      </c>
      <c r="AI85" s="63" t="str">
        <f t="shared" si="81"/>
        <v/>
      </c>
      <c r="AJ85" s="115" t="str">
        <f t="shared" si="82"/>
        <v/>
      </c>
      <c r="AK85" s="106"/>
      <c r="AL85" s="101"/>
      <c r="AM85" s="150">
        <v>43678</v>
      </c>
      <c r="AN85" s="152" t="s">
        <v>1358</v>
      </c>
      <c r="AO85" s="151">
        <v>0</v>
      </c>
      <c r="AP85" s="113">
        <f t="shared" si="58"/>
        <v>0</v>
      </c>
      <c r="AQ85" s="114">
        <f t="shared" si="59"/>
        <v>0</v>
      </c>
      <c r="AR85" s="111" t="str">
        <f t="shared" si="60"/>
        <v>ROJO</v>
      </c>
      <c r="AS85" s="152" t="s">
        <v>1435</v>
      </c>
      <c r="AT85" s="152" t="s">
        <v>629</v>
      </c>
      <c r="AU85" s="43" t="str">
        <f t="shared" si="86"/>
        <v>Pendiente</v>
      </c>
      <c r="AV85" s="51"/>
      <c r="AW85" s="54" t="s">
        <v>34</v>
      </c>
    </row>
    <row r="86" spans="1:49" ht="39" customHeight="1" x14ac:dyDescent="0.25">
      <c r="A86" s="208">
        <v>348</v>
      </c>
      <c r="B86" s="49">
        <v>43446</v>
      </c>
      <c r="C86" s="50" t="s">
        <v>33</v>
      </c>
      <c r="D86" s="51"/>
      <c r="E86" s="50" t="s">
        <v>619</v>
      </c>
      <c r="F86" s="49">
        <v>43446</v>
      </c>
      <c r="G86" s="115" t="s">
        <v>144</v>
      </c>
      <c r="H86" s="52" t="s">
        <v>1217</v>
      </c>
      <c r="I86" s="53" t="s">
        <v>604</v>
      </c>
      <c r="J86" s="88" t="s">
        <v>606</v>
      </c>
      <c r="K86" s="89" t="s">
        <v>608</v>
      </c>
      <c r="L86" s="87">
        <v>1</v>
      </c>
      <c r="M86" s="133" t="s">
        <v>46</v>
      </c>
      <c r="N86" s="53" t="str">
        <f>IF(H86="","",VLOOKUP(H86,dato!$A$2:$B$43,2,FALSE))</f>
        <v>Gloria Verónica Zambrano Ocampo</v>
      </c>
      <c r="O86" s="53" t="s">
        <v>1237</v>
      </c>
      <c r="P86" s="152" t="str">
        <f>IF(H86="","",VLOOKUP(O86,dato!$A$2:$B$133,2,FALSE))</f>
        <v>Gloria Verónica Zambrano Ocampo</v>
      </c>
      <c r="Q86" s="59" t="s">
        <v>540</v>
      </c>
      <c r="R86" s="53" t="s">
        <v>611</v>
      </c>
      <c r="S86" s="67">
        <v>1</v>
      </c>
      <c r="T86" s="53" t="s">
        <v>614</v>
      </c>
      <c r="U86" s="59">
        <v>43452</v>
      </c>
      <c r="V86" s="59">
        <v>43644</v>
      </c>
      <c r="W86" s="200">
        <v>43475</v>
      </c>
      <c r="X86" s="107"/>
      <c r="Y86" s="151">
        <v>0</v>
      </c>
      <c r="Z86" s="62">
        <f t="shared" si="55"/>
        <v>0</v>
      </c>
      <c r="AA86" s="63">
        <f t="shared" si="56"/>
        <v>0</v>
      </c>
      <c r="AB86" s="115" t="str">
        <f t="shared" si="57"/>
        <v>ROJO</v>
      </c>
      <c r="AC86" s="106" t="s">
        <v>616</v>
      </c>
      <c r="AD86" s="152" t="s">
        <v>629</v>
      </c>
      <c r="AE86" s="105"/>
      <c r="AF86" s="107"/>
      <c r="AG86" s="117"/>
      <c r="AH86" s="61" t="str">
        <f t="shared" si="80"/>
        <v/>
      </c>
      <c r="AI86" s="63" t="str">
        <f t="shared" si="81"/>
        <v/>
      </c>
      <c r="AJ86" s="115" t="str">
        <f t="shared" si="82"/>
        <v/>
      </c>
      <c r="AK86" s="106"/>
      <c r="AL86" s="101"/>
      <c r="AM86" s="150">
        <v>43678</v>
      </c>
      <c r="AN86" s="152" t="s">
        <v>1430</v>
      </c>
      <c r="AO86" s="151">
        <v>1</v>
      </c>
      <c r="AP86" s="113">
        <f t="shared" si="58"/>
        <v>1</v>
      </c>
      <c r="AQ86" s="114">
        <f t="shared" si="59"/>
        <v>1</v>
      </c>
      <c r="AR86" s="111" t="str">
        <f t="shared" si="60"/>
        <v>OK</v>
      </c>
      <c r="AS86" s="152" t="s">
        <v>1436</v>
      </c>
      <c r="AT86" s="152" t="s">
        <v>629</v>
      </c>
      <c r="AU86" s="43" t="str">
        <f t="shared" si="86"/>
        <v>Pendiente</v>
      </c>
      <c r="AV86" s="51"/>
      <c r="AW86" s="54" t="s">
        <v>34</v>
      </c>
    </row>
    <row r="87" spans="1:49" ht="39" customHeight="1" x14ac:dyDescent="0.25">
      <c r="A87" s="208">
        <v>348</v>
      </c>
      <c r="B87" s="49">
        <v>43446</v>
      </c>
      <c r="C87" s="50" t="s">
        <v>33</v>
      </c>
      <c r="D87" s="51"/>
      <c r="E87" s="50" t="s">
        <v>619</v>
      </c>
      <c r="F87" s="49">
        <v>43446</v>
      </c>
      <c r="G87" s="115" t="s">
        <v>144</v>
      </c>
      <c r="H87" s="52" t="s">
        <v>1217</v>
      </c>
      <c r="I87" s="53" t="s">
        <v>604</v>
      </c>
      <c r="J87" s="88" t="s">
        <v>606</v>
      </c>
      <c r="K87" s="89" t="s">
        <v>609</v>
      </c>
      <c r="L87" s="87">
        <v>2</v>
      </c>
      <c r="M87" s="133" t="s">
        <v>46</v>
      </c>
      <c r="N87" s="53" t="str">
        <f>IF(H87="","",VLOOKUP(H87,dato!$A$2:$B$43,2,FALSE))</f>
        <v>Gloria Verónica Zambrano Ocampo</v>
      </c>
      <c r="O87" s="53" t="s">
        <v>1237</v>
      </c>
      <c r="P87" s="152" t="str">
        <f>IF(H87="","",VLOOKUP(O87,dato!$A$2:$B$133,2,FALSE))</f>
        <v>Gloria Verónica Zambrano Ocampo</v>
      </c>
      <c r="Q87" s="59" t="s">
        <v>540</v>
      </c>
      <c r="R87" s="53" t="s">
        <v>612</v>
      </c>
      <c r="S87" s="67">
        <v>1</v>
      </c>
      <c r="T87" s="53" t="s">
        <v>615</v>
      </c>
      <c r="U87" s="59">
        <v>43452</v>
      </c>
      <c r="V87" s="59">
        <v>43644</v>
      </c>
      <c r="W87" s="200">
        <v>43475</v>
      </c>
      <c r="X87" s="107"/>
      <c r="Y87" s="151">
        <v>0</v>
      </c>
      <c r="Z87" s="62">
        <f t="shared" si="55"/>
        <v>0</v>
      </c>
      <c r="AA87" s="63">
        <f t="shared" si="56"/>
        <v>0</v>
      </c>
      <c r="AB87" s="115" t="str">
        <f t="shared" si="57"/>
        <v>ROJO</v>
      </c>
      <c r="AC87" s="106" t="s">
        <v>616</v>
      </c>
      <c r="AD87" s="152" t="s">
        <v>629</v>
      </c>
      <c r="AE87" s="105"/>
      <c r="AF87" s="107"/>
      <c r="AG87" s="117"/>
      <c r="AH87" s="61" t="str">
        <f t="shared" si="80"/>
        <v/>
      </c>
      <c r="AI87" s="63" t="str">
        <f t="shared" si="81"/>
        <v/>
      </c>
      <c r="AJ87" s="115" t="str">
        <f t="shared" si="82"/>
        <v/>
      </c>
      <c r="AK87" s="106"/>
      <c r="AL87" s="101"/>
      <c r="AM87" s="150">
        <v>43678</v>
      </c>
      <c r="AN87" s="152" t="s">
        <v>1429</v>
      </c>
      <c r="AO87" s="151">
        <v>0.25</v>
      </c>
      <c r="AP87" s="113">
        <f t="shared" si="58"/>
        <v>0.125</v>
      </c>
      <c r="AQ87" s="114">
        <f t="shared" si="59"/>
        <v>0.125</v>
      </c>
      <c r="AR87" s="111" t="str">
        <f t="shared" si="60"/>
        <v>ROJO</v>
      </c>
      <c r="AS87" s="152" t="s">
        <v>1446</v>
      </c>
      <c r="AT87" s="152" t="s">
        <v>629</v>
      </c>
      <c r="AU87" s="43" t="str">
        <f t="shared" si="86"/>
        <v>Pendiente</v>
      </c>
      <c r="AV87" s="51"/>
      <c r="AW87" s="54" t="s">
        <v>34</v>
      </c>
    </row>
    <row r="88" spans="1:49" ht="30" customHeight="1" x14ac:dyDescent="0.25">
      <c r="A88" s="208">
        <v>349</v>
      </c>
      <c r="B88" s="105">
        <v>43522</v>
      </c>
      <c r="C88" s="106" t="s">
        <v>36</v>
      </c>
      <c r="D88" s="107"/>
      <c r="E88" s="106" t="s">
        <v>631</v>
      </c>
      <c r="F88" s="105">
        <v>43487</v>
      </c>
      <c r="G88" s="115" t="s">
        <v>632</v>
      </c>
      <c r="H88" s="52" t="s">
        <v>1223</v>
      </c>
      <c r="I88" s="53" t="s">
        <v>640</v>
      </c>
      <c r="J88" s="88" t="s">
        <v>641</v>
      </c>
      <c r="K88" s="89" t="s">
        <v>642</v>
      </c>
      <c r="L88" s="87">
        <v>1</v>
      </c>
      <c r="M88" s="133" t="s">
        <v>46</v>
      </c>
      <c r="N88" s="53" t="str">
        <f>IF(H88="","",VLOOKUP(H88,dato!$A$2:$B$43,2,FALSE))</f>
        <v>Gonzalo Carlos Sierra Vergara (E)</v>
      </c>
      <c r="O88" s="52" t="s">
        <v>1223</v>
      </c>
      <c r="P88" s="152" t="str">
        <f>IF(H88="","",VLOOKUP(O88,dato!$A$2:$B$133,2,FALSE))</f>
        <v>Gonzalo Carlos Sierra Vergara (E)</v>
      </c>
      <c r="Q88" s="59" t="s">
        <v>143</v>
      </c>
      <c r="R88" s="53" t="s">
        <v>678</v>
      </c>
      <c r="S88" s="67">
        <v>1</v>
      </c>
      <c r="T88" s="53" t="s">
        <v>679</v>
      </c>
      <c r="U88" s="59">
        <v>43570</v>
      </c>
      <c r="V88" s="59">
        <v>43850</v>
      </c>
      <c r="W88" s="150">
        <v>43525</v>
      </c>
      <c r="X88" s="107"/>
      <c r="Y88" s="151">
        <v>0</v>
      </c>
      <c r="Z88" s="113">
        <f t="shared" ref="Z88:Z103" si="87">(IF(Y88="","",IF(OR($L88=0,$L88="",W88=""),"",Y88/$L88)))</f>
        <v>0</v>
      </c>
      <c r="AA88" s="114">
        <f t="shared" ref="AA88:AA103" si="88">(IF(OR($S88="",Z88=""),"",IF(OR($S88=0,Z88=0),0,IF((Z88*100%)/$S88&gt;100%,100%,(Z88*100%)/$S88))))</f>
        <v>0</v>
      </c>
      <c r="AB88" s="115" t="str">
        <f t="shared" ref="AB88:AB103" si="89">IF(Y88="","",IF(W88="","FALTA FECHA SEGUIMIENTO",IF(W88&gt;$V88,IF(AA88=100%,"OK","ROJO"),IF(AA88&lt;ROUND(DAYS360($U88,W88,FALSE),0)/ROUND(DAYS360($U88,$V88,FALSE),-1),"ROJO",IF(AA88=100%,"OK","AMARILLO")))))</f>
        <v>AMARILLO</v>
      </c>
      <c r="AC88" s="106" t="s">
        <v>844</v>
      </c>
      <c r="AD88" s="106" t="s">
        <v>39</v>
      </c>
      <c r="AE88" s="105"/>
      <c r="AF88" s="107"/>
      <c r="AG88" s="117"/>
      <c r="AH88" s="112" t="str">
        <f t="shared" ref="AH88:AH103" si="90">IF(AG88="","",IF(OR($L88=0,$L88="",AE88=""),"",AG88/$L88))</f>
        <v/>
      </c>
      <c r="AI88" s="114" t="str">
        <f t="shared" ref="AI88:AI103" si="91">IF(OR($S88="",AH88=""),"",IF(OR($S88=0,AH88=0),0,IF((AH88*100%)/$S88&gt;100%,100%,(AH88*100%)/$S88)))</f>
        <v/>
      </c>
      <c r="AJ88" s="115" t="str">
        <f t="shared" ref="AJ88:AJ103" si="92">IF(AG88="","",IF(AE88="","FALTA FECHA SEGUIMIENTO",IF(AE88&gt;$V88,IF(AI88=100%,"OK","ROJO"),IF(AI88&lt;ROUND(DAYS360($U88,AE88,FALSE),0)/ROUND(DAYS360($U88,$V88,FALSE),-1),"ROJO",IF(AI88=100%,"OK","AMARILLO")))))</f>
        <v/>
      </c>
      <c r="AK88" s="106"/>
      <c r="AL88" s="107"/>
      <c r="AM88" s="204">
        <v>43677</v>
      </c>
      <c r="AN88" s="106" t="s">
        <v>1374</v>
      </c>
      <c r="AO88" s="151">
        <v>0.8</v>
      </c>
      <c r="AP88" s="113">
        <f t="shared" ref="AP88:AP112" si="93">(IF(AO88="","",IF(OR($L88=0,$L88="",AM88=""),"",AO88/$L88)))</f>
        <v>0.8</v>
      </c>
      <c r="AQ88" s="114">
        <f t="shared" ref="AQ88:AQ112" si="94">IF(OR($S88="",AP88=""),"",IF(OR($S88=0,AP88=0),0,IF((AP88*100%)/$S88&gt;100%,100%,(AP88*100%)/$S88)))</f>
        <v>0.8</v>
      </c>
      <c r="AR88" s="111" t="str">
        <f t="shared" ref="AR88:AR112" si="95">IF(AO88="","",IF(AM88="","FALTA FECHA SEGUIMIENTO",IF(AM88&gt;$V88,IF(AQ88=100%,"OK","ROJO"),IF(AQ88&lt;ROUND(DAYS360($U88,AM88,FALSE),0)/ROUND(DAYS360($U88,$V88,FALSE),-1),"ROJO",IF(AQ88=100%,"OK","AMARILLO")))))</f>
        <v>AMARILLO</v>
      </c>
      <c r="AS88" s="155" t="s">
        <v>1393</v>
      </c>
      <c r="AT88" s="196" t="s">
        <v>219</v>
      </c>
      <c r="AU88" s="43" t="str">
        <f t="shared" si="86"/>
        <v>Pendiente</v>
      </c>
      <c r="AV88" s="107"/>
      <c r="AW88" s="54" t="s">
        <v>34</v>
      </c>
    </row>
    <row r="89" spans="1:49" ht="30" customHeight="1" x14ac:dyDescent="0.25">
      <c r="A89" s="208">
        <v>349</v>
      </c>
      <c r="B89" s="105">
        <v>43522</v>
      </c>
      <c r="C89" s="106" t="s">
        <v>36</v>
      </c>
      <c r="D89" s="107"/>
      <c r="E89" s="106" t="s">
        <v>631</v>
      </c>
      <c r="F89" s="105">
        <v>43487</v>
      </c>
      <c r="G89" s="115">
        <v>5</v>
      </c>
      <c r="H89" s="52" t="s">
        <v>1223</v>
      </c>
      <c r="I89" s="53" t="s">
        <v>643</v>
      </c>
      <c r="J89" s="88" t="s">
        <v>644</v>
      </c>
      <c r="K89" s="89" t="s">
        <v>645</v>
      </c>
      <c r="L89" s="87">
        <v>3</v>
      </c>
      <c r="M89" s="133" t="s">
        <v>46</v>
      </c>
      <c r="N89" s="53" t="str">
        <f>IF(H89="","",VLOOKUP(H89,dato!$A$2:$B$43,2,FALSE))</f>
        <v>Gonzalo Carlos Sierra Vergara (E)</v>
      </c>
      <c r="O89" s="52" t="s">
        <v>1223</v>
      </c>
      <c r="P89" s="152" t="str">
        <f>IF(H89="","",VLOOKUP(O89,dato!$A$2:$B$133,2,FALSE))</f>
        <v>Gonzalo Carlos Sierra Vergara (E)</v>
      </c>
      <c r="Q89" s="59" t="s">
        <v>143</v>
      </c>
      <c r="R89" s="53" t="s">
        <v>680</v>
      </c>
      <c r="S89" s="67">
        <v>1</v>
      </c>
      <c r="T89" s="53" t="s">
        <v>679</v>
      </c>
      <c r="U89" s="59">
        <v>43530</v>
      </c>
      <c r="V89" s="59">
        <v>43707</v>
      </c>
      <c r="W89" s="150">
        <v>43525</v>
      </c>
      <c r="X89" s="107"/>
      <c r="Y89" s="151">
        <v>0</v>
      </c>
      <c r="Z89" s="113">
        <f t="shared" si="87"/>
        <v>0</v>
      </c>
      <c r="AA89" s="114">
        <f t="shared" si="88"/>
        <v>0</v>
      </c>
      <c r="AB89" s="115" t="str">
        <f t="shared" si="89"/>
        <v>AMARILLO</v>
      </c>
      <c r="AC89" s="106" t="s">
        <v>844</v>
      </c>
      <c r="AD89" s="106" t="s">
        <v>39</v>
      </c>
      <c r="AE89" s="150"/>
      <c r="AF89" s="107"/>
      <c r="AG89" s="151"/>
      <c r="AH89" s="112" t="str">
        <f t="shared" si="90"/>
        <v/>
      </c>
      <c r="AI89" s="114" t="str">
        <f t="shared" si="91"/>
        <v/>
      </c>
      <c r="AJ89" s="115" t="str">
        <f t="shared" si="92"/>
        <v/>
      </c>
      <c r="AK89" s="106"/>
      <c r="AL89" s="107"/>
      <c r="AM89" s="204">
        <v>43677</v>
      </c>
      <c r="AN89" s="155" t="s">
        <v>1375</v>
      </c>
      <c r="AO89" s="193">
        <v>1.5</v>
      </c>
      <c r="AP89" s="113">
        <f t="shared" si="93"/>
        <v>0.5</v>
      </c>
      <c r="AQ89" s="114">
        <f t="shared" si="94"/>
        <v>0.5</v>
      </c>
      <c r="AR89" s="111" t="str">
        <f t="shared" si="95"/>
        <v>ROJO</v>
      </c>
      <c r="AS89" s="155" t="s">
        <v>1394</v>
      </c>
      <c r="AT89" s="196" t="s">
        <v>219</v>
      </c>
      <c r="AU89" s="43" t="str">
        <f t="shared" si="86"/>
        <v>Pendiente</v>
      </c>
      <c r="AV89" s="107"/>
      <c r="AW89" s="54" t="s">
        <v>34</v>
      </c>
    </row>
    <row r="90" spans="1:49" ht="30" customHeight="1" x14ac:dyDescent="0.25">
      <c r="A90" s="208">
        <v>349</v>
      </c>
      <c r="B90" s="105">
        <v>43522</v>
      </c>
      <c r="C90" s="106" t="s">
        <v>36</v>
      </c>
      <c r="D90" s="107"/>
      <c r="E90" s="106" t="s">
        <v>631</v>
      </c>
      <c r="F90" s="105">
        <v>43487</v>
      </c>
      <c r="G90" s="115">
        <v>6</v>
      </c>
      <c r="H90" s="52" t="s">
        <v>1223</v>
      </c>
      <c r="I90" s="53" t="s">
        <v>646</v>
      </c>
      <c r="J90" s="88" t="s">
        <v>647</v>
      </c>
      <c r="K90" s="89" t="s">
        <v>648</v>
      </c>
      <c r="L90" s="87">
        <v>1</v>
      </c>
      <c r="M90" s="133" t="s">
        <v>46</v>
      </c>
      <c r="N90" s="53" t="str">
        <f>IF(H90="","",VLOOKUP(H90,dato!$A$2:$B$43,2,FALSE))</f>
        <v>Gonzalo Carlos Sierra Vergara (E)</v>
      </c>
      <c r="O90" s="52" t="s">
        <v>1223</v>
      </c>
      <c r="P90" s="152" t="str">
        <f>IF(H90="","",VLOOKUP(O90,dato!$A$2:$B$133,2,FALSE))</f>
        <v>Gonzalo Carlos Sierra Vergara (E)</v>
      </c>
      <c r="Q90" s="59" t="s">
        <v>143</v>
      </c>
      <c r="R90" s="53" t="s">
        <v>681</v>
      </c>
      <c r="S90" s="67">
        <v>1</v>
      </c>
      <c r="T90" s="53" t="s">
        <v>679</v>
      </c>
      <c r="U90" s="59">
        <v>43539</v>
      </c>
      <c r="V90" s="59">
        <v>43768</v>
      </c>
      <c r="W90" s="150">
        <v>43525</v>
      </c>
      <c r="X90" s="107"/>
      <c r="Y90" s="151">
        <v>0</v>
      </c>
      <c r="Z90" s="113">
        <f t="shared" si="87"/>
        <v>0</v>
      </c>
      <c r="AA90" s="114">
        <f t="shared" si="88"/>
        <v>0</v>
      </c>
      <c r="AB90" s="115" t="str">
        <f t="shared" si="89"/>
        <v>AMARILLO</v>
      </c>
      <c r="AC90" s="106" t="s">
        <v>844</v>
      </c>
      <c r="AD90" s="106" t="s">
        <v>39</v>
      </c>
      <c r="AE90" s="150"/>
      <c r="AF90" s="107"/>
      <c r="AG90" s="151"/>
      <c r="AH90" s="112" t="str">
        <f t="shared" si="90"/>
        <v/>
      </c>
      <c r="AI90" s="114" t="str">
        <f t="shared" si="91"/>
        <v/>
      </c>
      <c r="AJ90" s="115" t="str">
        <f t="shared" si="92"/>
        <v/>
      </c>
      <c r="AK90" s="106"/>
      <c r="AL90" s="107"/>
      <c r="AM90" s="204">
        <v>43677</v>
      </c>
      <c r="AN90" s="106" t="s">
        <v>1376</v>
      </c>
      <c r="AO90" s="151">
        <v>1</v>
      </c>
      <c r="AP90" s="113">
        <f t="shared" si="93"/>
        <v>1</v>
      </c>
      <c r="AQ90" s="114">
        <f t="shared" si="94"/>
        <v>1</v>
      </c>
      <c r="AR90" s="111" t="str">
        <f t="shared" si="95"/>
        <v>OK</v>
      </c>
      <c r="AS90" s="155" t="s">
        <v>1395</v>
      </c>
      <c r="AT90" s="196" t="s">
        <v>219</v>
      </c>
      <c r="AU90" s="43" t="str">
        <f t="shared" si="86"/>
        <v>Pendiente</v>
      </c>
      <c r="AV90" s="107"/>
      <c r="AW90" s="54" t="s">
        <v>34</v>
      </c>
    </row>
    <row r="91" spans="1:49" ht="30" customHeight="1" x14ac:dyDescent="0.25">
      <c r="A91" s="208">
        <v>349</v>
      </c>
      <c r="B91" s="105">
        <v>43522</v>
      </c>
      <c r="C91" s="106" t="s">
        <v>36</v>
      </c>
      <c r="D91" s="107"/>
      <c r="E91" s="106" t="s">
        <v>631</v>
      </c>
      <c r="F91" s="105">
        <v>43487</v>
      </c>
      <c r="G91" s="115">
        <v>7</v>
      </c>
      <c r="H91" s="52" t="s">
        <v>1223</v>
      </c>
      <c r="I91" s="53" t="s">
        <v>649</v>
      </c>
      <c r="J91" s="88" t="s">
        <v>650</v>
      </c>
      <c r="K91" s="89" t="s">
        <v>693</v>
      </c>
      <c r="L91" s="87">
        <v>3</v>
      </c>
      <c r="M91" s="133" t="s">
        <v>46</v>
      </c>
      <c r="N91" s="53" t="str">
        <f>IF(H91="","",VLOOKUP(H91,dato!$A$2:$B$43,2,FALSE))</f>
        <v>Gonzalo Carlos Sierra Vergara (E)</v>
      </c>
      <c r="O91" s="52" t="s">
        <v>1223</v>
      </c>
      <c r="P91" s="152" t="str">
        <f>IF(H91="","",VLOOKUP(O91,dato!$A$2:$B$133,2,FALSE))</f>
        <v>Gonzalo Carlos Sierra Vergara (E)</v>
      </c>
      <c r="Q91" s="59" t="s">
        <v>143</v>
      </c>
      <c r="R91" s="53" t="s">
        <v>682</v>
      </c>
      <c r="S91" s="67">
        <v>0.9</v>
      </c>
      <c r="T91" s="53" t="s">
        <v>679</v>
      </c>
      <c r="U91" s="59">
        <v>43539</v>
      </c>
      <c r="V91" s="59">
        <v>43850</v>
      </c>
      <c r="W91" s="150">
        <v>43525</v>
      </c>
      <c r="X91" s="107"/>
      <c r="Y91" s="151">
        <v>0</v>
      </c>
      <c r="Z91" s="113">
        <f t="shared" si="87"/>
        <v>0</v>
      </c>
      <c r="AA91" s="114">
        <f t="shared" si="88"/>
        <v>0</v>
      </c>
      <c r="AB91" s="115" t="str">
        <f t="shared" si="89"/>
        <v>AMARILLO</v>
      </c>
      <c r="AC91" s="106" t="s">
        <v>844</v>
      </c>
      <c r="AD91" s="106" t="s">
        <v>39</v>
      </c>
      <c r="AE91" s="150"/>
      <c r="AF91" s="107"/>
      <c r="AG91" s="151"/>
      <c r="AH91" s="112" t="str">
        <f t="shared" si="90"/>
        <v/>
      </c>
      <c r="AI91" s="114" t="str">
        <f t="shared" si="91"/>
        <v/>
      </c>
      <c r="AJ91" s="115" t="str">
        <f t="shared" si="92"/>
        <v/>
      </c>
      <c r="AK91" s="106"/>
      <c r="AL91" s="107"/>
      <c r="AM91" s="199">
        <v>43677</v>
      </c>
      <c r="AN91" s="155" t="s">
        <v>1377</v>
      </c>
      <c r="AO91" s="151">
        <v>2.5</v>
      </c>
      <c r="AP91" s="113">
        <f t="shared" si="93"/>
        <v>0.83333333333333337</v>
      </c>
      <c r="AQ91" s="114">
        <f t="shared" si="94"/>
        <v>0.92592592592592593</v>
      </c>
      <c r="AR91" s="111" t="str">
        <f t="shared" si="95"/>
        <v>AMARILLO</v>
      </c>
      <c r="AS91" s="155" t="s">
        <v>1396</v>
      </c>
      <c r="AT91" s="196" t="s">
        <v>219</v>
      </c>
      <c r="AU91" s="43" t="str">
        <f t="shared" si="86"/>
        <v>Pendiente</v>
      </c>
      <c r="AV91" s="107"/>
      <c r="AW91" s="54" t="s">
        <v>34</v>
      </c>
    </row>
    <row r="92" spans="1:49" ht="30" customHeight="1" x14ac:dyDescent="0.25">
      <c r="A92" s="208">
        <v>349</v>
      </c>
      <c r="B92" s="105">
        <v>43522</v>
      </c>
      <c r="C92" s="106" t="s">
        <v>36</v>
      </c>
      <c r="D92" s="107"/>
      <c r="E92" s="106" t="s">
        <v>631</v>
      </c>
      <c r="F92" s="105">
        <v>43487</v>
      </c>
      <c r="G92" s="115">
        <v>8</v>
      </c>
      <c r="H92" s="52" t="s">
        <v>1223</v>
      </c>
      <c r="I92" s="53" t="s">
        <v>651</v>
      </c>
      <c r="J92" s="88" t="s">
        <v>652</v>
      </c>
      <c r="K92" s="89" t="s">
        <v>692</v>
      </c>
      <c r="L92" s="87">
        <v>2</v>
      </c>
      <c r="M92" s="133" t="s">
        <v>46</v>
      </c>
      <c r="N92" s="53" t="str">
        <f>IF(H92="","",VLOOKUP(H92,dato!$A$2:$B$43,2,FALSE))</f>
        <v>Gonzalo Carlos Sierra Vergara (E)</v>
      </c>
      <c r="O92" s="52" t="s">
        <v>1223</v>
      </c>
      <c r="P92" s="152" t="str">
        <f>IF(H92="","",VLOOKUP(O92,dato!$A$2:$B$133,2,FALSE))</f>
        <v>Gonzalo Carlos Sierra Vergara (E)</v>
      </c>
      <c r="Q92" s="59" t="s">
        <v>143</v>
      </c>
      <c r="R92" s="53" t="s">
        <v>682</v>
      </c>
      <c r="S92" s="67">
        <v>0.9</v>
      </c>
      <c r="T92" s="53" t="s">
        <v>679</v>
      </c>
      <c r="U92" s="59">
        <v>43539</v>
      </c>
      <c r="V92" s="59">
        <v>43850</v>
      </c>
      <c r="W92" s="150">
        <v>43525</v>
      </c>
      <c r="X92" s="107"/>
      <c r="Y92" s="151">
        <v>0</v>
      </c>
      <c r="Z92" s="113">
        <f t="shared" si="87"/>
        <v>0</v>
      </c>
      <c r="AA92" s="114">
        <f t="shared" si="88"/>
        <v>0</v>
      </c>
      <c r="AB92" s="115" t="str">
        <f t="shared" si="89"/>
        <v>AMARILLO</v>
      </c>
      <c r="AC92" s="106" t="s">
        <v>844</v>
      </c>
      <c r="AD92" s="106" t="s">
        <v>39</v>
      </c>
      <c r="AE92" s="150"/>
      <c r="AF92" s="107"/>
      <c r="AG92" s="151"/>
      <c r="AH92" s="112" t="str">
        <f t="shared" si="90"/>
        <v/>
      </c>
      <c r="AI92" s="114" t="str">
        <f t="shared" si="91"/>
        <v/>
      </c>
      <c r="AJ92" s="115" t="str">
        <f t="shared" si="92"/>
        <v/>
      </c>
      <c r="AK92" s="106"/>
      <c r="AL92" s="107"/>
      <c r="AM92" s="199">
        <v>43677</v>
      </c>
      <c r="AN92" s="171" t="s">
        <v>1378</v>
      </c>
      <c r="AO92" s="151">
        <v>1.6</v>
      </c>
      <c r="AP92" s="113">
        <f t="shared" si="93"/>
        <v>0.8</v>
      </c>
      <c r="AQ92" s="114">
        <f t="shared" si="94"/>
        <v>0.88888888888888895</v>
      </c>
      <c r="AR92" s="111" t="str">
        <f t="shared" si="95"/>
        <v>AMARILLO</v>
      </c>
      <c r="AS92" s="155" t="s">
        <v>1396</v>
      </c>
      <c r="AT92" s="196" t="s">
        <v>219</v>
      </c>
      <c r="AU92" s="43" t="str">
        <f t="shared" si="86"/>
        <v>Pendiente</v>
      </c>
      <c r="AV92" s="107"/>
      <c r="AW92" s="54" t="s">
        <v>34</v>
      </c>
    </row>
    <row r="93" spans="1:49" ht="30" customHeight="1" x14ac:dyDescent="0.25">
      <c r="A93" s="208">
        <v>349</v>
      </c>
      <c r="B93" s="105">
        <v>43522</v>
      </c>
      <c r="C93" s="106" t="s">
        <v>36</v>
      </c>
      <c r="D93" s="107"/>
      <c r="E93" s="106" t="s">
        <v>631</v>
      </c>
      <c r="F93" s="105">
        <v>43487</v>
      </c>
      <c r="G93" s="115" t="s">
        <v>633</v>
      </c>
      <c r="H93" s="52" t="s">
        <v>1223</v>
      </c>
      <c r="I93" s="53" t="s">
        <v>653</v>
      </c>
      <c r="J93" s="88" t="s">
        <v>654</v>
      </c>
      <c r="K93" s="89" t="s">
        <v>691</v>
      </c>
      <c r="L93" s="87">
        <v>5</v>
      </c>
      <c r="M93" s="133" t="s">
        <v>46</v>
      </c>
      <c r="N93" s="53" t="str">
        <f>IF(H93="","",VLOOKUP(H93,dato!$A$2:$B$43,2,FALSE))</f>
        <v>Gonzalo Carlos Sierra Vergara (E)</v>
      </c>
      <c r="O93" s="52" t="s">
        <v>1223</v>
      </c>
      <c r="P93" s="152" t="str">
        <f>IF(H93="","",VLOOKUP(O93,dato!$A$2:$B$133,2,FALSE))</f>
        <v>Gonzalo Carlos Sierra Vergara (E)</v>
      </c>
      <c r="Q93" s="59" t="s">
        <v>143</v>
      </c>
      <c r="R93" s="53" t="s">
        <v>683</v>
      </c>
      <c r="S93" s="67">
        <v>0.9</v>
      </c>
      <c r="T93" s="53" t="s">
        <v>151</v>
      </c>
      <c r="U93" s="59">
        <v>43525</v>
      </c>
      <c r="V93" s="59">
        <v>43850</v>
      </c>
      <c r="W93" s="150">
        <v>43525</v>
      </c>
      <c r="X93" s="107"/>
      <c r="Y93" s="151">
        <v>0</v>
      </c>
      <c r="Z93" s="113">
        <f t="shared" si="87"/>
        <v>0</v>
      </c>
      <c r="AA93" s="114">
        <f t="shared" si="88"/>
        <v>0</v>
      </c>
      <c r="AB93" s="115" t="str">
        <f t="shared" si="89"/>
        <v>AMARILLO</v>
      </c>
      <c r="AC93" s="106" t="s">
        <v>844</v>
      </c>
      <c r="AD93" s="106" t="s">
        <v>39</v>
      </c>
      <c r="AE93" s="150"/>
      <c r="AF93" s="107"/>
      <c r="AG93" s="151"/>
      <c r="AH93" s="112" t="str">
        <f t="shared" si="90"/>
        <v/>
      </c>
      <c r="AI93" s="114" t="str">
        <f t="shared" si="91"/>
        <v/>
      </c>
      <c r="AJ93" s="115" t="str">
        <f t="shared" si="92"/>
        <v/>
      </c>
      <c r="AK93" s="106"/>
      <c r="AL93" s="107"/>
      <c r="AM93" s="199">
        <v>43678</v>
      </c>
      <c r="AN93" s="171" t="s">
        <v>1379</v>
      </c>
      <c r="AO93" s="151">
        <v>4</v>
      </c>
      <c r="AP93" s="113">
        <f t="shared" si="93"/>
        <v>0.8</v>
      </c>
      <c r="AQ93" s="114">
        <f t="shared" si="94"/>
        <v>0.88888888888888895</v>
      </c>
      <c r="AR93" s="111" t="str">
        <f t="shared" si="95"/>
        <v>AMARILLO</v>
      </c>
      <c r="AS93" s="155" t="s">
        <v>1397</v>
      </c>
      <c r="AT93" s="196" t="s">
        <v>219</v>
      </c>
      <c r="AU93" s="43" t="str">
        <f t="shared" si="86"/>
        <v>Pendiente</v>
      </c>
      <c r="AV93" s="107"/>
      <c r="AW93" s="54" t="s">
        <v>34</v>
      </c>
    </row>
    <row r="94" spans="1:49" ht="30" customHeight="1" x14ac:dyDescent="0.25">
      <c r="A94" s="208">
        <v>349</v>
      </c>
      <c r="B94" s="105">
        <v>43522</v>
      </c>
      <c r="C94" s="106" t="s">
        <v>36</v>
      </c>
      <c r="D94" s="107"/>
      <c r="E94" s="106" t="s">
        <v>631</v>
      </c>
      <c r="F94" s="105">
        <v>43487</v>
      </c>
      <c r="G94" s="115" t="s">
        <v>634</v>
      </c>
      <c r="H94" s="52" t="s">
        <v>1223</v>
      </c>
      <c r="I94" s="53" t="s">
        <v>655</v>
      </c>
      <c r="J94" s="88" t="s">
        <v>656</v>
      </c>
      <c r="K94" s="89" t="s">
        <v>657</v>
      </c>
      <c r="L94" s="87">
        <v>1</v>
      </c>
      <c r="M94" s="133" t="s">
        <v>46</v>
      </c>
      <c r="N94" s="53" t="str">
        <f>IF(H94="","",VLOOKUP(H94,dato!$A$2:$B$43,2,FALSE))</f>
        <v>Gonzalo Carlos Sierra Vergara (E)</v>
      </c>
      <c r="O94" s="52" t="s">
        <v>1223</v>
      </c>
      <c r="P94" s="152" t="str">
        <f>IF(H94="","",VLOOKUP(O94,dato!$A$2:$B$133,2,FALSE))</f>
        <v>Gonzalo Carlos Sierra Vergara (E)</v>
      </c>
      <c r="Q94" s="59" t="s">
        <v>143</v>
      </c>
      <c r="R94" s="53" t="s">
        <v>684</v>
      </c>
      <c r="S94" s="67">
        <v>1</v>
      </c>
      <c r="T94" s="53" t="s">
        <v>151</v>
      </c>
      <c r="U94" s="59">
        <v>43525</v>
      </c>
      <c r="V94" s="59">
        <v>43850</v>
      </c>
      <c r="W94" s="150">
        <v>43525</v>
      </c>
      <c r="X94" s="107"/>
      <c r="Y94" s="151">
        <v>0</v>
      </c>
      <c r="Z94" s="113">
        <f t="shared" si="87"/>
        <v>0</v>
      </c>
      <c r="AA94" s="114">
        <f t="shared" si="88"/>
        <v>0</v>
      </c>
      <c r="AB94" s="115" t="str">
        <f t="shared" si="89"/>
        <v>AMARILLO</v>
      </c>
      <c r="AC94" s="106" t="s">
        <v>844</v>
      </c>
      <c r="AD94" s="106" t="s">
        <v>39</v>
      </c>
      <c r="AE94" s="150"/>
      <c r="AF94" s="107"/>
      <c r="AG94" s="151"/>
      <c r="AH94" s="112" t="str">
        <f t="shared" si="90"/>
        <v/>
      </c>
      <c r="AI94" s="114" t="str">
        <f t="shared" si="91"/>
        <v/>
      </c>
      <c r="AJ94" s="115" t="str">
        <f t="shared" si="92"/>
        <v/>
      </c>
      <c r="AK94" s="106"/>
      <c r="AL94" s="107"/>
      <c r="AM94" s="199">
        <v>43678</v>
      </c>
      <c r="AN94" s="171" t="s">
        <v>1380</v>
      </c>
      <c r="AO94" s="151">
        <v>1</v>
      </c>
      <c r="AP94" s="113">
        <f t="shared" si="93"/>
        <v>1</v>
      </c>
      <c r="AQ94" s="114">
        <f t="shared" si="94"/>
        <v>1</v>
      </c>
      <c r="AR94" s="111" t="str">
        <f t="shared" si="95"/>
        <v>OK</v>
      </c>
      <c r="AS94" s="155" t="s">
        <v>1398</v>
      </c>
      <c r="AT94" s="196" t="s">
        <v>219</v>
      </c>
      <c r="AU94" s="43" t="str">
        <f t="shared" si="86"/>
        <v>Pendiente</v>
      </c>
      <c r="AV94" s="107"/>
      <c r="AW94" s="54" t="s">
        <v>34</v>
      </c>
    </row>
    <row r="95" spans="1:49" ht="30" customHeight="1" x14ac:dyDescent="0.25">
      <c r="A95" s="208">
        <v>349</v>
      </c>
      <c r="B95" s="105">
        <v>43522</v>
      </c>
      <c r="C95" s="106" t="s">
        <v>36</v>
      </c>
      <c r="D95" s="107"/>
      <c r="E95" s="106" t="s">
        <v>631</v>
      </c>
      <c r="F95" s="105">
        <v>43487</v>
      </c>
      <c r="G95" s="115">
        <v>10</v>
      </c>
      <c r="H95" s="52" t="s">
        <v>1223</v>
      </c>
      <c r="I95" s="53" t="s">
        <v>658</v>
      </c>
      <c r="J95" s="88" t="s">
        <v>659</v>
      </c>
      <c r="K95" s="89" t="s">
        <v>694</v>
      </c>
      <c r="L95" s="87">
        <v>1</v>
      </c>
      <c r="M95" s="133" t="s">
        <v>46</v>
      </c>
      <c r="N95" s="53" t="str">
        <f>IF(H95="","",VLOOKUP(H95,dato!$A$2:$B$43,2,FALSE))</f>
        <v>Gonzalo Carlos Sierra Vergara (E)</v>
      </c>
      <c r="O95" s="52" t="s">
        <v>1223</v>
      </c>
      <c r="P95" s="152" t="str">
        <f>IF(H95="","",VLOOKUP(O95,dato!$A$2:$B$133,2,FALSE))</f>
        <v>Gonzalo Carlos Sierra Vergara (E)</v>
      </c>
      <c r="Q95" s="59" t="s">
        <v>143</v>
      </c>
      <c r="R95" s="53" t="s">
        <v>685</v>
      </c>
      <c r="S95" s="67">
        <v>0.9</v>
      </c>
      <c r="T95" s="53" t="s">
        <v>151</v>
      </c>
      <c r="U95" s="59">
        <v>43556</v>
      </c>
      <c r="V95" s="59">
        <v>43850</v>
      </c>
      <c r="W95" s="150">
        <v>43525</v>
      </c>
      <c r="X95" s="107"/>
      <c r="Y95" s="151">
        <v>0</v>
      </c>
      <c r="Z95" s="113">
        <f t="shared" si="87"/>
        <v>0</v>
      </c>
      <c r="AA95" s="114">
        <f t="shared" si="88"/>
        <v>0</v>
      </c>
      <c r="AB95" s="115" t="str">
        <f t="shared" si="89"/>
        <v>AMARILLO</v>
      </c>
      <c r="AC95" s="106" t="s">
        <v>844</v>
      </c>
      <c r="AD95" s="106" t="s">
        <v>39</v>
      </c>
      <c r="AE95" s="150"/>
      <c r="AF95" s="107"/>
      <c r="AG95" s="151"/>
      <c r="AH95" s="112" t="str">
        <f t="shared" si="90"/>
        <v/>
      </c>
      <c r="AI95" s="114" t="str">
        <f t="shared" si="91"/>
        <v/>
      </c>
      <c r="AJ95" s="115" t="str">
        <f t="shared" si="92"/>
        <v/>
      </c>
      <c r="AK95" s="106"/>
      <c r="AL95" s="107"/>
      <c r="AM95" s="199">
        <v>43678</v>
      </c>
      <c r="AN95" s="155" t="s">
        <v>1381</v>
      </c>
      <c r="AO95" s="151">
        <v>0.8</v>
      </c>
      <c r="AP95" s="113">
        <f t="shared" si="93"/>
        <v>0.8</v>
      </c>
      <c r="AQ95" s="114">
        <f t="shared" si="94"/>
        <v>0.88888888888888895</v>
      </c>
      <c r="AR95" s="111" t="str">
        <f t="shared" si="95"/>
        <v>AMARILLO</v>
      </c>
      <c r="AS95" s="171" t="s">
        <v>1399</v>
      </c>
      <c r="AT95" s="196" t="s">
        <v>219</v>
      </c>
      <c r="AU95" s="43" t="str">
        <f t="shared" si="86"/>
        <v>Pendiente</v>
      </c>
      <c r="AV95" s="107"/>
      <c r="AW95" s="54" t="s">
        <v>34</v>
      </c>
    </row>
    <row r="96" spans="1:49" ht="30" customHeight="1" x14ac:dyDescent="0.25">
      <c r="A96" s="208">
        <v>349</v>
      </c>
      <c r="B96" s="105">
        <v>43522</v>
      </c>
      <c r="C96" s="106" t="s">
        <v>36</v>
      </c>
      <c r="D96" s="107"/>
      <c r="E96" s="106" t="s">
        <v>631</v>
      </c>
      <c r="F96" s="105">
        <v>43487</v>
      </c>
      <c r="G96" s="115">
        <v>11</v>
      </c>
      <c r="H96" s="52" t="s">
        <v>1223</v>
      </c>
      <c r="I96" s="53" t="s">
        <v>660</v>
      </c>
      <c r="J96" s="88" t="s">
        <v>696</v>
      </c>
      <c r="K96" s="89" t="s">
        <v>695</v>
      </c>
      <c r="L96" s="87">
        <v>2</v>
      </c>
      <c r="M96" s="133" t="s">
        <v>46</v>
      </c>
      <c r="N96" s="53" t="str">
        <f>IF(H96="","",VLOOKUP(H96,dato!$A$2:$B$43,2,FALSE))</f>
        <v>Gonzalo Carlos Sierra Vergara (E)</v>
      </c>
      <c r="O96" s="52" t="s">
        <v>1223</v>
      </c>
      <c r="P96" s="152" t="str">
        <f>IF(H96="","",VLOOKUP(O96,dato!$A$2:$B$133,2,FALSE))</f>
        <v>Gonzalo Carlos Sierra Vergara (E)</v>
      </c>
      <c r="Q96" s="59" t="s">
        <v>143</v>
      </c>
      <c r="R96" s="53" t="s">
        <v>686</v>
      </c>
      <c r="S96" s="67">
        <v>0.9</v>
      </c>
      <c r="T96" s="53" t="s">
        <v>151</v>
      </c>
      <c r="U96" s="59">
        <v>43585</v>
      </c>
      <c r="V96" s="59">
        <v>43850</v>
      </c>
      <c r="W96" s="150">
        <v>43525</v>
      </c>
      <c r="X96" s="107"/>
      <c r="Y96" s="151">
        <v>0</v>
      </c>
      <c r="Z96" s="113">
        <f t="shared" si="87"/>
        <v>0</v>
      </c>
      <c r="AA96" s="114">
        <f t="shared" si="88"/>
        <v>0</v>
      </c>
      <c r="AB96" s="115" t="str">
        <f t="shared" si="89"/>
        <v>AMARILLO</v>
      </c>
      <c r="AC96" s="106" t="s">
        <v>844</v>
      </c>
      <c r="AD96" s="106" t="s">
        <v>39</v>
      </c>
      <c r="AE96" s="150"/>
      <c r="AF96" s="107"/>
      <c r="AG96" s="151"/>
      <c r="AH96" s="112" t="str">
        <f t="shared" si="90"/>
        <v/>
      </c>
      <c r="AI96" s="114" t="str">
        <f t="shared" si="91"/>
        <v/>
      </c>
      <c r="AJ96" s="115" t="str">
        <f t="shared" si="92"/>
        <v/>
      </c>
      <c r="AK96" s="106"/>
      <c r="AL96" s="107"/>
      <c r="AM96" s="199">
        <v>43678</v>
      </c>
      <c r="AN96" s="107"/>
      <c r="AO96" s="151">
        <v>1</v>
      </c>
      <c r="AP96" s="113">
        <f t="shared" si="93"/>
        <v>0.5</v>
      </c>
      <c r="AQ96" s="114">
        <f t="shared" si="94"/>
        <v>0.55555555555555558</v>
      </c>
      <c r="AR96" s="111" t="str">
        <f t="shared" si="95"/>
        <v>AMARILLO</v>
      </c>
      <c r="AS96" s="171" t="s">
        <v>1400</v>
      </c>
      <c r="AT96" s="196" t="s">
        <v>219</v>
      </c>
      <c r="AU96" s="43" t="str">
        <f t="shared" si="86"/>
        <v>Pendiente</v>
      </c>
      <c r="AV96" s="107"/>
      <c r="AW96" s="54" t="s">
        <v>34</v>
      </c>
    </row>
    <row r="97" spans="1:49" ht="30" customHeight="1" x14ac:dyDescent="0.25">
      <c r="A97" s="208">
        <v>349</v>
      </c>
      <c r="B97" s="105">
        <v>43522</v>
      </c>
      <c r="C97" s="106" t="s">
        <v>36</v>
      </c>
      <c r="D97" s="107"/>
      <c r="E97" s="106" t="s">
        <v>631</v>
      </c>
      <c r="F97" s="105">
        <v>43487</v>
      </c>
      <c r="G97" s="115">
        <v>12</v>
      </c>
      <c r="H97" s="52" t="s">
        <v>1223</v>
      </c>
      <c r="I97" s="53" t="s">
        <v>661</v>
      </c>
      <c r="J97" s="88" t="s">
        <v>662</v>
      </c>
      <c r="K97" s="89" t="s">
        <v>663</v>
      </c>
      <c r="L97" s="87">
        <v>1</v>
      </c>
      <c r="M97" s="133" t="s">
        <v>46</v>
      </c>
      <c r="N97" s="53" t="str">
        <f>IF(H97="","",VLOOKUP(H97,dato!$A$2:$B$43,2,FALSE))</f>
        <v>Gonzalo Carlos Sierra Vergara (E)</v>
      </c>
      <c r="O97" s="52" t="s">
        <v>1223</v>
      </c>
      <c r="P97" s="152" t="str">
        <f>IF(H97="","",VLOOKUP(O97,dato!$A$2:$B$133,2,FALSE))</f>
        <v>Gonzalo Carlos Sierra Vergara (E)</v>
      </c>
      <c r="Q97" s="59" t="s">
        <v>143</v>
      </c>
      <c r="R97" s="53" t="s">
        <v>687</v>
      </c>
      <c r="S97" s="67">
        <v>1</v>
      </c>
      <c r="T97" s="53" t="s">
        <v>151</v>
      </c>
      <c r="U97" s="59">
        <v>43585</v>
      </c>
      <c r="V97" s="59">
        <v>43850</v>
      </c>
      <c r="W97" s="150">
        <v>43525</v>
      </c>
      <c r="X97" s="107"/>
      <c r="Y97" s="151">
        <v>0</v>
      </c>
      <c r="Z97" s="113">
        <f t="shared" si="87"/>
        <v>0</v>
      </c>
      <c r="AA97" s="114">
        <f t="shared" si="88"/>
        <v>0</v>
      </c>
      <c r="AB97" s="115" t="str">
        <f t="shared" si="89"/>
        <v>AMARILLO</v>
      </c>
      <c r="AC97" s="106" t="s">
        <v>844</v>
      </c>
      <c r="AD97" s="106" t="s">
        <v>39</v>
      </c>
      <c r="AE97" s="150"/>
      <c r="AF97" s="107"/>
      <c r="AG97" s="151"/>
      <c r="AH97" s="112" t="str">
        <f t="shared" si="90"/>
        <v/>
      </c>
      <c r="AI97" s="114" t="str">
        <f t="shared" si="91"/>
        <v/>
      </c>
      <c r="AJ97" s="115" t="str">
        <f t="shared" si="92"/>
        <v/>
      </c>
      <c r="AK97" s="106"/>
      <c r="AL97" s="107"/>
      <c r="AM97" s="199">
        <v>43678</v>
      </c>
      <c r="AN97" s="194" t="s">
        <v>1382</v>
      </c>
      <c r="AO97" s="151">
        <v>0.5</v>
      </c>
      <c r="AP97" s="113">
        <f t="shared" si="93"/>
        <v>0.5</v>
      </c>
      <c r="AQ97" s="114">
        <f t="shared" si="94"/>
        <v>0.5</v>
      </c>
      <c r="AR97" s="111" t="str">
        <f t="shared" si="95"/>
        <v>AMARILLO</v>
      </c>
      <c r="AS97" s="155" t="s">
        <v>1401</v>
      </c>
      <c r="AT97" s="196" t="s">
        <v>219</v>
      </c>
      <c r="AU97" s="43" t="str">
        <f t="shared" si="86"/>
        <v>Pendiente</v>
      </c>
      <c r="AV97" s="107"/>
      <c r="AW97" s="54" t="s">
        <v>34</v>
      </c>
    </row>
    <row r="98" spans="1:49" ht="30" customHeight="1" x14ac:dyDescent="0.25">
      <c r="A98" s="208">
        <v>349</v>
      </c>
      <c r="B98" s="105">
        <v>43522</v>
      </c>
      <c r="C98" s="106" t="s">
        <v>36</v>
      </c>
      <c r="D98" s="107"/>
      <c r="E98" s="106" t="s">
        <v>631</v>
      </c>
      <c r="F98" s="105">
        <v>43487</v>
      </c>
      <c r="G98" s="115" t="s">
        <v>635</v>
      </c>
      <c r="H98" s="52" t="s">
        <v>1223</v>
      </c>
      <c r="I98" s="53" t="s">
        <v>664</v>
      </c>
      <c r="J98" s="88" t="s">
        <v>727</v>
      </c>
      <c r="K98" s="89" t="s">
        <v>665</v>
      </c>
      <c r="L98" s="87">
        <v>2</v>
      </c>
      <c r="M98" s="133" t="s">
        <v>46</v>
      </c>
      <c r="N98" s="53" t="str">
        <f>IF(H98="","",VLOOKUP(H98,dato!$A$2:$B$43,2,FALSE))</f>
        <v>Gonzalo Carlos Sierra Vergara (E)</v>
      </c>
      <c r="O98" s="52" t="s">
        <v>1223</v>
      </c>
      <c r="P98" s="152" t="str">
        <f>IF(H98="","",VLOOKUP(O98,dato!$A$2:$B$133,2,FALSE))</f>
        <v>Gonzalo Carlos Sierra Vergara (E)</v>
      </c>
      <c r="Q98" s="59" t="s">
        <v>143</v>
      </c>
      <c r="R98" s="53" t="s">
        <v>688</v>
      </c>
      <c r="S98" s="67">
        <v>0.9</v>
      </c>
      <c r="T98" s="53" t="s">
        <v>151</v>
      </c>
      <c r="U98" s="59">
        <v>43585</v>
      </c>
      <c r="V98" s="59">
        <v>43830</v>
      </c>
      <c r="W98" s="150">
        <v>43525</v>
      </c>
      <c r="X98" s="107"/>
      <c r="Y98" s="151">
        <v>0</v>
      </c>
      <c r="Z98" s="113">
        <f t="shared" si="87"/>
        <v>0</v>
      </c>
      <c r="AA98" s="114">
        <f t="shared" si="88"/>
        <v>0</v>
      </c>
      <c r="AB98" s="115" t="str">
        <f t="shared" si="89"/>
        <v>AMARILLO</v>
      </c>
      <c r="AC98" s="106" t="s">
        <v>844</v>
      </c>
      <c r="AD98" s="106" t="s">
        <v>39</v>
      </c>
      <c r="AE98" s="150"/>
      <c r="AF98" s="107"/>
      <c r="AG98" s="151"/>
      <c r="AH98" s="112" t="str">
        <f t="shared" si="90"/>
        <v/>
      </c>
      <c r="AI98" s="114" t="str">
        <f t="shared" si="91"/>
        <v/>
      </c>
      <c r="AJ98" s="115" t="str">
        <f t="shared" si="92"/>
        <v/>
      </c>
      <c r="AK98" s="106"/>
      <c r="AL98" s="107"/>
      <c r="AM98" s="199">
        <v>43678</v>
      </c>
      <c r="AN98" s="155" t="s">
        <v>1383</v>
      </c>
      <c r="AO98" s="151">
        <v>1</v>
      </c>
      <c r="AP98" s="113">
        <f t="shared" si="93"/>
        <v>0.5</v>
      </c>
      <c r="AQ98" s="114">
        <f t="shared" si="94"/>
        <v>0.55555555555555558</v>
      </c>
      <c r="AR98" s="111" t="str">
        <f t="shared" si="95"/>
        <v>AMARILLO</v>
      </c>
      <c r="AS98" s="155" t="s">
        <v>1402</v>
      </c>
      <c r="AT98" s="196" t="s">
        <v>219</v>
      </c>
      <c r="AU98" s="43" t="str">
        <f t="shared" si="86"/>
        <v>Pendiente</v>
      </c>
      <c r="AV98" s="107"/>
      <c r="AW98" s="54" t="s">
        <v>34</v>
      </c>
    </row>
    <row r="99" spans="1:49" ht="30" customHeight="1" x14ac:dyDescent="0.25">
      <c r="A99" s="208">
        <v>349</v>
      </c>
      <c r="B99" s="105">
        <v>43522</v>
      </c>
      <c r="C99" s="106" t="s">
        <v>36</v>
      </c>
      <c r="D99" s="107"/>
      <c r="E99" s="106" t="s">
        <v>631</v>
      </c>
      <c r="F99" s="105">
        <v>43487</v>
      </c>
      <c r="G99" s="115" t="s">
        <v>636</v>
      </c>
      <c r="H99" s="52" t="s">
        <v>1223</v>
      </c>
      <c r="I99" s="53" t="s">
        <v>666</v>
      </c>
      <c r="J99" s="88" t="s">
        <v>667</v>
      </c>
      <c r="K99" s="89" t="s">
        <v>665</v>
      </c>
      <c r="L99" s="87">
        <v>2</v>
      </c>
      <c r="M99" s="133" t="s">
        <v>46</v>
      </c>
      <c r="N99" s="53" t="str">
        <f>IF(H99="","",VLOOKUP(H99,dato!$A$2:$B$43,2,FALSE))</f>
        <v>Gonzalo Carlos Sierra Vergara (E)</v>
      </c>
      <c r="O99" s="52" t="s">
        <v>1223</v>
      </c>
      <c r="P99" s="152" t="str">
        <f>IF(H99="","",VLOOKUP(O99,dato!$A$2:$B$133,2,FALSE))</f>
        <v>Gonzalo Carlos Sierra Vergara (E)</v>
      </c>
      <c r="Q99" s="59" t="s">
        <v>143</v>
      </c>
      <c r="R99" s="53" t="s">
        <v>688</v>
      </c>
      <c r="S99" s="67">
        <v>0.9</v>
      </c>
      <c r="T99" s="53" t="s">
        <v>151</v>
      </c>
      <c r="U99" s="59">
        <v>43585</v>
      </c>
      <c r="V99" s="59">
        <v>43830</v>
      </c>
      <c r="W99" s="150">
        <v>43525</v>
      </c>
      <c r="X99" s="107"/>
      <c r="Y99" s="151">
        <v>0</v>
      </c>
      <c r="Z99" s="113">
        <f t="shared" si="87"/>
        <v>0</v>
      </c>
      <c r="AA99" s="114">
        <f t="shared" si="88"/>
        <v>0</v>
      </c>
      <c r="AB99" s="115" t="str">
        <f t="shared" si="89"/>
        <v>AMARILLO</v>
      </c>
      <c r="AC99" s="106" t="s">
        <v>844</v>
      </c>
      <c r="AD99" s="106" t="s">
        <v>39</v>
      </c>
      <c r="AE99" s="150"/>
      <c r="AF99" s="107"/>
      <c r="AG99" s="151"/>
      <c r="AH99" s="112" t="str">
        <f t="shared" si="90"/>
        <v/>
      </c>
      <c r="AI99" s="114" t="str">
        <f t="shared" si="91"/>
        <v/>
      </c>
      <c r="AJ99" s="115" t="str">
        <f t="shared" si="92"/>
        <v/>
      </c>
      <c r="AK99" s="106"/>
      <c r="AL99" s="107"/>
      <c r="AM99" s="199">
        <v>43678</v>
      </c>
      <c r="AN99" s="155" t="s">
        <v>1384</v>
      </c>
      <c r="AO99" s="151">
        <v>1</v>
      </c>
      <c r="AP99" s="113">
        <f t="shared" si="93"/>
        <v>0.5</v>
      </c>
      <c r="AQ99" s="114">
        <f t="shared" si="94"/>
        <v>0.55555555555555558</v>
      </c>
      <c r="AR99" s="111" t="str">
        <f t="shared" si="95"/>
        <v>AMARILLO</v>
      </c>
      <c r="AS99" s="155" t="s">
        <v>1402</v>
      </c>
      <c r="AT99" s="196" t="s">
        <v>219</v>
      </c>
      <c r="AU99" s="43" t="str">
        <f t="shared" si="86"/>
        <v>Pendiente</v>
      </c>
      <c r="AV99" s="107"/>
      <c r="AW99" s="54" t="s">
        <v>34</v>
      </c>
    </row>
    <row r="100" spans="1:49" ht="30" customHeight="1" x14ac:dyDescent="0.25">
      <c r="A100" s="208">
        <v>349</v>
      </c>
      <c r="B100" s="105">
        <v>43522</v>
      </c>
      <c r="C100" s="106" t="s">
        <v>36</v>
      </c>
      <c r="D100" s="107"/>
      <c r="E100" s="106" t="s">
        <v>631</v>
      </c>
      <c r="F100" s="105">
        <v>43487</v>
      </c>
      <c r="G100" s="115" t="s">
        <v>637</v>
      </c>
      <c r="H100" s="52" t="s">
        <v>1223</v>
      </c>
      <c r="I100" s="53" t="s">
        <v>668</v>
      </c>
      <c r="J100" s="88" t="s">
        <v>669</v>
      </c>
      <c r="K100" s="89" t="s">
        <v>665</v>
      </c>
      <c r="L100" s="87">
        <v>2</v>
      </c>
      <c r="M100" s="133" t="s">
        <v>46</v>
      </c>
      <c r="N100" s="53" t="str">
        <f>IF(H100="","",VLOOKUP(H100,dato!$A$2:$B$43,2,FALSE))</f>
        <v>Gonzalo Carlos Sierra Vergara (E)</v>
      </c>
      <c r="O100" s="52" t="s">
        <v>1223</v>
      </c>
      <c r="P100" s="152" t="str">
        <f>IF(H100="","",VLOOKUP(O100,dato!$A$2:$B$133,2,FALSE))</f>
        <v>Gonzalo Carlos Sierra Vergara (E)</v>
      </c>
      <c r="Q100" s="59" t="s">
        <v>143</v>
      </c>
      <c r="R100" s="53" t="s">
        <v>688</v>
      </c>
      <c r="S100" s="67">
        <v>0.9</v>
      </c>
      <c r="T100" s="53" t="s">
        <v>151</v>
      </c>
      <c r="U100" s="59">
        <v>43585</v>
      </c>
      <c r="V100" s="59">
        <v>43830</v>
      </c>
      <c r="W100" s="150">
        <v>43525</v>
      </c>
      <c r="X100" s="107"/>
      <c r="Y100" s="151">
        <v>0</v>
      </c>
      <c r="Z100" s="113">
        <f t="shared" si="87"/>
        <v>0</v>
      </c>
      <c r="AA100" s="114">
        <f t="shared" si="88"/>
        <v>0</v>
      </c>
      <c r="AB100" s="115" t="str">
        <f t="shared" si="89"/>
        <v>AMARILLO</v>
      </c>
      <c r="AC100" s="106" t="s">
        <v>844</v>
      </c>
      <c r="AD100" s="106" t="s">
        <v>39</v>
      </c>
      <c r="AE100" s="150"/>
      <c r="AF100" s="107"/>
      <c r="AG100" s="151"/>
      <c r="AH100" s="112" t="str">
        <f t="shared" si="90"/>
        <v/>
      </c>
      <c r="AI100" s="114" t="str">
        <f t="shared" si="91"/>
        <v/>
      </c>
      <c r="AJ100" s="115" t="str">
        <f t="shared" si="92"/>
        <v/>
      </c>
      <c r="AK100" s="106"/>
      <c r="AL100" s="107"/>
      <c r="AM100" s="199">
        <v>43678</v>
      </c>
      <c r="AN100" s="171" t="s">
        <v>1385</v>
      </c>
      <c r="AO100" s="151">
        <v>1.2</v>
      </c>
      <c r="AP100" s="113">
        <f t="shared" si="93"/>
        <v>0.6</v>
      </c>
      <c r="AQ100" s="114">
        <f t="shared" si="94"/>
        <v>0.66666666666666663</v>
      </c>
      <c r="AR100" s="111" t="str">
        <f t="shared" si="95"/>
        <v>AMARILLO</v>
      </c>
      <c r="AS100" s="155" t="s">
        <v>1403</v>
      </c>
      <c r="AT100" s="196" t="s">
        <v>219</v>
      </c>
      <c r="AU100" s="43" t="str">
        <f t="shared" si="86"/>
        <v>Pendiente</v>
      </c>
      <c r="AV100" s="107"/>
      <c r="AW100" s="54" t="s">
        <v>34</v>
      </c>
    </row>
    <row r="101" spans="1:49" ht="30" customHeight="1" x14ac:dyDescent="0.25">
      <c r="A101" s="208">
        <v>349</v>
      </c>
      <c r="B101" s="105">
        <v>43522</v>
      </c>
      <c r="C101" s="106" t="s">
        <v>36</v>
      </c>
      <c r="D101" s="107"/>
      <c r="E101" s="106" t="s">
        <v>631</v>
      </c>
      <c r="F101" s="105">
        <v>43487</v>
      </c>
      <c r="G101" s="115" t="s">
        <v>638</v>
      </c>
      <c r="H101" s="52" t="s">
        <v>1223</v>
      </c>
      <c r="I101" s="53" t="s">
        <v>670</v>
      </c>
      <c r="J101" s="88" t="s">
        <v>671</v>
      </c>
      <c r="K101" s="89" t="s">
        <v>672</v>
      </c>
      <c r="L101" s="87">
        <v>3</v>
      </c>
      <c r="M101" s="133" t="s">
        <v>46</v>
      </c>
      <c r="N101" s="53" t="str">
        <f>IF(H101="","",VLOOKUP(H101,dato!$A$2:$B$43,2,FALSE))</f>
        <v>Gonzalo Carlos Sierra Vergara (E)</v>
      </c>
      <c r="O101" s="52" t="s">
        <v>1223</v>
      </c>
      <c r="P101" s="152" t="str">
        <f>IF(H101="","",VLOOKUP(O101,dato!$A$2:$B$133,2,FALSE))</f>
        <v>Gonzalo Carlos Sierra Vergara (E)</v>
      </c>
      <c r="Q101" s="59" t="s">
        <v>143</v>
      </c>
      <c r="R101" s="53" t="s">
        <v>689</v>
      </c>
      <c r="S101" s="67">
        <v>0.9</v>
      </c>
      <c r="T101" s="53" t="s">
        <v>151</v>
      </c>
      <c r="U101" s="59">
        <v>43585</v>
      </c>
      <c r="V101" s="59">
        <v>43850</v>
      </c>
      <c r="W101" s="150">
        <v>43525</v>
      </c>
      <c r="X101" s="107"/>
      <c r="Y101" s="151">
        <v>0</v>
      </c>
      <c r="Z101" s="113">
        <f t="shared" si="87"/>
        <v>0</v>
      </c>
      <c r="AA101" s="114">
        <f t="shared" si="88"/>
        <v>0</v>
      </c>
      <c r="AB101" s="115" t="str">
        <f t="shared" si="89"/>
        <v>AMARILLO</v>
      </c>
      <c r="AC101" s="106" t="s">
        <v>844</v>
      </c>
      <c r="AD101" s="106" t="s">
        <v>39</v>
      </c>
      <c r="AE101" s="150"/>
      <c r="AF101" s="107"/>
      <c r="AG101" s="151"/>
      <c r="AH101" s="112" t="str">
        <f t="shared" si="90"/>
        <v/>
      </c>
      <c r="AI101" s="114" t="str">
        <f t="shared" si="91"/>
        <v/>
      </c>
      <c r="AJ101" s="115" t="str">
        <f t="shared" si="92"/>
        <v/>
      </c>
      <c r="AK101" s="106"/>
      <c r="AL101" s="107"/>
      <c r="AM101" s="199">
        <v>43678</v>
      </c>
      <c r="AN101" s="155" t="s">
        <v>1386</v>
      </c>
      <c r="AO101" s="151">
        <v>2</v>
      </c>
      <c r="AP101" s="113">
        <f t="shared" si="93"/>
        <v>0.66666666666666663</v>
      </c>
      <c r="AQ101" s="114">
        <f t="shared" si="94"/>
        <v>0.7407407407407407</v>
      </c>
      <c r="AR101" s="111" t="str">
        <f t="shared" si="95"/>
        <v>AMARILLO</v>
      </c>
      <c r="AS101" s="155" t="s">
        <v>1404</v>
      </c>
      <c r="AT101" s="196" t="s">
        <v>219</v>
      </c>
      <c r="AU101" s="43" t="str">
        <f t="shared" si="86"/>
        <v>Pendiente</v>
      </c>
      <c r="AV101" s="107"/>
      <c r="AW101" s="54" t="s">
        <v>34</v>
      </c>
    </row>
    <row r="102" spans="1:49" ht="30" customHeight="1" x14ac:dyDescent="0.25">
      <c r="A102" s="208">
        <v>349</v>
      </c>
      <c r="B102" s="105">
        <v>43522</v>
      </c>
      <c r="C102" s="106" t="s">
        <v>36</v>
      </c>
      <c r="D102" s="107"/>
      <c r="E102" s="106" t="s">
        <v>631</v>
      </c>
      <c r="F102" s="105">
        <v>43487</v>
      </c>
      <c r="G102" s="115" t="s">
        <v>639</v>
      </c>
      <c r="H102" s="52" t="s">
        <v>1223</v>
      </c>
      <c r="I102" s="53" t="s">
        <v>673</v>
      </c>
      <c r="J102" s="88" t="s">
        <v>674</v>
      </c>
      <c r="K102" s="89" t="s">
        <v>675</v>
      </c>
      <c r="L102" s="87">
        <v>3</v>
      </c>
      <c r="M102" s="133" t="s">
        <v>46</v>
      </c>
      <c r="N102" s="53" t="str">
        <f>IF(H102="","",VLOOKUP(H102,dato!$A$2:$B$43,2,FALSE))</f>
        <v>Gonzalo Carlos Sierra Vergara (E)</v>
      </c>
      <c r="O102" s="52" t="s">
        <v>1223</v>
      </c>
      <c r="P102" s="152" t="str">
        <f>IF(H102="","",VLOOKUP(O102,dato!$A$2:$B$133,2,FALSE))</f>
        <v>Gonzalo Carlos Sierra Vergara (E)</v>
      </c>
      <c r="Q102" s="59" t="s">
        <v>143</v>
      </c>
      <c r="R102" s="53" t="s">
        <v>690</v>
      </c>
      <c r="S102" s="67">
        <v>0.9</v>
      </c>
      <c r="T102" s="53" t="s">
        <v>151</v>
      </c>
      <c r="U102" s="59">
        <v>43539</v>
      </c>
      <c r="V102" s="59">
        <v>43799</v>
      </c>
      <c r="W102" s="150">
        <v>43525</v>
      </c>
      <c r="X102" s="107"/>
      <c r="Y102" s="151">
        <v>0</v>
      </c>
      <c r="Z102" s="113">
        <f t="shared" si="87"/>
        <v>0</v>
      </c>
      <c r="AA102" s="114">
        <f t="shared" si="88"/>
        <v>0</v>
      </c>
      <c r="AB102" s="115" t="str">
        <f t="shared" si="89"/>
        <v>AMARILLO</v>
      </c>
      <c r="AC102" s="106" t="s">
        <v>844</v>
      </c>
      <c r="AD102" s="106" t="s">
        <v>39</v>
      </c>
      <c r="AE102" s="150"/>
      <c r="AF102" s="107"/>
      <c r="AG102" s="151"/>
      <c r="AH102" s="112" t="str">
        <f t="shared" si="90"/>
        <v/>
      </c>
      <c r="AI102" s="114" t="str">
        <f t="shared" si="91"/>
        <v/>
      </c>
      <c r="AJ102" s="115" t="str">
        <f t="shared" si="92"/>
        <v/>
      </c>
      <c r="AK102" s="106"/>
      <c r="AL102" s="107"/>
      <c r="AM102" s="199">
        <v>43678</v>
      </c>
      <c r="AN102" s="155" t="s">
        <v>1387</v>
      </c>
      <c r="AO102" s="151">
        <v>2</v>
      </c>
      <c r="AP102" s="113">
        <f t="shared" si="93"/>
        <v>0.66666666666666663</v>
      </c>
      <c r="AQ102" s="114">
        <f t="shared" si="94"/>
        <v>0.7407407407407407</v>
      </c>
      <c r="AR102" s="111" t="str">
        <f t="shared" si="95"/>
        <v>AMARILLO</v>
      </c>
      <c r="AS102" s="195" t="s">
        <v>1405</v>
      </c>
      <c r="AT102" s="196" t="s">
        <v>219</v>
      </c>
      <c r="AU102" s="43" t="str">
        <f t="shared" si="86"/>
        <v>Pendiente</v>
      </c>
      <c r="AV102" s="107"/>
      <c r="AW102" s="54" t="s">
        <v>34</v>
      </c>
    </row>
    <row r="103" spans="1:49" ht="30" customHeight="1" x14ac:dyDescent="0.25">
      <c r="A103" s="208">
        <v>349</v>
      </c>
      <c r="B103" s="94">
        <v>43522</v>
      </c>
      <c r="C103" s="95" t="s">
        <v>36</v>
      </c>
      <c r="D103" s="92"/>
      <c r="E103" s="95" t="s">
        <v>631</v>
      </c>
      <c r="F103" s="94">
        <v>43487</v>
      </c>
      <c r="G103" s="115">
        <v>15</v>
      </c>
      <c r="H103" s="52" t="s">
        <v>1223</v>
      </c>
      <c r="I103" s="53" t="s">
        <v>676</v>
      </c>
      <c r="J103" s="88" t="s">
        <v>677</v>
      </c>
      <c r="K103" s="89" t="s">
        <v>645</v>
      </c>
      <c r="L103" s="87">
        <v>3</v>
      </c>
      <c r="M103" s="133" t="s">
        <v>46</v>
      </c>
      <c r="N103" s="53" t="str">
        <f>IF(H103="","",VLOOKUP(H103,dato!$A$2:$B$43,2,FALSE))</f>
        <v>Gonzalo Carlos Sierra Vergara (E)</v>
      </c>
      <c r="O103" s="52" t="s">
        <v>1223</v>
      </c>
      <c r="P103" s="152" t="str">
        <f>IF(H103="","",VLOOKUP(O103,dato!$A$2:$B$133,2,FALSE))</f>
        <v>Gonzalo Carlos Sierra Vergara (E)</v>
      </c>
      <c r="Q103" s="59" t="s">
        <v>143</v>
      </c>
      <c r="R103" s="53" t="s">
        <v>680</v>
      </c>
      <c r="S103" s="67">
        <v>1</v>
      </c>
      <c r="T103" s="53" t="s">
        <v>151</v>
      </c>
      <c r="U103" s="59">
        <v>43530</v>
      </c>
      <c r="V103" s="59">
        <v>43707</v>
      </c>
      <c r="W103" s="150">
        <v>43525</v>
      </c>
      <c r="X103" s="107"/>
      <c r="Y103" s="151">
        <v>0</v>
      </c>
      <c r="Z103" s="113">
        <f t="shared" si="87"/>
        <v>0</v>
      </c>
      <c r="AA103" s="114">
        <f t="shared" si="88"/>
        <v>0</v>
      </c>
      <c r="AB103" s="115" t="str">
        <f t="shared" si="89"/>
        <v>AMARILLO</v>
      </c>
      <c r="AC103" s="106" t="s">
        <v>844</v>
      </c>
      <c r="AD103" s="106" t="s">
        <v>39</v>
      </c>
      <c r="AE103" s="150"/>
      <c r="AF103" s="107"/>
      <c r="AG103" s="151"/>
      <c r="AH103" s="112" t="str">
        <f t="shared" si="90"/>
        <v/>
      </c>
      <c r="AI103" s="114" t="str">
        <f t="shared" si="91"/>
        <v/>
      </c>
      <c r="AJ103" s="115" t="str">
        <f t="shared" si="92"/>
        <v/>
      </c>
      <c r="AK103" s="106"/>
      <c r="AL103" s="107"/>
      <c r="AM103" s="199">
        <v>43678</v>
      </c>
      <c r="AN103" s="155" t="s">
        <v>1388</v>
      </c>
      <c r="AO103" s="151">
        <v>1.5</v>
      </c>
      <c r="AP103" s="113">
        <f t="shared" si="93"/>
        <v>0.5</v>
      </c>
      <c r="AQ103" s="114">
        <f t="shared" si="94"/>
        <v>0.5</v>
      </c>
      <c r="AR103" s="111" t="str">
        <f t="shared" si="95"/>
        <v>ROJO</v>
      </c>
      <c r="AS103" s="155" t="s">
        <v>1406</v>
      </c>
      <c r="AT103" s="196" t="s">
        <v>219</v>
      </c>
      <c r="AU103" s="43" t="str">
        <f t="shared" si="86"/>
        <v>Pendiente</v>
      </c>
      <c r="AV103" s="107"/>
      <c r="AW103" s="54" t="s">
        <v>34</v>
      </c>
    </row>
    <row r="104" spans="1:49" ht="30" customHeight="1" x14ac:dyDescent="0.25">
      <c r="A104" s="208">
        <v>349</v>
      </c>
      <c r="B104" s="105">
        <v>43522</v>
      </c>
      <c r="C104" s="106" t="s">
        <v>36</v>
      </c>
      <c r="D104" s="107"/>
      <c r="E104" s="106" t="s">
        <v>631</v>
      </c>
      <c r="F104" s="105">
        <v>43487</v>
      </c>
      <c r="G104" s="115" t="s">
        <v>697</v>
      </c>
      <c r="H104" s="74" t="s">
        <v>1217</v>
      </c>
      <c r="I104" s="53" t="s">
        <v>698</v>
      </c>
      <c r="J104" s="88" t="s">
        <v>699</v>
      </c>
      <c r="K104" s="89" t="s">
        <v>700</v>
      </c>
      <c r="L104" s="87">
        <v>3</v>
      </c>
      <c r="M104" s="133" t="s">
        <v>46</v>
      </c>
      <c r="N104" s="53" t="str">
        <f>IF(H104="","",VLOOKUP(H104,dato!$A$2:$B$43,2,FALSE))</f>
        <v>Gloria Verónica Zambrano Ocampo</v>
      </c>
      <c r="O104" s="53" t="s">
        <v>1225</v>
      </c>
      <c r="P104" s="152" t="str">
        <f>IF(H104="","",VLOOKUP(O104,dato!$A$2:$B$133,2,FALSE))</f>
        <v>Gloria Verónica Zambrano Ocampo</v>
      </c>
      <c r="Q104" s="59" t="s">
        <v>704</v>
      </c>
      <c r="R104" s="53" t="s">
        <v>705</v>
      </c>
      <c r="S104" s="67">
        <v>0.9</v>
      </c>
      <c r="T104" s="53" t="s">
        <v>706</v>
      </c>
      <c r="U104" s="59">
        <v>43517</v>
      </c>
      <c r="V104" s="59">
        <v>43677</v>
      </c>
      <c r="W104" s="200">
        <v>43536</v>
      </c>
      <c r="X104" s="53" t="s">
        <v>789</v>
      </c>
      <c r="Y104" s="151">
        <v>0.8</v>
      </c>
      <c r="Z104" s="113">
        <f t="shared" ref="Z104:Z106" si="96">(IF(Y104="","",IF(OR($L104=0,$L104="",W104=""),"",Y104/$L104)))</f>
        <v>0.26666666666666666</v>
      </c>
      <c r="AA104" s="114">
        <f t="shared" ref="AA104:AA106" si="97">(IF(OR($S104="",Z104=""),"",IF(OR($S104=0,Z104=0),0,IF((Z104*100%)/$S104&gt;100%,100%,(Z104*100%)/$S104))))</f>
        <v>0.29629629629629628</v>
      </c>
      <c r="AB104" s="115" t="str">
        <f t="shared" ref="AB104:AB106" si="98">IF(Y104="","",IF(W104="","FALTA FECHA SEGUIMIENTO",IF(W104&gt;$V104,IF(AA104=100%,"OK","ROJO"),IF(AA104&lt;ROUND(DAYS360($U104,W104,FALSE),0)/ROUND(DAYS360($U104,$V104,FALSE),-1),"ROJO",IF(AA104=100%,"OK","AMARILLO")))))</f>
        <v>AMARILLO</v>
      </c>
      <c r="AC104" s="53" t="s">
        <v>790</v>
      </c>
      <c r="AD104" s="152" t="s">
        <v>629</v>
      </c>
      <c r="AE104" s="105"/>
      <c r="AF104" s="53"/>
      <c r="AG104" s="117"/>
      <c r="AH104" s="113" t="str">
        <f t="shared" ref="AH104:AH106" si="99">IF(AG104="","",IF(OR($L104=0,$L104="",AE104=""),"",AG104/$L104))</f>
        <v/>
      </c>
      <c r="AI104" s="114" t="str">
        <f t="shared" ref="AI104:AI106" si="100">IF(OR($S104="",AH104=""),"",IF(OR($S104=0,AH104=0),0,IF((AH104*100%)/$S104&gt;100%,100%,(AH104*100%)/$S104)))</f>
        <v/>
      </c>
      <c r="AJ104" s="115" t="str">
        <f t="shared" ref="AJ104:AJ106" si="101">IF(AG104="","",IF(AE104="","FALTA FECHA SEGUIMIENTO",IF(AE104&gt;$V104,IF(AI104=100%,"OK","ROJO"),IF(AI104&lt;ROUND(DAYS360($U104,AE104,FALSE),0)/ROUND(DAYS360($U104,$V104,FALSE),-1),"ROJO",IF(AI104=100%,"OK","AMARILLO")))))</f>
        <v/>
      </c>
      <c r="AK104" s="53"/>
      <c r="AL104" s="101"/>
      <c r="AM104" s="150">
        <v>43678</v>
      </c>
      <c r="AN104" s="152" t="s">
        <v>1431</v>
      </c>
      <c r="AO104" s="151">
        <v>3</v>
      </c>
      <c r="AP104" s="113">
        <f t="shared" si="93"/>
        <v>1</v>
      </c>
      <c r="AQ104" s="114">
        <f t="shared" si="94"/>
        <v>1</v>
      </c>
      <c r="AR104" s="111" t="str">
        <f t="shared" si="95"/>
        <v>OK</v>
      </c>
      <c r="AS104" s="152" t="s">
        <v>1436</v>
      </c>
      <c r="AT104" s="152" t="s">
        <v>629</v>
      </c>
      <c r="AU104" s="43" t="str">
        <f t="shared" ref="AU104:AU106" si="102">IF(A104="","",IF(OR(AA104=100%,AI104=100%,AY104=100%,BG104=100%),"Cumplida","Pendiente"))</f>
        <v>Pendiente</v>
      </c>
      <c r="AV104" s="107"/>
      <c r="AW104" s="54" t="s">
        <v>34</v>
      </c>
    </row>
    <row r="105" spans="1:49" ht="30" customHeight="1" x14ac:dyDescent="0.25">
      <c r="A105" s="208">
        <v>349</v>
      </c>
      <c r="B105" s="105">
        <v>43522</v>
      </c>
      <c r="C105" s="106" t="s">
        <v>36</v>
      </c>
      <c r="D105" s="107"/>
      <c r="E105" s="106" t="s">
        <v>631</v>
      </c>
      <c r="F105" s="105">
        <v>43487</v>
      </c>
      <c r="G105" s="115">
        <v>5</v>
      </c>
      <c r="H105" s="74" t="s">
        <v>1217</v>
      </c>
      <c r="I105" s="53" t="s">
        <v>701</v>
      </c>
      <c r="J105" s="88" t="s">
        <v>702</v>
      </c>
      <c r="K105" s="89" t="s">
        <v>737</v>
      </c>
      <c r="L105" s="87">
        <v>3</v>
      </c>
      <c r="M105" s="133" t="s">
        <v>46</v>
      </c>
      <c r="N105" s="53" t="str">
        <f>IF(H105="","",VLOOKUP(H105,dato!$A$2:$B$43,2,FALSE))</f>
        <v>Gloria Verónica Zambrano Ocampo</v>
      </c>
      <c r="O105" s="53" t="s">
        <v>65</v>
      </c>
      <c r="P105" s="152" t="str">
        <f>IF(H105="","",VLOOKUP(O105,dato!$A$2:$B$133,2,FALSE))</f>
        <v>Gloria Verónica Zambrano Ocampo</v>
      </c>
      <c r="Q105" s="59" t="s">
        <v>707</v>
      </c>
      <c r="R105" s="53" t="s">
        <v>708</v>
      </c>
      <c r="S105" s="67">
        <v>0.9</v>
      </c>
      <c r="T105" s="53" t="s">
        <v>709</v>
      </c>
      <c r="U105" s="59">
        <v>43517</v>
      </c>
      <c r="V105" s="59">
        <v>43830</v>
      </c>
      <c r="W105" s="200">
        <v>43537</v>
      </c>
      <c r="X105" s="53" t="s">
        <v>791</v>
      </c>
      <c r="Y105" s="151">
        <v>0</v>
      </c>
      <c r="Z105" s="113">
        <f t="shared" si="96"/>
        <v>0</v>
      </c>
      <c r="AA105" s="114">
        <f t="shared" si="97"/>
        <v>0</v>
      </c>
      <c r="AB105" s="115" t="str">
        <f t="shared" si="98"/>
        <v>ROJO</v>
      </c>
      <c r="AC105" s="53" t="s">
        <v>791</v>
      </c>
      <c r="AD105" s="152" t="s">
        <v>629</v>
      </c>
      <c r="AE105" s="105"/>
      <c r="AF105" s="53"/>
      <c r="AG105" s="117"/>
      <c r="AH105" s="112" t="str">
        <f t="shared" si="99"/>
        <v/>
      </c>
      <c r="AI105" s="114" t="str">
        <f t="shared" si="100"/>
        <v/>
      </c>
      <c r="AJ105" s="115" t="str">
        <f t="shared" si="101"/>
        <v/>
      </c>
      <c r="AK105" s="53"/>
      <c r="AL105" s="101"/>
      <c r="AM105" s="150">
        <v>43678</v>
      </c>
      <c r="AN105" s="152" t="s">
        <v>1358</v>
      </c>
      <c r="AO105" s="151">
        <v>0</v>
      </c>
      <c r="AP105" s="113">
        <f t="shared" si="93"/>
        <v>0</v>
      </c>
      <c r="AQ105" s="114">
        <f t="shared" si="94"/>
        <v>0</v>
      </c>
      <c r="AR105" s="111" t="str">
        <f t="shared" si="95"/>
        <v>ROJO</v>
      </c>
      <c r="AS105" s="152" t="s">
        <v>1435</v>
      </c>
      <c r="AT105" s="152" t="s">
        <v>629</v>
      </c>
      <c r="AU105" s="43" t="str">
        <f t="shared" si="102"/>
        <v>Pendiente</v>
      </c>
      <c r="AV105" s="107"/>
      <c r="AW105" s="54" t="s">
        <v>34</v>
      </c>
    </row>
    <row r="106" spans="1:49" ht="30" customHeight="1" x14ac:dyDescent="0.25">
      <c r="A106" s="208">
        <v>349</v>
      </c>
      <c r="B106" s="105">
        <v>43522</v>
      </c>
      <c r="C106" s="106" t="s">
        <v>36</v>
      </c>
      <c r="D106" s="107"/>
      <c r="E106" s="106" t="s">
        <v>631</v>
      </c>
      <c r="F106" s="105">
        <v>43487</v>
      </c>
      <c r="G106" s="115">
        <v>15</v>
      </c>
      <c r="H106" s="74" t="s">
        <v>1217</v>
      </c>
      <c r="I106" s="53" t="s">
        <v>703</v>
      </c>
      <c r="J106" s="88" t="s">
        <v>702</v>
      </c>
      <c r="K106" s="89" t="s">
        <v>737</v>
      </c>
      <c r="L106" s="87">
        <v>3</v>
      </c>
      <c r="M106" s="133" t="s">
        <v>46</v>
      </c>
      <c r="N106" s="53" t="str">
        <f>IF(H106="","",VLOOKUP(H106,dato!$A$2:$B$43,2,FALSE))</f>
        <v>Gloria Verónica Zambrano Ocampo</v>
      </c>
      <c r="O106" s="53" t="s">
        <v>101</v>
      </c>
      <c r="P106" s="152" t="e">
        <f>IF(H106="","",VLOOKUP(O106,dato!$A$2:$B$133,2,FALSE))</f>
        <v>#N/A</v>
      </c>
      <c r="Q106" s="59" t="s">
        <v>707</v>
      </c>
      <c r="R106" s="53" t="s">
        <v>708</v>
      </c>
      <c r="S106" s="67">
        <v>0.9</v>
      </c>
      <c r="T106" s="53" t="s">
        <v>709</v>
      </c>
      <c r="U106" s="59">
        <v>43517</v>
      </c>
      <c r="V106" s="59">
        <v>43830</v>
      </c>
      <c r="W106" s="200">
        <v>43537</v>
      </c>
      <c r="X106" s="53" t="s">
        <v>791</v>
      </c>
      <c r="Y106" s="151">
        <v>0</v>
      </c>
      <c r="Z106" s="113">
        <f t="shared" si="96"/>
        <v>0</v>
      </c>
      <c r="AA106" s="114">
        <f t="shared" si="97"/>
        <v>0</v>
      </c>
      <c r="AB106" s="115" t="str">
        <f t="shared" si="98"/>
        <v>ROJO</v>
      </c>
      <c r="AC106" s="53" t="s">
        <v>791</v>
      </c>
      <c r="AD106" s="152" t="s">
        <v>629</v>
      </c>
      <c r="AE106" s="105"/>
      <c r="AF106" s="53"/>
      <c r="AG106" s="117"/>
      <c r="AH106" s="112" t="str">
        <f t="shared" si="99"/>
        <v/>
      </c>
      <c r="AI106" s="114" t="str">
        <f t="shared" si="100"/>
        <v/>
      </c>
      <c r="AJ106" s="115" t="str">
        <f t="shared" si="101"/>
        <v/>
      </c>
      <c r="AK106" s="53"/>
      <c r="AL106" s="101"/>
      <c r="AM106" s="150">
        <v>43678</v>
      </c>
      <c r="AN106" s="152" t="s">
        <v>1358</v>
      </c>
      <c r="AO106" s="151">
        <v>0</v>
      </c>
      <c r="AP106" s="113">
        <f t="shared" si="93"/>
        <v>0</v>
      </c>
      <c r="AQ106" s="114">
        <f t="shared" si="94"/>
        <v>0</v>
      </c>
      <c r="AR106" s="111" t="str">
        <f t="shared" si="95"/>
        <v>ROJO</v>
      </c>
      <c r="AS106" s="152" t="s">
        <v>1435</v>
      </c>
      <c r="AT106" s="152" t="s">
        <v>629</v>
      </c>
      <c r="AU106" s="43" t="str">
        <f t="shared" si="102"/>
        <v>Pendiente</v>
      </c>
      <c r="AV106" s="107"/>
      <c r="AW106" s="54" t="s">
        <v>34</v>
      </c>
    </row>
    <row r="107" spans="1:49" ht="30" customHeight="1" x14ac:dyDescent="0.25">
      <c r="A107" s="208">
        <v>349</v>
      </c>
      <c r="B107" s="105">
        <v>43522</v>
      </c>
      <c r="C107" s="106" t="s">
        <v>36</v>
      </c>
      <c r="D107" s="107"/>
      <c r="E107" s="106" t="s">
        <v>631</v>
      </c>
      <c r="F107" s="105">
        <v>43487</v>
      </c>
      <c r="G107" s="115">
        <v>1</v>
      </c>
      <c r="H107" s="52" t="s">
        <v>1216</v>
      </c>
      <c r="I107" s="53" t="s">
        <v>846</v>
      </c>
      <c r="J107" s="88" t="s">
        <v>710</v>
      </c>
      <c r="K107" s="89" t="s">
        <v>711</v>
      </c>
      <c r="L107" s="87">
        <v>1</v>
      </c>
      <c r="M107" s="133" t="s">
        <v>43</v>
      </c>
      <c r="N107" s="53" t="str">
        <f>IF(H107="","",VLOOKUP(H107,dato!$A$2:$B$43,2,FALSE))</f>
        <v>Cdte.Gerardo Alonso Martínez Riveros</v>
      </c>
      <c r="O107" s="53" t="s">
        <v>115</v>
      </c>
      <c r="P107" s="152" t="str">
        <f>IF(H107="","",VLOOKUP(O107,dato!$A$2:$B$133,2,FALSE))</f>
        <v>Cdte.Gerardo Alonso Martínez Riveros</v>
      </c>
      <c r="Q107" s="59" t="s">
        <v>143</v>
      </c>
      <c r="R107" s="53" t="s">
        <v>719</v>
      </c>
      <c r="S107" s="67">
        <v>1</v>
      </c>
      <c r="T107" s="53" t="s">
        <v>720</v>
      </c>
      <c r="U107" s="59">
        <v>43542</v>
      </c>
      <c r="V107" s="59">
        <v>43707</v>
      </c>
      <c r="W107" s="148">
        <v>43538</v>
      </c>
      <c r="X107" s="141" t="s">
        <v>768</v>
      </c>
      <c r="Y107" s="151">
        <v>0</v>
      </c>
      <c r="Z107" s="113">
        <f t="shared" ref="Z107:Z112" si="103">(IF(Y107="","",IF(OR($L107=0,$L107="",W107=""),"",Y107/$L107)))</f>
        <v>0</v>
      </c>
      <c r="AA107" s="114">
        <f t="shared" ref="AA107:AA112" si="104">(IF(OR($S107="",Z107=""),"",IF(OR($S107=0,Z107=0),0,IF((Z107*100%)/$S107&gt;100%,100%,(Z107*100%)/$S107))))</f>
        <v>0</v>
      </c>
      <c r="AB107" s="115" t="str">
        <f t="shared" ref="AB107:AB112" si="105">IF(Y107="","",IF(W107="","FALTA FECHA SEGUIMIENTO",IF(W107&gt;$V107,IF(AA107=100%,"OK","ROJO"),IF(AA107&lt;ROUND(DAYS360($U107,W107,FALSE),0)/ROUND(DAYS360($U107,$V107,FALSE),-1),"ROJO",IF(AA107=100%,"OK","AMARILLO")))))</f>
        <v>AMARILLO</v>
      </c>
      <c r="AC107" s="106" t="s">
        <v>770</v>
      </c>
      <c r="AD107" s="152" t="s">
        <v>39</v>
      </c>
      <c r="AE107" s="103"/>
      <c r="AF107" s="141"/>
      <c r="AG107" s="117"/>
      <c r="AH107" s="112" t="str">
        <f t="shared" ref="AH107:AH112" si="106">IF(AG107="","",IF(OR($L107=0,$L107="",AE107=""),"",AG107/$L107))</f>
        <v/>
      </c>
      <c r="AI107" s="114" t="str">
        <f t="shared" ref="AI107:AI112" si="107">IF(OR($S107="",AH107=""),"",IF(OR($S107=0,AH107=0),0,IF((AH107*100%)/$S107&gt;100%,100%,(AH107*100%)/$S107)))</f>
        <v/>
      </c>
      <c r="AJ107" s="115" t="str">
        <f t="shared" ref="AJ107:AJ112" si="108">IF(AG107="","",IF(AE107="","FALTA FECHA SEGUIMIENTO",IF(AE107&gt;$V107,IF(AI107=100%,"OK","ROJO"),IF(AI107&lt;ROUND(DAYS360($U107,AE107,FALSE),0)/ROUND(DAYS360($U107,$V107,FALSE),-1),"ROJO",IF(AI107=100%,"OK","AMARILLO")))))</f>
        <v/>
      </c>
      <c r="AK107" s="106"/>
      <c r="AL107" s="101"/>
      <c r="AM107" s="204">
        <v>43677</v>
      </c>
      <c r="AN107" s="106" t="s">
        <v>1295</v>
      </c>
      <c r="AO107" s="151">
        <v>1</v>
      </c>
      <c r="AP107" s="113">
        <f t="shared" si="93"/>
        <v>1</v>
      </c>
      <c r="AQ107" s="114">
        <f t="shared" si="94"/>
        <v>1</v>
      </c>
      <c r="AR107" s="111" t="str">
        <f t="shared" si="95"/>
        <v>OK</v>
      </c>
      <c r="AS107" s="106" t="s">
        <v>1307</v>
      </c>
      <c r="AT107" s="152" t="s">
        <v>39</v>
      </c>
      <c r="AU107" s="43" t="str">
        <f t="shared" ref="AU107:AU112" si="109">IF(A107="","",IF(OR(AA107=100%,AI107=100%,AY107=100%,BG107=100%),"Cumplida","Pendiente"))</f>
        <v>Pendiente</v>
      </c>
      <c r="AV107" s="107"/>
      <c r="AW107" s="54" t="s">
        <v>34</v>
      </c>
    </row>
    <row r="108" spans="1:49" ht="30" customHeight="1" x14ac:dyDescent="0.25">
      <c r="A108" s="208">
        <v>349</v>
      </c>
      <c r="B108" s="105">
        <v>43522</v>
      </c>
      <c r="C108" s="106" t="s">
        <v>36</v>
      </c>
      <c r="D108" s="107"/>
      <c r="E108" s="106" t="s">
        <v>631</v>
      </c>
      <c r="F108" s="105">
        <v>43487</v>
      </c>
      <c r="G108" s="115">
        <v>2</v>
      </c>
      <c r="H108" s="52" t="s">
        <v>1216</v>
      </c>
      <c r="I108" s="53" t="s">
        <v>845</v>
      </c>
      <c r="J108" s="88" t="s">
        <v>712</v>
      </c>
      <c r="K108" s="89" t="s">
        <v>725</v>
      </c>
      <c r="L108" s="87">
        <v>1</v>
      </c>
      <c r="M108" s="133" t="s">
        <v>43</v>
      </c>
      <c r="N108" s="53" t="str">
        <f>IF(H108="","",VLOOKUP(H108,dato!$A$2:$B$43,2,FALSE))</f>
        <v>Cdte.Gerardo Alonso Martínez Riveros</v>
      </c>
      <c r="O108" s="53" t="s">
        <v>115</v>
      </c>
      <c r="P108" s="152" t="str">
        <f>IF(H108="","",VLOOKUP(O108,dato!$A$2:$B$133,2,FALSE))</f>
        <v>Cdte.Gerardo Alonso Martínez Riveros</v>
      </c>
      <c r="Q108" s="59" t="s">
        <v>143</v>
      </c>
      <c r="R108" s="53" t="s">
        <v>721</v>
      </c>
      <c r="S108" s="67">
        <v>1</v>
      </c>
      <c r="T108" s="53" t="s">
        <v>722</v>
      </c>
      <c r="U108" s="59">
        <v>43542</v>
      </c>
      <c r="V108" s="59">
        <v>43830</v>
      </c>
      <c r="W108" s="148">
        <v>43538</v>
      </c>
      <c r="X108" s="142" t="s">
        <v>763</v>
      </c>
      <c r="Y108" s="151">
        <v>0</v>
      </c>
      <c r="Z108" s="113">
        <f t="shared" si="103"/>
        <v>0</v>
      </c>
      <c r="AA108" s="114">
        <f t="shared" si="104"/>
        <v>0</v>
      </c>
      <c r="AB108" s="115" t="str">
        <f t="shared" si="105"/>
        <v>AMARILLO</v>
      </c>
      <c r="AC108" s="106" t="s">
        <v>770</v>
      </c>
      <c r="AD108" s="152" t="s">
        <v>39</v>
      </c>
      <c r="AE108" s="103"/>
      <c r="AF108" s="142"/>
      <c r="AG108" s="117"/>
      <c r="AH108" s="112" t="str">
        <f t="shared" si="106"/>
        <v/>
      </c>
      <c r="AI108" s="114" t="str">
        <f t="shared" si="107"/>
        <v/>
      </c>
      <c r="AJ108" s="115" t="str">
        <f t="shared" si="108"/>
        <v/>
      </c>
      <c r="AK108" s="106"/>
      <c r="AL108" s="101"/>
      <c r="AM108" s="204">
        <v>43677</v>
      </c>
      <c r="AN108" s="142" t="s">
        <v>1296</v>
      </c>
      <c r="AO108" s="151">
        <v>1</v>
      </c>
      <c r="AP108" s="113">
        <f t="shared" si="93"/>
        <v>1</v>
      </c>
      <c r="AQ108" s="114">
        <f t="shared" si="94"/>
        <v>1</v>
      </c>
      <c r="AR108" s="111" t="str">
        <f t="shared" si="95"/>
        <v>OK</v>
      </c>
      <c r="AS108" s="106" t="s">
        <v>1308</v>
      </c>
      <c r="AT108" s="152" t="s">
        <v>39</v>
      </c>
      <c r="AU108" s="43" t="str">
        <f t="shared" si="109"/>
        <v>Pendiente</v>
      </c>
      <c r="AV108" s="107"/>
      <c r="AW108" s="54" t="s">
        <v>34</v>
      </c>
    </row>
    <row r="109" spans="1:49" ht="30" customHeight="1" x14ac:dyDescent="0.25">
      <c r="A109" s="208">
        <v>349</v>
      </c>
      <c r="B109" s="105">
        <v>43522</v>
      </c>
      <c r="C109" s="106" t="s">
        <v>36</v>
      </c>
      <c r="D109" s="107"/>
      <c r="E109" s="106" t="s">
        <v>631</v>
      </c>
      <c r="F109" s="105">
        <v>43487</v>
      </c>
      <c r="G109" s="115">
        <v>4</v>
      </c>
      <c r="H109" s="52" t="s">
        <v>1216</v>
      </c>
      <c r="I109" s="53" t="s">
        <v>726</v>
      </c>
      <c r="J109" s="88" t="s">
        <v>713</v>
      </c>
      <c r="K109" s="89" t="s">
        <v>714</v>
      </c>
      <c r="L109" s="87">
        <v>2</v>
      </c>
      <c r="M109" s="133" t="s">
        <v>43</v>
      </c>
      <c r="N109" s="53" t="str">
        <f>IF(H109="","",VLOOKUP(H109,dato!$A$2:$B$43,2,FALSE))</f>
        <v>Cdte.Gerardo Alonso Martínez Riveros</v>
      </c>
      <c r="O109" s="53" t="s">
        <v>115</v>
      </c>
      <c r="P109" s="152" t="str">
        <f>IF(H109="","",VLOOKUP(O109,dato!$A$2:$B$133,2,FALSE))</f>
        <v>Cdte.Gerardo Alonso Martínez Riveros</v>
      </c>
      <c r="Q109" s="59" t="s">
        <v>143</v>
      </c>
      <c r="R109" s="53" t="s">
        <v>723</v>
      </c>
      <c r="S109" s="67">
        <v>1</v>
      </c>
      <c r="T109" s="53" t="s">
        <v>724</v>
      </c>
      <c r="U109" s="59">
        <v>43542</v>
      </c>
      <c r="V109" s="59">
        <v>43707</v>
      </c>
      <c r="W109" s="148">
        <v>43538</v>
      </c>
      <c r="X109" s="106" t="s">
        <v>769</v>
      </c>
      <c r="Y109" s="151">
        <v>0</v>
      </c>
      <c r="Z109" s="113">
        <f t="shared" si="103"/>
        <v>0</v>
      </c>
      <c r="AA109" s="114">
        <f t="shared" si="104"/>
        <v>0</v>
      </c>
      <c r="AB109" s="115" t="str">
        <f t="shared" si="105"/>
        <v>AMARILLO</v>
      </c>
      <c r="AC109" s="106" t="s">
        <v>770</v>
      </c>
      <c r="AD109" s="152" t="s">
        <v>39</v>
      </c>
      <c r="AE109" s="103"/>
      <c r="AF109" s="106"/>
      <c r="AG109" s="117"/>
      <c r="AH109" s="112" t="str">
        <f t="shared" si="106"/>
        <v/>
      </c>
      <c r="AI109" s="114" t="str">
        <f t="shared" si="107"/>
        <v/>
      </c>
      <c r="AJ109" s="115" t="str">
        <f t="shared" si="108"/>
        <v/>
      </c>
      <c r="AK109" s="106"/>
      <c r="AL109" s="101"/>
      <c r="AM109" s="204">
        <v>43677</v>
      </c>
      <c r="AN109" s="106" t="s">
        <v>1297</v>
      </c>
      <c r="AO109" s="151">
        <v>2</v>
      </c>
      <c r="AP109" s="113">
        <f t="shared" si="93"/>
        <v>1</v>
      </c>
      <c r="AQ109" s="114">
        <f t="shared" si="94"/>
        <v>1</v>
      </c>
      <c r="AR109" s="111" t="str">
        <f t="shared" si="95"/>
        <v>OK</v>
      </c>
      <c r="AS109" s="139" t="s">
        <v>1309</v>
      </c>
      <c r="AT109" s="152" t="s">
        <v>39</v>
      </c>
      <c r="AU109" s="43" t="str">
        <f t="shared" si="109"/>
        <v>Pendiente</v>
      </c>
      <c r="AV109" s="107"/>
      <c r="AW109" s="54" t="s">
        <v>34</v>
      </c>
    </row>
    <row r="110" spans="1:49" ht="30" customHeight="1" x14ac:dyDescent="0.25">
      <c r="A110" s="208">
        <v>349</v>
      </c>
      <c r="B110" s="105">
        <v>43522</v>
      </c>
      <c r="C110" s="106" t="s">
        <v>36</v>
      </c>
      <c r="D110" s="107"/>
      <c r="E110" s="106" t="s">
        <v>631</v>
      </c>
      <c r="F110" s="105">
        <v>43487</v>
      </c>
      <c r="G110" s="115">
        <v>6</v>
      </c>
      <c r="H110" s="52" t="s">
        <v>1216</v>
      </c>
      <c r="I110" s="53" t="s">
        <v>715</v>
      </c>
      <c r="J110" s="88" t="s">
        <v>716</v>
      </c>
      <c r="K110" s="89" t="s">
        <v>714</v>
      </c>
      <c r="L110" s="87">
        <v>2</v>
      </c>
      <c r="M110" s="133" t="s">
        <v>43</v>
      </c>
      <c r="N110" s="53" t="str">
        <f>IF(H110="","",VLOOKUP(H110,dato!$A$2:$B$43,2,FALSE))</f>
        <v>Cdte.Gerardo Alonso Martínez Riveros</v>
      </c>
      <c r="O110" s="53" t="s">
        <v>115</v>
      </c>
      <c r="P110" s="152" t="str">
        <f>IF(H110="","",VLOOKUP(O110,dato!$A$2:$B$133,2,FALSE))</f>
        <v>Cdte.Gerardo Alonso Martínez Riveros</v>
      </c>
      <c r="Q110" s="59" t="s">
        <v>143</v>
      </c>
      <c r="R110" s="53" t="s">
        <v>723</v>
      </c>
      <c r="S110" s="67">
        <v>1</v>
      </c>
      <c r="T110" s="53" t="s">
        <v>724</v>
      </c>
      <c r="U110" s="59">
        <v>43556</v>
      </c>
      <c r="V110" s="59">
        <v>43738</v>
      </c>
      <c r="W110" s="148">
        <v>43538</v>
      </c>
      <c r="X110" s="106" t="s">
        <v>769</v>
      </c>
      <c r="Y110" s="151">
        <v>0</v>
      </c>
      <c r="Z110" s="113">
        <f t="shared" si="103"/>
        <v>0</v>
      </c>
      <c r="AA110" s="114">
        <f t="shared" si="104"/>
        <v>0</v>
      </c>
      <c r="AB110" s="115" t="str">
        <f t="shared" si="105"/>
        <v>AMARILLO</v>
      </c>
      <c r="AC110" s="106" t="s">
        <v>770</v>
      </c>
      <c r="AD110" s="152" t="s">
        <v>39</v>
      </c>
      <c r="AE110" s="103"/>
      <c r="AF110" s="106"/>
      <c r="AG110" s="117"/>
      <c r="AH110" s="112" t="str">
        <f t="shared" si="106"/>
        <v/>
      </c>
      <c r="AI110" s="114" t="str">
        <f t="shared" si="107"/>
        <v/>
      </c>
      <c r="AJ110" s="115" t="str">
        <f t="shared" si="108"/>
        <v/>
      </c>
      <c r="AK110" s="106"/>
      <c r="AL110" s="101"/>
      <c r="AM110" s="204">
        <v>43677</v>
      </c>
      <c r="AN110" s="106" t="s">
        <v>1297</v>
      </c>
      <c r="AO110" s="151">
        <v>2</v>
      </c>
      <c r="AP110" s="113">
        <f t="shared" si="93"/>
        <v>1</v>
      </c>
      <c r="AQ110" s="114">
        <f t="shared" si="94"/>
        <v>1</v>
      </c>
      <c r="AR110" s="111" t="str">
        <f t="shared" si="95"/>
        <v>OK</v>
      </c>
      <c r="AS110" s="106" t="s">
        <v>1310</v>
      </c>
      <c r="AT110" s="152" t="s">
        <v>39</v>
      </c>
      <c r="AU110" s="43" t="str">
        <f t="shared" si="109"/>
        <v>Pendiente</v>
      </c>
      <c r="AV110" s="107"/>
      <c r="AW110" s="54" t="s">
        <v>34</v>
      </c>
    </row>
    <row r="111" spans="1:49" ht="30" customHeight="1" x14ac:dyDescent="0.25">
      <c r="A111" s="208">
        <v>349</v>
      </c>
      <c r="B111" s="105">
        <v>43522</v>
      </c>
      <c r="C111" s="106" t="s">
        <v>36</v>
      </c>
      <c r="D111" s="107"/>
      <c r="E111" s="106" t="s">
        <v>631</v>
      </c>
      <c r="F111" s="105">
        <v>43487</v>
      </c>
      <c r="G111" s="115">
        <v>11</v>
      </c>
      <c r="H111" s="52" t="s">
        <v>1216</v>
      </c>
      <c r="I111" s="53" t="s">
        <v>660</v>
      </c>
      <c r="J111" s="88" t="s">
        <v>717</v>
      </c>
      <c r="K111" s="89" t="s">
        <v>714</v>
      </c>
      <c r="L111" s="87">
        <v>2</v>
      </c>
      <c r="M111" s="133" t="s">
        <v>43</v>
      </c>
      <c r="N111" s="53" t="str">
        <f>IF(H111="","",VLOOKUP(H111,dato!$A$2:$B$43,2,FALSE))</f>
        <v>Cdte.Gerardo Alonso Martínez Riveros</v>
      </c>
      <c r="O111" s="53" t="s">
        <v>115</v>
      </c>
      <c r="P111" s="152" t="str">
        <f>IF(H111="","",VLOOKUP(O111,dato!$A$2:$B$133,2,FALSE))</f>
        <v>Cdte.Gerardo Alonso Martínez Riveros</v>
      </c>
      <c r="Q111" s="59" t="s">
        <v>143</v>
      </c>
      <c r="R111" s="53" t="s">
        <v>723</v>
      </c>
      <c r="S111" s="67">
        <v>1</v>
      </c>
      <c r="T111" s="53" t="s">
        <v>724</v>
      </c>
      <c r="U111" s="59">
        <v>43556</v>
      </c>
      <c r="V111" s="59">
        <v>43738</v>
      </c>
      <c r="W111" s="148">
        <v>43538</v>
      </c>
      <c r="X111" s="106" t="s">
        <v>769</v>
      </c>
      <c r="Y111" s="151">
        <v>0</v>
      </c>
      <c r="Z111" s="113">
        <f t="shared" si="103"/>
        <v>0</v>
      </c>
      <c r="AA111" s="114">
        <f t="shared" si="104"/>
        <v>0</v>
      </c>
      <c r="AB111" s="115" t="str">
        <f t="shared" si="105"/>
        <v>AMARILLO</v>
      </c>
      <c r="AC111" s="106" t="s">
        <v>770</v>
      </c>
      <c r="AD111" s="152" t="s">
        <v>39</v>
      </c>
      <c r="AE111" s="103"/>
      <c r="AF111" s="106"/>
      <c r="AG111" s="117"/>
      <c r="AH111" s="112" t="str">
        <f t="shared" si="106"/>
        <v/>
      </c>
      <c r="AI111" s="114" t="str">
        <f t="shared" si="107"/>
        <v/>
      </c>
      <c r="AJ111" s="115" t="str">
        <f t="shared" si="108"/>
        <v/>
      </c>
      <c r="AK111" s="106"/>
      <c r="AL111" s="101"/>
      <c r="AM111" s="204">
        <v>43677</v>
      </c>
      <c r="AN111" s="106" t="s">
        <v>1297</v>
      </c>
      <c r="AO111" s="151">
        <v>2</v>
      </c>
      <c r="AP111" s="113">
        <f t="shared" si="93"/>
        <v>1</v>
      </c>
      <c r="AQ111" s="114">
        <f t="shared" si="94"/>
        <v>1</v>
      </c>
      <c r="AR111" s="111" t="str">
        <f t="shared" si="95"/>
        <v>OK</v>
      </c>
      <c r="AS111" s="106" t="s">
        <v>1311</v>
      </c>
      <c r="AT111" s="152" t="s">
        <v>39</v>
      </c>
      <c r="AU111" s="43" t="str">
        <f t="shared" si="109"/>
        <v>Pendiente</v>
      </c>
      <c r="AV111" s="107"/>
      <c r="AW111" s="54" t="s">
        <v>34</v>
      </c>
    </row>
    <row r="112" spans="1:49" ht="30" customHeight="1" x14ac:dyDescent="0.25">
      <c r="A112" s="208">
        <v>349</v>
      </c>
      <c r="B112" s="105">
        <v>43522</v>
      </c>
      <c r="C112" s="106" t="s">
        <v>36</v>
      </c>
      <c r="D112" s="107"/>
      <c r="E112" s="106" t="s">
        <v>631</v>
      </c>
      <c r="F112" s="105">
        <v>43487</v>
      </c>
      <c r="G112" s="115" t="s">
        <v>718</v>
      </c>
      <c r="H112" s="52" t="s">
        <v>1216</v>
      </c>
      <c r="I112" s="53" t="s">
        <v>735</v>
      </c>
      <c r="J112" s="88" t="s">
        <v>716</v>
      </c>
      <c r="K112" s="89" t="s">
        <v>714</v>
      </c>
      <c r="L112" s="87">
        <v>2</v>
      </c>
      <c r="M112" s="133" t="s">
        <v>43</v>
      </c>
      <c r="N112" s="53" t="str">
        <f>IF(H112="","",VLOOKUP(H112,dato!$A$2:$B$43,2,FALSE))</f>
        <v>Cdte.Gerardo Alonso Martínez Riveros</v>
      </c>
      <c r="O112" s="53" t="s">
        <v>115</v>
      </c>
      <c r="P112" s="152" t="str">
        <f>IF(H112="","",VLOOKUP(O112,dato!$A$2:$B$133,2,FALSE))</f>
        <v>Cdte.Gerardo Alonso Martínez Riveros</v>
      </c>
      <c r="Q112" s="59" t="s">
        <v>143</v>
      </c>
      <c r="R112" s="53" t="s">
        <v>723</v>
      </c>
      <c r="S112" s="67">
        <v>1</v>
      </c>
      <c r="T112" s="53" t="s">
        <v>724</v>
      </c>
      <c r="U112" s="59">
        <v>43556</v>
      </c>
      <c r="V112" s="59">
        <v>43738</v>
      </c>
      <c r="W112" s="148">
        <v>43538</v>
      </c>
      <c r="X112" s="106" t="s">
        <v>769</v>
      </c>
      <c r="Y112" s="151">
        <v>0</v>
      </c>
      <c r="Z112" s="113">
        <f t="shared" si="103"/>
        <v>0</v>
      </c>
      <c r="AA112" s="114">
        <f t="shared" si="104"/>
        <v>0</v>
      </c>
      <c r="AB112" s="115" t="str">
        <f t="shared" si="105"/>
        <v>AMARILLO</v>
      </c>
      <c r="AC112" s="106" t="s">
        <v>770</v>
      </c>
      <c r="AD112" s="152" t="s">
        <v>39</v>
      </c>
      <c r="AE112" s="103"/>
      <c r="AF112" s="106"/>
      <c r="AG112" s="117"/>
      <c r="AH112" s="112" t="str">
        <f t="shared" si="106"/>
        <v/>
      </c>
      <c r="AI112" s="114" t="str">
        <f t="shared" si="107"/>
        <v/>
      </c>
      <c r="AJ112" s="115" t="str">
        <f t="shared" si="108"/>
        <v/>
      </c>
      <c r="AK112" s="106"/>
      <c r="AL112" s="101"/>
      <c r="AM112" s="204">
        <v>43677</v>
      </c>
      <c r="AN112" s="106" t="s">
        <v>1297</v>
      </c>
      <c r="AO112" s="151">
        <v>2</v>
      </c>
      <c r="AP112" s="113">
        <f t="shared" si="93"/>
        <v>1</v>
      </c>
      <c r="AQ112" s="114">
        <f t="shared" si="94"/>
        <v>1</v>
      </c>
      <c r="AR112" s="111" t="str">
        <f t="shared" si="95"/>
        <v>OK</v>
      </c>
      <c r="AS112" s="106" t="s">
        <v>1312</v>
      </c>
      <c r="AT112" s="152" t="s">
        <v>39</v>
      </c>
      <c r="AU112" s="43" t="str">
        <f t="shared" si="109"/>
        <v>Pendiente</v>
      </c>
      <c r="AV112" s="107"/>
      <c r="AW112" s="54" t="s">
        <v>34</v>
      </c>
    </row>
    <row r="113" spans="1:52" ht="30" customHeight="1" x14ac:dyDescent="0.25">
      <c r="A113" s="208">
        <v>349</v>
      </c>
      <c r="B113" s="105">
        <v>43522</v>
      </c>
      <c r="C113" s="106" t="s">
        <v>36</v>
      </c>
      <c r="D113" s="107"/>
      <c r="E113" s="106" t="s">
        <v>631</v>
      </c>
      <c r="F113" s="105">
        <v>43487</v>
      </c>
      <c r="G113" s="115" t="s">
        <v>728</v>
      </c>
      <c r="H113" s="152" t="s">
        <v>1232</v>
      </c>
      <c r="I113" s="53" t="s">
        <v>736</v>
      </c>
      <c r="J113" s="88" t="s">
        <v>729</v>
      </c>
      <c r="K113" s="89" t="s">
        <v>730</v>
      </c>
      <c r="L113" s="87">
        <v>1</v>
      </c>
      <c r="M113" s="133" t="s">
        <v>46</v>
      </c>
      <c r="N113" s="53" t="str">
        <f>IF(H113="","",VLOOKUP(H113,dato!$A$2:$B$43,2,FALSE))</f>
        <v>Giohana Catarine Gonzalez Turizo</v>
      </c>
      <c r="O113" s="53" t="s">
        <v>731</v>
      </c>
      <c r="P113" s="152" t="str">
        <f>IF(H113="","",VLOOKUP(O113,dato!$A$2:$B$133,2,FALSE))</f>
        <v>Giohana Catarine Gonzalez Turizo</v>
      </c>
      <c r="Q113" s="137" t="s">
        <v>732</v>
      </c>
      <c r="R113" s="53" t="s">
        <v>733</v>
      </c>
      <c r="S113" s="67">
        <v>1</v>
      </c>
      <c r="T113" s="53" t="s">
        <v>734</v>
      </c>
      <c r="U113" s="59">
        <v>43525</v>
      </c>
      <c r="V113" s="59">
        <v>43830</v>
      </c>
      <c r="W113" s="150">
        <v>43543</v>
      </c>
      <c r="X113" s="106" t="s">
        <v>794</v>
      </c>
      <c r="Y113" s="151">
        <v>0.8</v>
      </c>
      <c r="Z113" s="113">
        <f t="shared" ref="Z113:Z116" si="110">(IF(Y113="","",IF(OR($L113=0,$L113="",W113=""),"",Y113/$L113)))</f>
        <v>0.8</v>
      </c>
      <c r="AA113" s="114">
        <f t="shared" ref="AA113:AA116" si="111">(IF(OR($S113="",Z113=""),"",IF(OR($S113=0,Z113=0),0,IF((Z113*100%)/$S113&gt;100%,100%,(Z113*100%)/$S113))))</f>
        <v>0.8</v>
      </c>
      <c r="AB113" s="115" t="str">
        <f t="shared" ref="AB113:AB116" si="112">IF(Y113="","",IF(W113="","FALTA FECHA SEGUIMIENTO",IF(W113&gt;$V113,IF(AA113=100%,"OK","ROJO"),IF(AA113&lt;ROUND(DAYS360($U113,W113,FALSE),0)/ROUND(DAYS360($U113,$V113,FALSE),-1),"ROJO",IF(AA113=100%,"OK","AMARILLO")))))</f>
        <v>AMARILLO</v>
      </c>
      <c r="AC113" s="106" t="s">
        <v>795</v>
      </c>
      <c r="AD113" s="152" t="s">
        <v>129</v>
      </c>
      <c r="AE113" s="105"/>
      <c r="AF113" s="106"/>
      <c r="AG113" s="117"/>
      <c r="AH113" s="112" t="str">
        <f t="shared" ref="AH113:AH116" si="113">IF(AG113="","",IF(OR($L113=0,$L113="",AE113=""),"",AG113/$L113))</f>
        <v/>
      </c>
      <c r="AI113" s="114" t="str">
        <f t="shared" ref="AI113:AI116" si="114">IF(OR($S113="",AH113=""),"",IF(OR($S113=0,AH113=0),0,IF((AH113*100%)/$S113&gt;100%,100%,(AH113*100%)/$S113)))</f>
        <v/>
      </c>
      <c r="AJ113" s="115" t="str">
        <f t="shared" ref="AJ113:AJ116" si="115">IF(AG113="","",IF(AE113="","FALTA FECHA SEGUIMIENTO",IF(AE113&gt;$V113,IF(AI113=100%,"OK","ROJO"),IF(AI113&lt;ROUND(DAYS360($U113,AE113,FALSE),0)/ROUND(DAYS360($U113,$V113,FALSE),-1),"ROJO",IF(AI113=100%,"OK","AMARILLO")))))</f>
        <v/>
      </c>
      <c r="AK113" s="106"/>
      <c r="AL113" s="101"/>
      <c r="AM113" s="199">
        <v>43677</v>
      </c>
      <c r="AN113" s="106" t="s">
        <v>1264</v>
      </c>
      <c r="AO113" s="151">
        <v>0.9</v>
      </c>
      <c r="AP113" s="113">
        <f t="shared" ref="AP113:AP116" si="116">(IF(AO113="","",IF(OR($L113=0,$L113="",AM113=""),"",AO113/$L113)))</f>
        <v>0.9</v>
      </c>
      <c r="AQ113" s="114">
        <f t="shared" ref="AQ113:AQ116" si="117">IF(OR($S113="",AP113=""),"",IF(OR($S113=0,AP113=0),0,IF((AP113*100%)/$S113&gt;100%,100%,(AP113*100%)/$S113)))</f>
        <v>0.9</v>
      </c>
      <c r="AR113" s="111" t="str">
        <f t="shared" ref="AR113:AR116" si="118">IF(AO113="","",IF(AM113="","FALTA FECHA SEGUIMIENTO",IF(AM113&gt;$V113,IF(AQ113=100%,"OK","ROJO"),IF(AQ113&lt;ROUND(DAYS360($U113,AM113,FALSE),0)/ROUND(DAYS360($U113,$V113,FALSE),-1),"ROJO",IF(AQ113=100%,"OK","AMARILLO")))))</f>
        <v>AMARILLO</v>
      </c>
      <c r="AS113" s="106" t="s">
        <v>1273</v>
      </c>
      <c r="AT113" s="152" t="s">
        <v>1258</v>
      </c>
      <c r="AU113" s="43" t="str">
        <f t="shared" ref="AU113:AU116" si="119">IF(A113="","",IF(OR(AA113=100%,AI113=100%,AY113=100%,BG113=100%),"Cumplida","Pendiente"))</f>
        <v>Pendiente</v>
      </c>
      <c r="AV113" s="107"/>
      <c r="AW113" s="54" t="s">
        <v>34</v>
      </c>
    </row>
    <row r="114" spans="1:52" s="136" customFormat="1" ht="30" customHeight="1" x14ac:dyDescent="0.25">
      <c r="A114" s="208">
        <v>350</v>
      </c>
      <c r="B114" s="105">
        <v>43383</v>
      </c>
      <c r="C114" s="106" t="s">
        <v>36</v>
      </c>
      <c r="D114" s="107"/>
      <c r="E114" s="106" t="s">
        <v>740</v>
      </c>
      <c r="F114" s="105">
        <v>43383</v>
      </c>
      <c r="G114" s="115">
        <v>2</v>
      </c>
      <c r="H114" s="52" t="s">
        <v>1218</v>
      </c>
      <c r="I114" s="53" t="s">
        <v>741</v>
      </c>
      <c r="J114" s="88" t="s">
        <v>742</v>
      </c>
      <c r="K114" s="89" t="s">
        <v>743</v>
      </c>
      <c r="L114" s="87">
        <v>3</v>
      </c>
      <c r="M114" s="133" t="s">
        <v>46</v>
      </c>
      <c r="N114" s="53" t="str">
        <f>IF(H114="","",VLOOKUP(H114,dato!$A$2:$B$43,2,FALSE))</f>
        <v>Gonzalo Carlos Sierra Vergara</v>
      </c>
      <c r="O114" s="53" t="s">
        <v>103</v>
      </c>
      <c r="P114" s="152" t="str">
        <f>IF(H114="","",VLOOKUP(O114,dato!$A$2:$B$133,2,FALSE))</f>
        <v>Gonzalo Carlos Sierra Vergara</v>
      </c>
      <c r="Q114" s="118" t="s">
        <v>749</v>
      </c>
      <c r="R114" s="53"/>
      <c r="S114" s="67">
        <v>1</v>
      </c>
      <c r="T114" s="53" t="s">
        <v>750</v>
      </c>
      <c r="U114" s="59">
        <v>43467</v>
      </c>
      <c r="V114" s="59">
        <v>43538</v>
      </c>
      <c r="W114" s="148">
        <v>43536</v>
      </c>
      <c r="X114" s="139" t="s">
        <v>772</v>
      </c>
      <c r="Y114" s="151">
        <v>1</v>
      </c>
      <c r="Z114" s="113">
        <f t="shared" si="110"/>
        <v>0.33333333333333331</v>
      </c>
      <c r="AA114" s="114">
        <f t="shared" si="111"/>
        <v>0.33333333333333331</v>
      </c>
      <c r="AB114" s="115" t="str">
        <f t="shared" si="112"/>
        <v>ROJO</v>
      </c>
      <c r="AC114" s="106" t="s">
        <v>773</v>
      </c>
      <c r="AD114" s="152" t="s">
        <v>39</v>
      </c>
      <c r="AE114" s="103"/>
      <c r="AF114" s="139"/>
      <c r="AG114" s="117"/>
      <c r="AH114" s="113" t="str">
        <f t="shared" si="113"/>
        <v/>
      </c>
      <c r="AI114" s="114" t="str">
        <f t="shared" si="114"/>
        <v/>
      </c>
      <c r="AJ114" s="115" t="str">
        <f t="shared" si="115"/>
        <v/>
      </c>
      <c r="AK114" s="106"/>
      <c r="AL114" s="101"/>
      <c r="AM114" s="202">
        <v>43675</v>
      </c>
      <c r="AN114" s="139" t="s">
        <v>1283</v>
      </c>
      <c r="AO114" s="151">
        <v>2</v>
      </c>
      <c r="AP114" s="113">
        <f t="shared" si="116"/>
        <v>0.66666666666666663</v>
      </c>
      <c r="AQ114" s="114">
        <f t="shared" si="117"/>
        <v>0.66666666666666663</v>
      </c>
      <c r="AR114" s="111" t="str">
        <f t="shared" si="118"/>
        <v>ROJO</v>
      </c>
      <c r="AS114" s="106" t="s">
        <v>1286</v>
      </c>
      <c r="AT114" s="107" t="s">
        <v>39</v>
      </c>
      <c r="AU114" s="43" t="str">
        <f t="shared" si="119"/>
        <v>Pendiente</v>
      </c>
      <c r="AV114" s="107"/>
      <c r="AW114" s="54" t="s">
        <v>34</v>
      </c>
      <c r="AX114" s="28"/>
      <c r="AY114" s="135"/>
    </row>
    <row r="115" spans="1:52" ht="30" customHeight="1" x14ac:dyDescent="0.25">
      <c r="A115" s="208">
        <v>350</v>
      </c>
      <c r="B115" s="105">
        <v>43383</v>
      </c>
      <c r="C115" s="106" t="s">
        <v>36</v>
      </c>
      <c r="D115" s="107"/>
      <c r="E115" s="106" t="s">
        <v>740</v>
      </c>
      <c r="F115" s="105">
        <v>43383</v>
      </c>
      <c r="G115" s="115">
        <v>3</v>
      </c>
      <c r="H115" s="52" t="s">
        <v>1218</v>
      </c>
      <c r="I115" s="53" t="s">
        <v>744</v>
      </c>
      <c r="J115" s="88" t="s">
        <v>745</v>
      </c>
      <c r="K115" s="89" t="s">
        <v>743</v>
      </c>
      <c r="L115" s="87">
        <v>3</v>
      </c>
      <c r="M115" s="133" t="s">
        <v>46</v>
      </c>
      <c r="N115" s="53" t="str">
        <f>IF(H115="","",VLOOKUP(H115,dato!$A$2:$B$43,2,FALSE))</f>
        <v>Gonzalo Carlos Sierra Vergara</v>
      </c>
      <c r="O115" s="53" t="s">
        <v>103</v>
      </c>
      <c r="P115" s="152" t="str">
        <f>IF(H115="","",VLOOKUP(O115,dato!$A$2:$B$133,2,FALSE))</f>
        <v>Gonzalo Carlos Sierra Vergara</v>
      </c>
      <c r="Q115" s="118" t="s">
        <v>749</v>
      </c>
      <c r="R115" s="53"/>
      <c r="S115" s="67">
        <v>1</v>
      </c>
      <c r="T115" s="53" t="s">
        <v>751</v>
      </c>
      <c r="U115" s="59">
        <v>43467</v>
      </c>
      <c r="V115" s="59">
        <v>43538</v>
      </c>
      <c r="W115" s="148">
        <v>43536</v>
      </c>
      <c r="X115" s="139" t="s">
        <v>772</v>
      </c>
      <c r="Y115" s="151">
        <v>1</v>
      </c>
      <c r="Z115" s="113">
        <f t="shared" si="110"/>
        <v>0.33333333333333331</v>
      </c>
      <c r="AA115" s="114">
        <f t="shared" si="111"/>
        <v>0.33333333333333331</v>
      </c>
      <c r="AB115" s="115" t="str">
        <f t="shared" si="112"/>
        <v>ROJO</v>
      </c>
      <c r="AC115" s="106" t="s">
        <v>773</v>
      </c>
      <c r="AD115" s="152" t="s">
        <v>39</v>
      </c>
      <c r="AE115" s="103"/>
      <c r="AF115" s="139"/>
      <c r="AG115" s="117"/>
      <c r="AH115" s="113" t="str">
        <f t="shared" si="113"/>
        <v/>
      </c>
      <c r="AI115" s="114" t="str">
        <f t="shared" si="114"/>
        <v/>
      </c>
      <c r="AJ115" s="115" t="str">
        <f t="shared" si="115"/>
        <v/>
      </c>
      <c r="AK115" s="106"/>
      <c r="AL115" s="101"/>
      <c r="AM115" s="202">
        <v>43675</v>
      </c>
      <c r="AN115" s="139" t="s">
        <v>1283</v>
      </c>
      <c r="AO115" s="151">
        <v>2</v>
      </c>
      <c r="AP115" s="113">
        <f t="shared" si="116"/>
        <v>0.66666666666666663</v>
      </c>
      <c r="AQ115" s="114">
        <f t="shared" si="117"/>
        <v>0.66666666666666663</v>
      </c>
      <c r="AR115" s="111" t="str">
        <f t="shared" si="118"/>
        <v>ROJO</v>
      </c>
      <c r="AS115" s="106" t="s">
        <v>1286</v>
      </c>
      <c r="AT115" s="107" t="s">
        <v>39</v>
      </c>
      <c r="AU115" s="43" t="str">
        <f t="shared" si="119"/>
        <v>Pendiente</v>
      </c>
      <c r="AV115" s="107"/>
      <c r="AW115" s="54" t="s">
        <v>34</v>
      </c>
    </row>
    <row r="116" spans="1:52" ht="30" customHeight="1" x14ac:dyDescent="0.25">
      <c r="A116" s="208">
        <v>350</v>
      </c>
      <c r="B116" s="105">
        <v>43383</v>
      </c>
      <c r="C116" s="106" t="s">
        <v>36</v>
      </c>
      <c r="D116" s="107"/>
      <c r="E116" s="106" t="s">
        <v>740</v>
      </c>
      <c r="F116" s="105">
        <v>43383</v>
      </c>
      <c r="G116" s="115">
        <v>6</v>
      </c>
      <c r="H116" s="52" t="s">
        <v>1218</v>
      </c>
      <c r="I116" s="53" t="s">
        <v>746</v>
      </c>
      <c r="J116" s="88" t="s">
        <v>747</v>
      </c>
      <c r="K116" s="89" t="s">
        <v>748</v>
      </c>
      <c r="L116" s="87">
        <v>2</v>
      </c>
      <c r="M116" s="133" t="s">
        <v>46</v>
      </c>
      <c r="N116" s="53" t="str">
        <f>IF(H116="","",VLOOKUP(H116,dato!$A$2:$B$43,2,FALSE))</f>
        <v>Gonzalo Carlos Sierra Vergara</v>
      </c>
      <c r="O116" s="53" t="s">
        <v>103</v>
      </c>
      <c r="P116" s="152" t="str">
        <f>IF(H116="","",VLOOKUP(O116,dato!$A$2:$B$133,2,FALSE))</f>
        <v>Gonzalo Carlos Sierra Vergara</v>
      </c>
      <c r="Q116" s="118" t="s">
        <v>749</v>
      </c>
      <c r="R116" s="53"/>
      <c r="S116" s="67">
        <v>1</v>
      </c>
      <c r="T116" s="53" t="s">
        <v>752</v>
      </c>
      <c r="U116" s="59">
        <v>43467</v>
      </c>
      <c r="V116" s="59">
        <v>43538</v>
      </c>
      <c r="W116" s="148">
        <v>43536</v>
      </c>
      <c r="X116" s="107" t="s">
        <v>774</v>
      </c>
      <c r="Y116" s="151">
        <v>0</v>
      </c>
      <c r="Z116" s="113">
        <f t="shared" si="110"/>
        <v>0</v>
      </c>
      <c r="AA116" s="114">
        <f t="shared" si="111"/>
        <v>0</v>
      </c>
      <c r="AB116" s="115" t="str">
        <f t="shared" si="112"/>
        <v>ROJO</v>
      </c>
      <c r="AC116" s="106" t="s">
        <v>775</v>
      </c>
      <c r="AD116" s="152" t="s">
        <v>39</v>
      </c>
      <c r="AE116" s="103"/>
      <c r="AF116" s="107"/>
      <c r="AG116" s="117"/>
      <c r="AH116" s="112" t="str">
        <f t="shared" si="113"/>
        <v/>
      </c>
      <c r="AI116" s="114" t="str">
        <f t="shared" si="114"/>
        <v/>
      </c>
      <c r="AJ116" s="115" t="str">
        <f t="shared" si="115"/>
        <v/>
      </c>
      <c r="AK116" s="106"/>
      <c r="AL116" s="101"/>
      <c r="AM116" s="202">
        <v>43675</v>
      </c>
      <c r="AN116" s="139" t="s">
        <v>1284</v>
      </c>
      <c r="AO116" s="151">
        <v>0.03</v>
      </c>
      <c r="AP116" s="113">
        <f t="shared" si="116"/>
        <v>1.4999999999999999E-2</v>
      </c>
      <c r="AQ116" s="114">
        <f t="shared" si="117"/>
        <v>1.4999999999999999E-2</v>
      </c>
      <c r="AR116" s="111" t="str">
        <f t="shared" si="118"/>
        <v>ROJO</v>
      </c>
      <c r="AS116" s="106" t="s">
        <v>1287</v>
      </c>
      <c r="AT116" s="107" t="s">
        <v>39</v>
      </c>
      <c r="AU116" s="43" t="str">
        <f t="shared" si="119"/>
        <v>Pendiente</v>
      </c>
      <c r="AV116" s="107"/>
      <c r="AW116" s="54" t="s">
        <v>34</v>
      </c>
    </row>
    <row r="117" spans="1:52" ht="30" customHeight="1" x14ac:dyDescent="0.25">
      <c r="A117" s="208">
        <v>350</v>
      </c>
      <c r="B117" s="105">
        <v>43383</v>
      </c>
      <c r="C117" s="106" t="s">
        <v>36</v>
      </c>
      <c r="D117" s="107"/>
      <c r="E117" s="106" t="s">
        <v>740</v>
      </c>
      <c r="F117" s="105">
        <v>43383</v>
      </c>
      <c r="G117" s="115">
        <v>1</v>
      </c>
      <c r="H117" s="52" t="s">
        <v>1218</v>
      </c>
      <c r="I117" s="53" t="s">
        <v>753</v>
      </c>
      <c r="J117" s="88" t="s">
        <v>754</v>
      </c>
      <c r="K117" s="89" t="s">
        <v>755</v>
      </c>
      <c r="L117" s="87">
        <v>1</v>
      </c>
      <c r="M117" s="133" t="s">
        <v>46</v>
      </c>
      <c r="N117" s="53" t="str">
        <f>IF(H117="","",VLOOKUP(H117,dato!$A$2:$B$43,2,FALSE))</f>
        <v>Gonzalo Carlos Sierra Vergara</v>
      </c>
      <c r="O117" s="53" t="s">
        <v>1225</v>
      </c>
      <c r="P117" s="152" t="str">
        <f>IF(H117="","",VLOOKUP(O117,dato!$A$2:$B$133,2,FALSE))</f>
        <v>Gloria Verónica Zambrano Ocampo</v>
      </c>
      <c r="Q117" s="118" t="s">
        <v>749</v>
      </c>
      <c r="R117" s="53" t="s">
        <v>759</v>
      </c>
      <c r="S117" s="67">
        <v>1</v>
      </c>
      <c r="T117" s="53" t="s">
        <v>760</v>
      </c>
      <c r="U117" s="59">
        <v>43460</v>
      </c>
      <c r="V117" s="59">
        <v>43538</v>
      </c>
      <c r="W117" s="148">
        <v>43536</v>
      </c>
      <c r="X117" s="107" t="s">
        <v>774</v>
      </c>
      <c r="Y117" s="151">
        <v>0</v>
      </c>
      <c r="Z117" s="113">
        <f t="shared" ref="Z117:Z118" si="120">(IF(Y117="","",IF(OR($L117=0,$L117="",W117=""),"",Y117/$L117)))</f>
        <v>0</v>
      </c>
      <c r="AA117" s="114">
        <f t="shared" ref="AA117:AA118" si="121">(IF(OR($S117="",Z117=""),"",IF(OR($S117=0,Z117=0),0,IF((Z117*100%)/$S117&gt;100%,100%,(Z117*100%)/$S117))))</f>
        <v>0</v>
      </c>
      <c r="AB117" s="115" t="str">
        <f t="shared" ref="AB117:AB118" si="122">IF(Y117="","",IF(W117="","FALTA FECHA SEGUIMIENTO",IF(W117&gt;$V117,IF(AA117=100%,"OK","ROJO"),IF(AA117&lt;ROUND(DAYS360($U117,W117,FALSE),0)/ROUND(DAYS360($U117,$V117,FALSE),-1),"ROJO",IF(AA117=100%,"OK","AMARILLO")))))</f>
        <v>ROJO</v>
      </c>
      <c r="AC117" s="106" t="s">
        <v>776</v>
      </c>
      <c r="AD117" s="152" t="s">
        <v>39</v>
      </c>
      <c r="AE117" s="103"/>
      <c r="AF117" s="107"/>
      <c r="AG117" s="117"/>
      <c r="AH117" s="112" t="str">
        <f t="shared" ref="AH117:AH118" si="123">IF(AG117="","",IF(OR($L117=0,$L117="",AE117=""),"",AG117/$L117))</f>
        <v/>
      </c>
      <c r="AI117" s="114" t="str">
        <f t="shared" ref="AI117:AI118" si="124">IF(OR($S117="",AH117=""),"",IF(OR($S117=0,AH117=0),0,IF((AH117*100%)/$S117&gt;100%,100%,(AH117*100%)/$S117)))</f>
        <v/>
      </c>
      <c r="AJ117" s="115" t="str">
        <f t="shared" ref="AJ117:AJ118" si="125">IF(AG117="","",IF(AE117="","FALTA FECHA SEGUIMIENTO",IF(AE117&gt;$V117,IF(AI117=100%,"OK","ROJO"),IF(AI117&lt;ROUND(DAYS360($U117,AE117,FALSE),0)/ROUND(DAYS360($U117,$V117,FALSE),-1),"ROJO",IF(AI117=100%,"OK","AMARILLO")))))</f>
        <v/>
      </c>
      <c r="AK117" s="106"/>
      <c r="AL117" s="101"/>
      <c r="AM117" s="202">
        <v>43675</v>
      </c>
      <c r="AN117" s="107" t="s">
        <v>774</v>
      </c>
      <c r="AO117" s="151">
        <v>0</v>
      </c>
      <c r="AP117" s="113">
        <f t="shared" ref="AP117:AP120" si="126">(IF(AO117="","",IF(OR($L117=0,$L117="",AM117=""),"",AO117/$L117)))</f>
        <v>0</v>
      </c>
      <c r="AQ117" s="114">
        <f t="shared" ref="AQ117:AQ118" si="127">IF(OR($S117="",AP117=""),"",IF(OR($S117=0,AP117=0),0,IF((AP117*100%)/$S117&gt;100%,100%,(AP117*100%)/$S117)))</f>
        <v>0</v>
      </c>
      <c r="AR117" s="111" t="str">
        <f t="shared" ref="AR117:AR118" si="128">IF(AO117="","",IF(AM117="","FALTA FECHA SEGUIMIENTO",IF(AM117&gt;$V117,IF(AQ117=100%,"OK","ROJO"),IF(AQ117&lt;ROUND(DAYS360($U117,AM117,FALSE),0)/ROUND(DAYS360($U117,$V117,FALSE),-1),"ROJO",IF(AQ117=100%,"OK","AMARILLO")))))</f>
        <v>ROJO</v>
      </c>
      <c r="AS117" s="106" t="s">
        <v>1288</v>
      </c>
      <c r="AT117" s="107" t="s">
        <v>39</v>
      </c>
      <c r="AU117" s="43" t="str">
        <f t="shared" ref="AU117:AU118" si="129">IF(A117="","",IF(OR(AA117=100%,AI117=100%,AY117=100%,BG117=100%),"Cumplida","Pendiente"))</f>
        <v>Pendiente</v>
      </c>
      <c r="AV117" s="107"/>
      <c r="AW117" s="54" t="s">
        <v>34</v>
      </c>
    </row>
    <row r="118" spans="1:52" ht="30" customHeight="1" x14ac:dyDescent="0.25">
      <c r="A118" s="208">
        <v>350</v>
      </c>
      <c r="B118" s="105">
        <v>43383</v>
      </c>
      <c r="C118" s="106" t="s">
        <v>36</v>
      </c>
      <c r="D118" s="107"/>
      <c r="E118" s="106" t="s">
        <v>740</v>
      </c>
      <c r="F118" s="105">
        <v>43383</v>
      </c>
      <c r="G118" s="115">
        <v>8</v>
      </c>
      <c r="H118" s="52" t="s">
        <v>1218</v>
      </c>
      <c r="I118" s="53" t="s">
        <v>756</v>
      </c>
      <c r="J118" s="88" t="s">
        <v>757</v>
      </c>
      <c r="K118" s="89" t="s">
        <v>758</v>
      </c>
      <c r="L118" s="87">
        <v>1</v>
      </c>
      <c r="M118" s="133" t="s">
        <v>46</v>
      </c>
      <c r="N118" s="53" t="str">
        <f>IF(H118="","",VLOOKUP(H118,dato!$A$2:$B$43,2,FALSE))</f>
        <v>Gonzalo Carlos Sierra Vergara</v>
      </c>
      <c r="O118" s="53" t="s">
        <v>1225</v>
      </c>
      <c r="P118" s="152" t="str">
        <f>IF(H118="","",VLOOKUP(O118,dato!$A$2:$B$133,2,FALSE))</f>
        <v>Gloria Verónica Zambrano Ocampo</v>
      </c>
      <c r="Q118" s="118" t="s">
        <v>749</v>
      </c>
      <c r="R118" s="53" t="s">
        <v>761</v>
      </c>
      <c r="S118" s="67">
        <v>1</v>
      </c>
      <c r="T118" s="53" t="s">
        <v>762</v>
      </c>
      <c r="U118" s="59">
        <v>43467</v>
      </c>
      <c r="V118" s="59">
        <v>43538</v>
      </c>
      <c r="W118" s="148">
        <v>43536</v>
      </c>
      <c r="X118" s="107" t="s">
        <v>774</v>
      </c>
      <c r="Y118" s="151">
        <v>0</v>
      </c>
      <c r="Z118" s="113">
        <f t="shared" si="120"/>
        <v>0</v>
      </c>
      <c r="AA118" s="114">
        <f t="shared" si="121"/>
        <v>0</v>
      </c>
      <c r="AB118" s="115" t="str">
        <f t="shared" si="122"/>
        <v>ROJO</v>
      </c>
      <c r="AC118" s="106" t="s">
        <v>777</v>
      </c>
      <c r="AD118" s="152" t="s">
        <v>39</v>
      </c>
      <c r="AE118" s="103"/>
      <c r="AF118" s="107"/>
      <c r="AG118" s="117"/>
      <c r="AH118" s="112" t="str">
        <f t="shared" si="123"/>
        <v/>
      </c>
      <c r="AI118" s="114" t="str">
        <f t="shared" si="124"/>
        <v/>
      </c>
      <c r="AJ118" s="115" t="str">
        <f t="shared" si="125"/>
        <v/>
      </c>
      <c r="AK118" s="106"/>
      <c r="AL118" s="101"/>
      <c r="AM118" s="202">
        <v>43675</v>
      </c>
      <c r="AN118" s="107" t="s">
        <v>774</v>
      </c>
      <c r="AO118" s="151">
        <v>0</v>
      </c>
      <c r="AP118" s="113">
        <f t="shared" si="126"/>
        <v>0</v>
      </c>
      <c r="AQ118" s="114">
        <f t="shared" si="127"/>
        <v>0</v>
      </c>
      <c r="AR118" s="111" t="str">
        <f t="shared" si="128"/>
        <v>ROJO</v>
      </c>
      <c r="AS118" s="106" t="s">
        <v>1289</v>
      </c>
      <c r="AT118" s="107" t="s">
        <v>39</v>
      </c>
      <c r="AU118" s="43" t="str">
        <f t="shared" si="129"/>
        <v>Pendiente</v>
      </c>
      <c r="AV118" s="107"/>
      <c r="AW118" s="54" t="s">
        <v>34</v>
      </c>
    </row>
    <row r="119" spans="1:52" s="167" customFormat="1" ht="50.1" customHeight="1" x14ac:dyDescent="0.25">
      <c r="A119" s="208">
        <v>351</v>
      </c>
      <c r="B119" s="150">
        <v>43556</v>
      </c>
      <c r="C119" s="106" t="s">
        <v>33</v>
      </c>
      <c r="D119" s="107"/>
      <c r="E119" s="106" t="s">
        <v>860</v>
      </c>
      <c r="F119" s="150">
        <v>43546</v>
      </c>
      <c r="G119" s="115">
        <v>1</v>
      </c>
      <c r="H119" s="52" t="s">
        <v>97</v>
      </c>
      <c r="I119" s="53" t="s">
        <v>861</v>
      </c>
      <c r="J119" s="88" t="s">
        <v>241</v>
      </c>
      <c r="K119" s="89" t="s">
        <v>862</v>
      </c>
      <c r="L119" s="87">
        <v>2</v>
      </c>
      <c r="M119" s="133" t="s">
        <v>238</v>
      </c>
      <c r="N119" s="53" t="str">
        <f>IF(H119="","",VLOOKUP(H119,dato!$A$2:$B$43,2,FALSE))</f>
        <v>Pedro Andres Manosalva Rincón</v>
      </c>
      <c r="O119" s="53" t="s">
        <v>97</v>
      </c>
      <c r="P119" s="152" t="str">
        <f>IF(H119="","",VLOOKUP(O119,dato!$A$2:$B$133,2,FALSE))</f>
        <v>Pedro Andres Manosalva Rincón</v>
      </c>
      <c r="Q119" s="118" t="s">
        <v>167</v>
      </c>
      <c r="R119" s="53" t="s">
        <v>885</v>
      </c>
      <c r="S119" s="67">
        <v>0.8</v>
      </c>
      <c r="T119" s="53" t="s">
        <v>886</v>
      </c>
      <c r="U119" s="59">
        <v>43620</v>
      </c>
      <c r="V119" s="59">
        <v>43860</v>
      </c>
      <c r="W119" s="148"/>
      <c r="X119" s="107"/>
      <c r="Y119" s="151"/>
      <c r="Z119" s="113" t="str">
        <f t="shared" ref="Z119:Z179" si="130">(IF(Y119="","",IF(OR($L119=0,$L119="",W119=""),"",Y119/$L119)))</f>
        <v/>
      </c>
      <c r="AA119" s="114" t="str">
        <f t="shared" ref="AA119:AA179" si="131">(IF(OR($S119="",Z119=""),"",IF(OR($S119=0,Z119=0),0,IF((Z119*100%)/$S119&gt;100%,100%,(Z119*100%)/$S119))))</f>
        <v/>
      </c>
      <c r="AB119" s="115" t="str">
        <f t="shared" ref="AB119:AB179" si="132">IF(Y119="","",IF(W119="","FALTA FECHA SEGUIMIENTO",IF(W119&gt;$V119,IF(AA119=100%,"OK","ROJO"),IF(AA119&lt;ROUND(DAYS360($U119,W119,FALSE),0)/ROUND(DAYS360($U119,$V119,FALSE),-1),"ROJO",IF(AA119=100%,"OK","AMARILLO")))))</f>
        <v/>
      </c>
      <c r="AC119" s="106"/>
      <c r="AD119" s="152"/>
      <c r="AE119" s="148"/>
      <c r="AF119" s="107"/>
      <c r="AG119" s="151"/>
      <c r="AH119" s="149" t="str">
        <f t="shared" ref="AH119:AH122" si="133">IF(AG119="","",IF(OR($L119=0,$L119="",AE119=""),"",AG119/$L119))</f>
        <v/>
      </c>
      <c r="AI119" s="114" t="str">
        <f t="shared" ref="AI119:AI122" si="134">IF(OR($S119="",AH119=""),"",IF(OR($S119=0,AH119=0),0,IF((AH119*100%)/$S119&gt;100%,100%,(AH119*100%)/$S119)))</f>
        <v/>
      </c>
      <c r="AJ119" s="115" t="str">
        <f t="shared" ref="AJ119:AJ122" si="135">IF(AG119="","",IF(AE119="","FALTA FECHA SEGUIMIENTO",IF(AE119&gt;$V119,IF(AI119=100%,"OK","ROJO"),IF(AI119&lt;ROUND(DAYS360($U119,AE119,FALSE),0)/ROUND(DAYS360($U119,$V119,FALSE),-1),"ROJO",IF(AI119=100%,"OK","AMARILLO")))))</f>
        <v/>
      </c>
      <c r="AK119" s="106"/>
      <c r="AL119" s="152"/>
      <c r="AM119" s="206">
        <v>43685</v>
      </c>
      <c r="AN119" s="187" t="s">
        <v>1256</v>
      </c>
      <c r="AO119" s="188">
        <v>2</v>
      </c>
      <c r="AP119" s="189">
        <f t="shared" si="126"/>
        <v>1</v>
      </c>
      <c r="AQ119" s="114">
        <f t="shared" ref="AQ119:AQ122" si="136">IF(OR($S119="",AP119=""),"",IF(OR($S119=0,AP119=0),0,IF((AP119*100%)/$S119&gt;100%,100%,(AP119*100%)/$S119)))</f>
        <v>1</v>
      </c>
      <c r="AR119" s="111" t="str">
        <f t="shared" ref="AR119:AR122" si="137">IF(AO119="","",IF(AM119="","FALTA FECHA SEGUIMIENTO",IF(AM119&gt;$V119,IF(AQ119=100%,"OK","ROJO"),IF(AQ119&lt;ROUND(DAYS360($U119,AM119,FALSE),0)/ROUND(DAYS360($U119,$V119,FALSE),-1),"ROJO",IF(AQ119=100%,"OK","AMARILLO")))))</f>
        <v>OK</v>
      </c>
      <c r="AS119" s="187" t="s">
        <v>1257</v>
      </c>
      <c r="AT119" s="107" t="s">
        <v>1258</v>
      </c>
      <c r="AU119" s="43" t="str">
        <f t="shared" ref="AU119:AU127" si="138">IF(A119="","",IF(OR(AA119=100%,AI119=100%,AY119=100%,BG119=100%),"Cumplida","Pendiente"))</f>
        <v>Pendiente</v>
      </c>
      <c r="AV119" s="107"/>
      <c r="AW119" s="54" t="s">
        <v>34</v>
      </c>
      <c r="AX119" s="28"/>
      <c r="AY119" s="166"/>
    </row>
    <row r="120" spans="1:52" ht="50.1" customHeight="1" x14ac:dyDescent="0.25">
      <c r="A120" s="208">
        <v>351</v>
      </c>
      <c r="B120" s="150">
        <v>43556</v>
      </c>
      <c r="C120" s="106" t="s">
        <v>33</v>
      </c>
      <c r="D120" s="107"/>
      <c r="E120" s="106" t="s">
        <v>860</v>
      </c>
      <c r="F120" s="150">
        <v>43546</v>
      </c>
      <c r="G120" s="115">
        <v>2</v>
      </c>
      <c r="H120" s="52" t="s">
        <v>50</v>
      </c>
      <c r="I120" s="53" t="s">
        <v>863</v>
      </c>
      <c r="J120" s="88" t="s">
        <v>864</v>
      </c>
      <c r="K120" s="89" t="s">
        <v>865</v>
      </c>
      <c r="L120" s="87">
        <v>4</v>
      </c>
      <c r="M120" s="133" t="s">
        <v>238</v>
      </c>
      <c r="N120" s="53" t="str">
        <f>IF(H120="","",VLOOKUP(H120,dato!$A$2:$B$43,2,FALSE))</f>
        <v>Gloria Verónica Zambrano Ocampo</v>
      </c>
      <c r="O120" s="53" t="s">
        <v>50</v>
      </c>
      <c r="P120" s="152" t="str">
        <f>IF(H120="","",VLOOKUP(O120,dato!$A$2:$B$133,2,FALSE))</f>
        <v>Gloria Verónica Zambrano Ocampo</v>
      </c>
      <c r="Q120" s="118" t="s">
        <v>887</v>
      </c>
      <c r="R120" s="53" t="s">
        <v>888</v>
      </c>
      <c r="S120" s="67">
        <v>0.9</v>
      </c>
      <c r="T120" s="53" t="s">
        <v>889</v>
      </c>
      <c r="U120" s="59">
        <v>43589</v>
      </c>
      <c r="V120" s="59">
        <v>43860</v>
      </c>
      <c r="W120" s="201"/>
      <c r="X120" s="107"/>
      <c r="Y120" s="151"/>
      <c r="Z120" s="113" t="str">
        <f t="shared" si="130"/>
        <v/>
      </c>
      <c r="AA120" s="114" t="str">
        <f t="shared" si="131"/>
        <v/>
      </c>
      <c r="AB120" s="115" t="str">
        <f t="shared" si="132"/>
        <v/>
      </c>
      <c r="AC120" s="106"/>
      <c r="AD120" s="152"/>
      <c r="AE120" s="148"/>
      <c r="AF120" s="107"/>
      <c r="AG120" s="151"/>
      <c r="AH120" s="149" t="str">
        <f t="shared" si="133"/>
        <v/>
      </c>
      <c r="AI120" s="114" t="str">
        <f t="shared" si="134"/>
        <v/>
      </c>
      <c r="AJ120" s="115" t="str">
        <f t="shared" si="135"/>
        <v/>
      </c>
      <c r="AK120" s="106"/>
      <c r="AL120" s="152"/>
      <c r="AM120" s="199">
        <v>43691</v>
      </c>
      <c r="AN120" s="106" t="s">
        <v>1516</v>
      </c>
      <c r="AO120" s="151">
        <v>1.5</v>
      </c>
      <c r="AP120" s="113">
        <f t="shared" si="126"/>
        <v>0.375</v>
      </c>
      <c r="AQ120" s="114">
        <f t="shared" si="136"/>
        <v>0.41666666666666663</v>
      </c>
      <c r="AR120" s="111" t="str">
        <f t="shared" si="137"/>
        <v>AMARILLO</v>
      </c>
      <c r="AS120" s="106" t="s">
        <v>1518</v>
      </c>
      <c r="AT120" s="107" t="s">
        <v>1323</v>
      </c>
      <c r="AU120" s="43" t="str">
        <f t="shared" si="138"/>
        <v>Pendiente</v>
      </c>
      <c r="AV120" s="107"/>
      <c r="AW120" s="54" t="s">
        <v>34</v>
      </c>
      <c r="AY120" s="163"/>
      <c r="AZ120" s="152"/>
    </row>
    <row r="121" spans="1:52" ht="50.1" customHeight="1" x14ac:dyDescent="0.25">
      <c r="A121" s="208">
        <v>351</v>
      </c>
      <c r="B121" s="150">
        <v>43556</v>
      </c>
      <c r="C121" s="106" t="s">
        <v>33</v>
      </c>
      <c r="D121" s="107"/>
      <c r="E121" s="106" t="s">
        <v>860</v>
      </c>
      <c r="F121" s="150">
        <v>43546</v>
      </c>
      <c r="G121" s="115">
        <v>3</v>
      </c>
      <c r="H121" s="152" t="s">
        <v>1232</v>
      </c>
      <c r="I121" s="53" t="s">
        <v>866</v>
      </c>
      <c r="J121" s="88" t="s">
        <v>241</v>
      </c>
      <c r="K121" s="89" t="s">
        <v>867</v>
      </c>
      <c r="L121" s="87">
        <v>3</v>
      </c>
      <c r="M121" s="133" t="s">
        <v>46</v>
      </c>
      <c r="N121" s="53" t="str">
        <f>IF(H121="","",VLOOKUP(H121,dato!$A$2:$B$43,2,FALSE))</f>
        <v>Giohana Catarine Gonzalez Turizo</v>
      </c>
      <c r="O121" s="53" t="s">
        <v>40</v>
      </c>
      <c r="P121" s="152" t="str">
        <f>IF(H121="","",VLOOKUP(O121,dato!$A$2:$B$133,2,FALSE))</f>
        <v>Giohana Catarine Gonzalez Turizo</v>
      </c>
      <c r="Q121" s="118" t="s">
        <v>890</v>
      </c>
      <c r="R121" s="53" t="s">
        <v>891</v>
      </c>
      <c r="S121" s="67">
        <v>1</v>
      </c>
      <c r="T121" s="53" t="s">
        <v>892</v>
      </c>
      <c r="U121" s="59">
        <v>43617</v>
      </c>
      <c r="V121" s="59">
        <v>43921</v>
      </c>
      <c r="W121" s="148"/>
      <c r="X121" s="107"/>
      <c r="Y121" s="151"/>
      <c r="Z121" s="113" t="str">
        <f t="shared" si="130"/>
        <v/>
      </c>
      <c r="AA121" s="114" t="str">
        <f t="shared" si="131"/>
        <v/>
      </c>
      <c r="AB121" s="115" t="str">
        <f t="shared" si="132"/>
        <v/>
      </c>
      <c r="AC121" s="106"/>
      <c r="AD121" s="152"/>
      <c r="AE121" s="148"/>
      <c r="AF121" s="107"/>
      <c r="AG121" s="151"/>
      <c r="AH121" s="149" t="str">
        <f t="shared" si="133"/>
        <v/>
      </c>
      <c r="AI121" s="114" t="str">
        <f t="shared" si="134"/>
        <v/>
      </c>
      <c r="AJ121" s="115" t="str">
        <f t="shared" si="135"/>
        <v/>
      </c>
      <c r="AK121" s="106"/>
      <c r="AL121" s="152"/>
      <c r="AM121" s="202">
        <v>43677</v>
      </c>
      <c r="AN121" s="106" t="s">
        <v>1265</v>
      </c>
      <c r="AO121" s="151">
        <v>1.5</v>
      </c>
      <c r="AP121" s="113">
        <f t="shared" ref="AP121:AP122" si="139">(IF(AO121="","",IF(OR($L121=0,$L121="",AM121=""),"",AO121/$L121)))</f>
        <v>0.5</v>
      </c>
      <c r="AQ121" s="114">
        <f t="shared" si="136"/>
        <v>0.5</v>
      </c>
      <c r="AR121" s="111" t="str">
        <f t="shared" si="137"/>
        <v>AMARILLO</v>
      </c>
      <c r="AS121" s="106" t="s">
        <v>1274</v>
      </c>
      <c r="AT121" s="152" t="s">
        <v>1258</v>
      </c>
      <c r="AU121" s="43" t="str">
        <f t="shared" si="138"/>
        <v>Pendiente</v>
      </c>
      <c r="AV121" s="107"/>
      <c r="AW121" s="54" t="s">
        <v>34</v>
      </c>
    </row>
    <row r="122" spans="1:52" ht="50.1" customHeight="1" x14ac:dyDescent="0.25">
      <c r="A122" s="208">
        <v>351</v>
      </c>
      <c r="B122" s="150">
        <v>43556</v>
      </c>
      <c r="C122" s="106" t="s">
        <v>33</v>
      </c>
      <c r="D122" s="107"/>
      <c r="E122" s="106" t="s">
        <v>860</v>
      </c>
      <c r="F122" s="150">
        <v>43546</v>
      </c>
      <c r="G122" s="115">
        <v>4</v>
      </c>
      <c r="H122" s="52" t="s">
        <v>1216</v>
      </c>
      <c r="I122" s="53" t="s">
        <v>868</v>
      </c>
      <c r="J122" s="88" t="s">
        <v>869</v>
      </c>
      <c r="K122" s="89" t="s">
        <v>870</v>
      </c>
      <c r="L122" s="87">
        <v>2</v>
      </c>
      <c r="M122" s="133" t="s">
        <v>46</v>
      </c>
      <c r="N122" s="53" t="str">
        <f>IF(H122="","",VLOOKUP(H122,dato!$A$2:$B$43,2,FALSE))</f>
        <v>Cdte.Gerardo Alonso Martínez Riveros</v>
      </c>
      <c r="O122" s="52" t="s">
        <v>1216</v>
      </c>
      <c r="P122" s="152" t="str">
        <f>IF(H122="","",VLOOKUP(O122,dato!$A$2:$B$133,2,FALSE))</f>
        <v>Cdte.Gerardo Alonso Martínez Riveros</v>
      </c>
      <c r="Q122" s="118" t="s">
        <v>893</v>
      </c>
      <c r="R122" s="53" t="s">
        <v>894</v>
      </c>
      <c r="S122" s="67">
        <v>0.9</v>
      </c>
      <c r="T122" s="53" t="s">
        <v>895</v>
      </c>
      <c r="U122" s="59">
        <v>43587</v>
      </c>
      <c r="V122" s="59">
        <v>43951</v>
      </c>
      <c r="W122" s="148"/>
      <c r="X122" s="107"/>
      <c r="Y122" s="151"/>
      <c r="Z122" s="113" t="str">
        <f t="shared" si="130"/>
        <v/>
      </c>
      <c r="AA122" s="114" t="str">
        <f t="shared" si="131"/>
        <v/>
      </c>
      <c r="AB122" s="115" t="str">
        <f t="shared" si="132"/>
        <v/>
      </c>
      <c r="AC122" s="106"/>
      <c r="AD122" s="152"/>
      <c r="AE122" s="148"/>
      <c r="AF122" s="107"/>
      <c r="AG122" s="151"/>
      <c r="AH122" s="149" t="str">
        <f t="shared" si="133"/>
        <v/>
      </c>
      <c r="AI122" s="114" t="str">
        <f t="shared" si="134"/>
        <v/>
      </c>
      <c r="AJ122" s="115" t="str">
        <f t="shared" si="135"/>
        <v/>
      </c>
      <c r="AK122" s="106"/>
      <c r="AL122" s="152"/>
      <c r="AM122" s="204">
        <v>43677</v>
      </c>
      <c r="AN122" s="106" t="s">
        <v>1298</v>
      </c>
      <c r="AO122" s="151">
        <v>1</v>
      </c>
      <c r="AP122" s="113">
        <f t="shared" si="139"/>
        <v>0.5</v>
      </c>
      <c r="AQ122" s="114">
        <f t="shared" si="136"/>
        <v>0.55555555555555558</v>
      </c>
      <c r="AR122" s="111" t="str">
        <f t="shared" si="137"/>
        <v>AMARILLO</v>
      </c>
      <c r="AS122" s="106" t="s">
        <v>1313</v>
      </c>
      <c r="AT122" s="152" t="s">
        <v>39</v>
      </c>
      <c r="AU122" s="43" t="str">
        <f t="shared" si="138"/>
        <v>Pendiente</v>
      </c>
      <c r="AV122" s="107"/>
      <c r="AW122" s="54" t="s">
        <v>34</v>
      </c>
    </row>
    <row r="123" spans="1:52" ht="50.1" customHeight="1" x14ac:dyDescent="0.25">
      <c r="A123" s="208">
        <v>351</v>
      </c>
      <c r="B123" s="150">
        <v>43556</v>
      </c>
      <c r="C123" s="106" t="s">
        <v>33</v>
      </c>
      <c r="D123" s="107"/>
      <c r="E123" s="106" t="s">
        <v>860</v>
      </c>
      <c r="F123" s="150">
        <v>43546</v>
      </c>
      <c r="G123" s="115">
        <v>5</v>
      </c>
      <c r="H123" s="52" t="s">
        <v>1216</v>
      </c>
      <c r="I123" s="53" t="s">
        <v>871</v>
      </c>
      <c r="J123" s="88" t="s">
        <v>872</v>
      </c>
      <c r="K123" s="89" t="s">
        <v>873</v>
      </c>
      <c r="L123" s="87">
        <v>1</v>
      </c>
      <c r="M123" s="133" t="s">
        <v>46</v>
      </c>
      <c r="N123" s="53" t="str">
        <f>IF(H123="","",VLOOKUP(H123,dato!$A$2:$B$43,2,FALSE))</f>
        <v>Cdte.Gerardo Alonso Martínez Riveros</v>
      </c>
      <c r="O123" s="52" t="s">
        <v>1216</v>
      </c>
      <c r="P123" s="152" t="str">
        <f>IF(H123="","",VLOOKUP(O123,dato!$A$2:$B$133,2,FALSE))</f>
        <v>Cdte.Gerardo Alonso Martínez Riveros</v>
      </c>
      <c r="Q123" s="118" t="s">
        <v>896</v>
      </c>
      <c r="R123" s="53" t="s">
        <v>897</v>
      </c>
      <c r="S123" s="67">
        <v>0.9</v>
      </c>
      <c r="T123" s="53" t="s">
        <v>898</v>
      </c>
      <c r="U123" s="59">
        <v>43587</v>
      </c>
      <c r="V123" s="59">
        <v>43951</v>
      </c>
      <c r="W123" s="148"/>
      <c r="X123" s="107"/>
      <c r="Y123" s="151"/>
      <c r="Z123" s="113" t="str">
        <f t="shared" si="130"/>
        <v/>
      </c>
      <c r="AA123" s="114" t="str">
        <f t="shared" si="131"/>
        <v/>
      </c>
      <c r="AB123" s="115" t="str">
        <f t="shared" si="132"/>
        <v/>
      </c>
      <c r="AC123" s="106"/>
      <c r="AD123" s="152"/>
      <c r="AE123" s="148"/>
      <c r="AF123" s="107"/>
      <c r="AG123" s="151"/>
      <c r="AH123" s="149" t="str">
        <f t="shared" ref="AH123:AH179" si="140">IF(AG123="","",IF(OR($L123=0,$L123="",AE123=""),"",AG123/$L123))</f>
        <v/>
      </c>
      <c r="AI123" s="114" t="str">
        <f t="shared" ref="AI123:AI179" si="141">IF(OR($S123="",AH123=""),"",IF(OR($S123=0,AH123=0),0,IF((AH123*100%)/$S123&gt;100%,100%,(AH123*100%)/$S123)))</f>
        <v/>
      </c>
      <c r="AJ123" s="115" t="str">
        <f t="shared" ref="AJ123:AJ179" si="142">IF(AG123="","",IF(AE123="","FALTA FECHA SEGUIMIENTO",IF(AE123&gt;$V123,IF(AI123=100%,"OK","ROJO"),IF(AI123&lt;ROUND(DAYS360($U123,AE123,FALSE),0)/ROUND(DAYS360($U123,$V123,FALSE),-1),"ROJO",IF(AI123=100%,"OK","AMARILLO")))))</f>
        <v/>
      </c>
      <c r="AK123" s="106"/>
      <c r="AL123" s="152"/>
      <c r="AM123" s="204">
        <v>43677</v>
      </c>
      <c r="AN123" s="106" t="s">
        <v>1299</v>
      </c>
      <c r="AO123" s="151">
        <v>0.16</v>
      </c>
      <c r="AP123" s="113">
        <f t="shared" ref="AP123:AP180" si="143">(IF(AO123="","",IF(OR($L123=0,$L123="",AM123=""),"",AO123/$L123)))</f>
        <v>0.16</v>
      </c>
      <c r="AQ123" s="114">
        <f t="shared" ref="AQ123:AQ180" si="144">IF(OR($S123="",AP123=""),"",IF(OR($S123=0,AP123=0),0,IF((AP123*100%)/$S123&gt;100%,100%,(AP123*100%)/$S123)))</f>
        <v>0.17777777777777778</v>
      </c>
      <c r="AR123" s="111" t="str">
        <f t="shared" ref="AR123:AR180" si="145">IF(AO123="","",IF(AM123="","FALTA FECHA SEGUIMIENTO",IF(AM123&gt;$V123,IF(AQ123=100%,"OK","ROJO"),IF(AQ123&lt;ROUND(DAYS360($U123,AM123,FALSE),0)/ROUND(DAYS360($U123,$V123,FALSE),-1),"ROJO",IF(AQ123=100%,"OK","AMARILLO")))))</f>
        <v>ROJO</v>
      </c>
      <c r="AS123" s="106" t="s">
        <v>1314</v>
      </c>
      <c r="AT123" s="152" t="s">
        <v>39</v>
      </c>
      <c r="AU123" s="43" t="str">
        <f t="shared" si="138"/>
        <v>Pendiente</v>
      </c>
      <c r="AV123" s="107"/>
      <c r="AW123" s="54" t="s">
        <v>34</v>
      </c>
    </row>
    <row r="124" spans="1:52" ht="50.1" customHeight="1" x14ac:dyDescent="0.25">
      <c r="A124" s="208">
        <v>351</v>
      </c>
      <c r="B124" s="150">
        <v>43556</v>
      </c>
      <c r="C124" s="106" t="s">
        <v>33</v>
      </c>
      <c r="D124" s="107"/>
      <c r="E124" s="106" t="s">
        <v>860</v>
      </c>
      <c r="F124" s="150">
        <v>43546</v>
      </c>
      <c r="G124" s="115">
        <v>6</v>
      </c>
      <c r="H124" s="52" t="s">
        <v>1223</v>
      </c>
      <c r="I124" s="53" t="s">
        <v>874</v>
      </c>
      <c r="J124" s="88" t="s">
        <v>875</v>
      </c>
      <c r="K124" s="89" t="s">
        <v>876</v>
      </c>
      <c r="L124" s="87">
        <v>2</v>
      </c>
      <c r="M124" s="133" t="s">
        <v>46</v>
      </c>
      <c r="N124" s="53" t="str">
        <f>IF(H124="","",VLOOKUP(H124,dato!$A$2:$B$43,2,FALSE))</f>
        <v>Gonzalo Carlos Sierra Vergara (E)</v>
      </c>
      <c r="O124" s="52" t="s">
        <v>1223</v>
      </c>
      <c r="P124" s="152" t="str">
        <f>IF(H124="","",VLOOKUP(O124,dato!$A$2:$B$133,2,FALSE))</f>
        <v>Gonzalo Carlos Sierra Vergara (E)</v>
      </c>
      <c r="Q124" s="118" t="s">
        <v>899</v>
      </c>
      <c r="R124" s="53" t="s">
        <v>900</v>
      </c>
      <c r="S124" s="67">
        <v>1</v>
      </c>
      <c r="T124" s="53" t="s">
        <v>151</v>
      </c>
      <c r="U124" s="59">
        <v>43570</v>
      </c>
      <c r="V124" s="59">
        <v>43738</v>
      </c>
      <c r="W124" s="148"/>
      <c r="X124" s="107"/>
      <c r="Y124" s="151"/>
      <c r="Z124" s="113" t="str">
        <f t="shared" si="130"/>
        <v/>
      </c>
      <c r="AA124" s="114" t="str">
        <f t="shared" si="131"/>
        <v/>
      </c>
      <c r="AB124" s="115" t="str">
        <f t="shared" si="132"/>
        <v/>
      </c>
      <c r="AC124" s="106"/>
      <c r="AD124" s="152"/>
      <c r="AE124" s="148"/>
      <c r="AF124" s="107"/>
      <c r="AG124" s="151"/>
      <c r="AH124" s="149" t="str">
        <f t="shared" si="140"/>
        <v/>
      </c>
      <c r="AI124" s="114" t="str">
        <f t="shared" si="141"/>
        <v/>
      </c>
      <c r="AJ124" s="115" t="str">
        <f t="shared" si="142"/>
        <v/>
      </c>
      <c r="AK124" s="106"/>
      <c r="AL124" s="152"/>
      <c r="AM124" s="199">
        <v>43678</v>
      </c>
      <c r="AN124" s="155" t="s">
        <v>1389</v>
      </c>
      <c r="AO124" s="151">
        <v>1.5</v>
      </c>
      <c r="AP124" s="113">
        <f t="shared" si="143"/>
        <v>0.75</v>
      </c>
      <c r="AQ124" s="114">
        <f t="shared" si="144"/>
        <v>0.75</v>
      </c>
      <c r="AR124" s="111" t="str">
        <f t="shared" si="145"/>
        <v>AMARILLO</v>
      </c>
      <c r="AS124" s="171" t="s">
        <v>1407</v>
      </c>
      <c r="AT124" s="196" t="s">
        <v>219</v>
      </c>
      <c r="AU124" s="43" t="str">
        <f t="shared" si="138"/>
        <v>Pendiente</v>
      </c>
      <c r="AV124" s="107"/>
      <c r="AW124" s="54" t="s">
        <v>34</v>
      </c>
    </row>
    <row r="125" spans="1:52" ht="50.1" customHeight="1" x14ac:dyDescent="0.25">
      <c r="A125" s="208">
        <v>351</v>
      </c>
      <c r="B125" s="150">
        <v>43556</v>
      </c>
      <c r="C125" s="106" t="s">
        <v>33</v>
      </c>
      <c r="D125" s="107"/>
      <c r="E125" s="106" t="s">
        <v>860</v>
      </c>
      <c r="F125" s="150">
        <v>43546</v>
      </c>
      <c r="G125" s="115">
        <v>7</v>
      </c>
      <c r="H125" s="52" t="s">
        <v>1216</v>
      </c>
      <c r="I125" s="53" t="s">
        <v>877</v>
      </c>
      <c r="J125" s="88" t="s">
        <v>878</v>
      </c>
      <c r="K125" s="89" t="s">
        <v>879</v>
      </c>
      <c r="L125" s="87">
        <v>1</v>
      </c>
      <c r="M125" s="133" t="s">
        <v>46</v>
      </c>
      <c r="N125" s="53" t="str">
        <f>IF(H125="","",VLOOKUP(H125,dato!$A$2:$B$43,2,FALSE))</f>
        <v>Cdte.Gerardo Alonso Martínez Riveros</v>
      </c>
      <c r="O125" s="52" t="s">
        <v>1216</v>
      </c>
      <c r="P125" s="152" t="str">
        <f>IF(H125="","",VLOOKUP(O125,dato!$A$2:$B$133,2,FALSE))</f>
        <v>Cdte.Gerardo Alonso Martínez Riveros</v>
      </c>
      <c r="Q125" s="118" t="s">
        <v>896</v>
      </c>
      <c r="R125" s="53" t="s">
        <v>901</v>
      </c>
      <c r="S125" s="67">
        <v>0.9</v>
      </c>
      <c r="T125" s="53" t="s">
        <v>902</v>
      </c>
      <c r="U125" s="59">
        <v>43587</v>
      </c>
      <c r="V125" s="59">
        <v>43951</v>
      </c>
      <c r="W125" s="148"/>
      <c r="X125" s="107"/>
      <c r="Y125" s="151"/>
      <c r="Z125" s="113" t="str">
        <f t="shared" si="130"/>
        <v/>
      </c>
      <c r="AA125" s="114" t="str">
        <f t="shared" si="131"/>
        <v/>
      </c>
      <c r="AB125" s="115" t="str">
        <f t="shared" si="132"/>
        <v/>
      </c>
      <c r="AC125" s="106"/>
      <c r="AD125" s="152"/>
      <c r="AE125" s="148"/>
      <c r="AF125" s="107"/>
      <c r="AG125" s="151"/>
      <c r="AH125" s="149" t="str">
        <f t="shared" si="140"/>
        <v/>
      </c>
      <c r="AI125" s="114" t="str">
        <f t="shared" si="141"/>
        <v/>
      </c>
      <c r="AJ125" s="115" t="str">
        <f t="shared" si="142"/>
        <v/>
      </c>
      <c r="AK125" s="106"/>
      <c r="AL125" s="152"/>
      <c r="AM125" s="204">
        <v>43677</v>
      </c>
      <c r="AN125" s="106" t="s">
        <v>1299</v>
      </c>
      <c r="AO125" s="151">
        <v>0.16</v>
      </c>
      <c r="AP125" s="113">
        <f t="shared" si="143"/>
        <v>0.16</v>
      </c>
      <c r="AQ125" s="114">
        <f t="shared" si="144"/>
        <v>0.17777777777777778</v>
      </c>
      <c r="AR125" s="111" t="str">
        <f t="shared" si="145"/>
        <v>ROJO</v>
      </c>
      <c r="AS125" s="106" t="s">
        <v>1315</v>
      </c>
      <c r="AT125" s="152" t="s">
        <v>39</v>
      </c>
      <c r="AU125" s="43" t="str">
        <f t="shared" si="138"/>
        <v>Pendiente</v>
      </c>
      <c r="AV125" s="107"/>
      <c r="AW125" s="54" t="s">
        <v>34</v>
      </c>
    </row>
    <row r="126" spans="1:52" ht="50.1" customHeight="1" x14ac:dyDescent="0.25">
      <c r="A126" s="208">
        <v>351</v>
      </c>
      <c r="B126" s="150">
        <v>43556</v>
      </c>
      <c r="C126" s="106" t="s">
        <v>33</v>
      </c>
      <c r="D126" s="107"/>
      <c r="E126" s="106" t="s">
        <v>860</v>
      </c>
      <c r="F126" s="150">
        <v>43546</v>
      </c>
      <c r="G126" s="115">
        <v>8</v>
      </c>
      <c r="H126" s="152" t="s">
        <v>1232</v>
      </c>
      <c r="I126" s="53" t="s">
        <v>880</v>
      </c>
      <c r="J126" s="88" t="s">
        <v>881</v>
      </c>
      <c r="K126" s="89" t="s">
        <v>882</v>
      </c>
      <c r="L126" s="87">
        <v>4</v>
      </c>
      <c r="M126" s="133" t="s">
        <v>49</v>
      </c>
      <c r="N126" s="53" t="str">
        <f>IF(H126="","",VLOOKUP(H126,dato!$A$2:$B$43,2,FALSE))</f>
        <v>Giohana Catarine Gonzalez Turizo</v>
      </c>
      <c r="O126" s="152" t="s">
        <v>1232</v>
      </c>
      <c r="P126" s="152" t="str">
        <f>IF(H126="","",VLOOKUP(O126,dato!$A$2:$B$133,2,FALSE))</f>
        <v>Giohana Catarine Gonzalez Turizo</v>
      </c>
      <c r="Q126" s="118" t="s">
        <v>890</v>
      </c>
      <c r="R126" s="53" t="s">
        <v>903</v>
      </c>
      <c r="S126" s="67">
        <v>1</v>
      </c>
      <c r="T126" s="53" t="s">
        <v>904</v>
      </c>
      <c r="U126" s="59">
        <v>43600</v>
      </c>
      <c r="V126" s="59">
        <v>43830</v>
      </c>
      <c r="W126" s="148"/>
      <c r="X126" s="107"/>
      <c r="Y126" s="151"/>
      <c r="Z126" s="113" t="str">
        <f t="shared" si="130"/>
        <v/>
      </c>
      <c r="AA126" s="114" t="str">
        <f t="shared" si="131"/>
        <v/>
      </c>
      <c r="AB126" s="115" t="str">
        <f t="shared" si="132"/>
        <v/>
      </c>
      <c r="AC126" s="106"/>
      <c r="AD126" s="152"/>
      <c r="AE126" s="148"/>
      <c r="AF126" s="107"/>
      <c r="AG126" s="151"/>
      <c r="AH126" s="149" t="str">
        <f t="shared" si="140"/>
        <v/>
      </c>
      <c r="AI126" s="114" t="str">
        <f t="shared" si="141"/>
        <v/>
      </c>
      <c r="AJ126" s="115" t="str">
        <f t="shared" si="142"/>
        <v/>
      </c>
      <c r="AK126" s="106"/>
      <c r="AL126" s="152"/>
      <c r="AM126" s="202">
        <v>43677</v>
      </c>
      <c r="AN126" s="106" t="s">
        <v>1266</v>
      </c>
      <c r="AO126" s="151">
        <v>1.5</v>
      </c>
      <c r="AP126" s="113">
        <f t="shared" si="143"/>
        <v>0.375</v>
      </c>
      <c r="AQ126" s="114">
        <f t="shared" si="144"/>
        <v>0.375</v>
      </c>
      <c r="AR126" s="111" t="str">
        <f t="shared" si="145"/>
        <v>AMARILLO</v>
      </c>
      <c r="AS126" s="106" t="s">
        <v>1275</v>
      </c>
      <c r="AT126" s="152" t="s">
        <v>1258</v>
      </c>
      <c r="AU126" s="43" t="str">
        <f t="shared" si="138"/>
        <v>Pendiente</v>
      </c>
      <c r="AV126" s="107"/>
      <c r="AW126" s="54" t="s">
        <v>34</v>
      </c>
    </row>
    <row r="127" spans="1:52" ht="50.1" customHeight="1" x14ac:dyDescent="0.25">
      <c r="A127" s="208">
        <v>351</v>
      </c>
      <c r="B127" s="150">
        <v>43556</v>
      </c>
      <c r="C127" s="106" t="s">
        <v>33</v>
      </c>
      <c r="D127" s="107"/>
      <c r="E127" s="106" t="s">
        <v>860</v>
      </c>
      <c r="F127" s="150">
        <v>43546</v>
      </c>
      <c r="G127" s="115">
        <v>9</v>
      </c>
      <c r="H127" s="52" t="s">
        <v>50</v>
      </c>
      <c r="I127" s="53" t="s">
        <v>883</v>
      </c>
      <c r="J127" s="88" t="s">
        <v>864</v>
      </c>
      <c r="K127" s="89" t="s">
        <v>884</v>
      </c>
      <c r="L127" s="87">
        <v>2</v>
      </c>
      <c r="M127" s="133" t="s">
        <v>43</v>
      </c>
      <c r="N127" s="53" t="str">
        <f>IF(H127="","",VLOOKUP(H127,dato!$A$2:$B$43,2,FALSE))</f>
        <v>Gloria Verónica Zambrano Ocampo</v>
      </c>
      <c r="O127" s="53" t="s">
        <v>50</v>
      </c>
      <c r="P127" s="152" t="str">
        <f>IF(H127="","",VLOOKUP(O127,dato!$A$2:$B$133,2,FALSE))</f>
        <v>Gloria Verónica Zambrano Ocampo</v>
      </c>
      <c r="Q127" s="118" t="s">
        <v>887</v>
      </c>
      <c r="R127" s="53" t="s">
        <v>888</v>
      </c>
      <c r="S127" s="67">
        <v>0.9</v>
      </c>
      <c r="T127" s="53" t="s">
        <v>889</v>
      </c>
      <c r="U127" s="59">
        <v>43600</v>
      </c>
      <c r="V127" s="59">
        <v>43860</v>
      </c>
      <c r="W127" s="201"/>
      <c r="X127" s="107"/>
      <c r="Y127" s="151"/>
      <c r="Z127" s="113" t="str">
        <f t="shared" si="130"/>
        <v/>
      </c>
      <c r="AA127" s="114" t="str">
        <f t="shared" si="131"/>
        <v/>
      </c>
      <c r="AB127" s="115" t="str">
        <f t="shared" si="132"/>
        <v/>
      </c>
      <c r="AC127" s="106"/>
      <c r="AD127" s="152"/>
      <c r="AE127" s="148"/>
      <c r="AF127" s="107"/>
      <c r="AG127" s="151"/>
      <c r="AH127" s="149" t="str">
        <f t="shared" si="140"/>
        <v/>
      </c>
      <c r="AI127" s="114" t="str">
        <f t="shared" si="141"/>
        <v/>
      </c>
      <c r="AJ127" s="115" t="str">
        <f t="shared" si="142"/>
        <v/>
      </c>
      <c r="AK127" s="106"/>
      <c r="AL127" s="152"/>
      <c r="AM127" s="199">
        <v>43691</v>
      </c>
      <c r="AN127" s="106" t="s">
        <v>1517</v>
      </c>
      <c r="AO127" s="151">
        <v>1.5</v>
      </c>
      <c r="AP127" s="113">
        <f t="shared" si="143"/>
        <v>0.75</v>
      </c>
      <c r="AQ127" s="114">
        <f t="shared" si="144"/>
        <v>0.83333333333333326</v>
      </c>
      <c r="AR127" s="111" t="str">
        <f t="shared" si="145"/>
        <v>AMARILLO</v>
      </c>
      <c r="AS127" s="106" t="s">
        <v>1519</v>
      </c>
      <c r="AT127" s="107" t="s">
        <v>1323</v>
      </c>
      <c r="AU127" s="43" t="str">
        <f t="shared" si="138"/>
        <v>Pendiente</v>
      </c>
      <c r="AV127" s="107"/>
      <c r="AW127" s="54" t="s">
        <v>34</v>
      </c>
    </row>
    <row r="128" spans="1:52" s="167" customFormat="1" ht="50.1" customHeight="1" x14ac:dyDescent="0.25">
      <c r="A128" s="208">
        <v>352</v>
      </c>
      <c r="B128" s="150">
        <v>43578</v>
      </c>
      <c r="C128" s="106" t="s">
        <v>33</v>
      </c>
      <c r="D128" s="107"/>
      <c r="E128" s="106" t="s">
        <v>918</v>
      </c>
      <c r="F128" s="150">
        <v>43578</v>
      </c>
      <c r="G128" s="115" t="s">
        <v>223</v>
      </c>
      <c r="H128" s="52" t="s">
        <v>1216</v>
      </c>
      <c r="I128" s="53" t="s">
        <v>920</v>
      </c>
      <c r="J128" s="88" t="s">
        <v>939</v>
      </c>
      <c r="K128" s="89" t="s">
        <v>955</v>
      </c>
      <c r="L128" s="87">
        <v>1</v>
      </c>
      <c r="M128" s="133" t="s">
        <v>46</v>
      </c>
      <c r="N128" s="53" t="str">
        <f>IF(H128="","",VLOOKUP(H128,dato!$A$2:$B$43,2,FALSE))</f>
        <v>Cdte.Gerardo Alonso Martínez Riveros</v>
      </c>
      <c r="O128" s="52" t="s">
        <v>1216</v>
      </c>
      <c r="P128" s="152" t="str">
        <f>IF(H128="","",VLOOKUP(O128,dato!$A$2:$B$133,2,FALSE))</f>
        <v>Cdte.Gerardo Alonso Martínez Riveros</v>
      </c>
      <c r="Q128" s="118" t="s">
        <v>143</v>
      </c>
      <c r="R128" s="53" t="s">
        <v>986</v>
      </c>
      <c r="S128" s="67">
        <v>0.9</v>
      </c>
      <c r="T128" s="53" t="s">
        <v>1004</v>
      </c>
      <c r="U128" s="59">
        <v>43593</v>
      </c>
      <c r="V128" s="59">
        <v>43707</v>
      </c>
      <c r="W128" s="148"/>
      <c r="X128" s="107"/>
      <c r="Y128" s="151"/>
      <c r="Z128" s="113" t="str">
        <f t="shared" si="130"/>
        <v/>
      </c>
      <c r="AA128" s="114" t="str">
        <f t="shared" si="131"/>
        <v/>
      </c>
      <c r="AB128" s="115" t="str">
        <f t="shared" si="132"/>
        <v/>
      </c>
      <c r="AC128" s="106"/>
      <c r="AD128" s="152"/>
      <c r="AE128" s="148"/>
      <c r="AF128" s="107"/>
      <c r="AG128" s="151"/>
      <c r="AH128" s="149" t="str">
        <f t="shared" si="140"/>
        <v/>
      </c>
      <c r="AI128" s="114" t="str">
        <f t="shared" si="141"/>
        <v/>
      </c>
      <c r="AJ128" s="115" t="str">
        <f t="shared" si="142"/>
        <v/>
      </c>
      <c r="AK128" s="106"/>
      <c r="AL128" s="152"/>
      <c r="AM128" s="204">
        <v>43677</v>
      </c>
      <c r="AN128" s="106" t="s">
        <v>1300</v>
      </c>
      <c r="AO128" s="151">
        <v>1</v>
      </c>
      <c r="AP128" s="113">
        <f t="shared" si="143"/>
        <v>1</v>
      </c>
      <c r="AQ128" s="114">
        <f t="shared" si="144"/>
        <v>1</v>
      </c>
      <c r="AR128" s="111" t="str">
        <f t="shared" si="145"/>
        <v>OK</v>
      </c>
      <c r="AS128" s="106" t="s">
        <v>1316</v>
      </c>
      <c r="AT128" s="152" t="s">
        <v>39</v>
      </c>
      <c r="AU128" s="43" t="str">
        <f t="shared" ref="AU128:AU191" si="146">IF(A128="","",IF(OR(AA128=100%,AI128=100%,AY128=100%,BG128=100%),"Cumplida","Pendiente"))</f>
        <v>Pendiente</v>
      </c>
      <c r="AV128" s="107"/>
      <c r="AW128" s="54" t="s">
        <v>34</v>
      </c>
      <c r="AX128" s="166"/>
      <c r="AY128" s="166"/>
    </row>
    <row r="129" spans="1:49" ht="50.1" customHeight="1" x14ac:dyDescent="0.25">
      <c r="A129" s="208">
        <v>352</v>
      </c>
      <c r="B129" s="150">
        <v>43578</v>
      </c>
      <c r="C129" s="106" t="s">
        <v>33</v>
      </c>
      <c r="D129" s="107"/>
      <c r="E129" s="106" t="s">
        <v>918</v>
      </c>
      <c r="F129" s="150">
        <v>43578</v>
      </c>
      <c r="G129" s="115" t="s">
        <v>227</v>
      </c>
      <c r="H129" s="52" t="s">
        <v>1216</v>
      </c>
      <c r="I129" s="53" t="s">
        <v>921</v>
      </c>
      <c r="J129" s="88" t="s">
        <v>940</v>
      </c>
      <c r="K129" s="89" t="s">
        <v>956</v>
      </c>
      <c r="L129" s="87">
        <v>1</v>
      </c>
      <c r="M129" s="133" t="s">
        <v>46</v>
      </c>
      <c r="N129" s="53" t="str">
        <f>IF(H129="","",VLOOKUP(H129,dato!$A$2:$B$43,2,FALSE))</f>
        <v>Cdte.Gerardo Alonso Martínez Riveros</v>
      </c>
      <c r="O129" s="52" t="s">
        <v>1216</v>
      </c>
      <c r="P129" s="152" t="str">
        <f>IF(H129="","",VLOOKUP(O129,dato!$A$2:$B$133,2,FALSE))</f>
        <v>Cdte.Gerardo Alonso Martínez Riveros</v>
      </c>
      <c r="Q129" s="118" t="s">
        <v>143</v>
      </c>
      <c r="R129" s="53" t="s">
        <v>987</v>
      </c>
      <c r="S129" s="67">
        <v>0.9</v>
      </c>
      <c r="T129" s="53" t="s">
        <v>1005</v>
      </c>
      <c r="U129" s="59">
        <v>43593</v>
      </c>
      <c r="V129" s="59">
        <v>43920</v>
      </c>
      <c r="W129" s="148"/>
      <c r="X129" s="107"/>
      <c r="Y129" s="151"/>
      <c r="Z129" s="113" t="str">
        <f t="shared" si="130"/>
        <v/>
      </c>
      <c r="AA129" s="114" t="str">
        <f t="shared" si="131"/>
        <v/>
      </c>
      <c r="AB129" s="115" t="str">
        <f t="shared" si="132"/>
        <v/>
      </c>
      <c r="AC129" s="106"/>
      <c r="AD129" s="152"/>
      <c r="AE129" s="148"/>
      <c r="AF129" s="107"/>
      <c r="AG129" s="151"/>
      <c r="AH129" s="149" t="str">
        <f t="shared" si="140"/>
        <v/>
      </c>
      <c r="AI129" s="114" t="str">
        <f t="shared" si="141"/>
        <v/>
      </c>
      <c r="AJ129" s="115" t="str">
        <f t="shared" si="142"/>
        <v/>
      </c>
      <c r="AK129" s="106"/>
      <c r="AL129" s="152"/>
      <c r="AM129" s="204">
        <v>43677</v>
      </c>
      <c r="AN129" s="106" t="s">
        <v>1301</v>
      </c>
      <c r="AO129" s="151">
        <v>1</v>
      </c>
      <c r="AP129" s="113">
        <f t="shared" si="143"/>
        <v>1</v>
      </c>
      <c r="AQ129" s="114">
        <f t="shared" si="144"/>
        <v>1</v>
      </c>
      <c r="AR129" s="111" t="str">
        <f t="shared" si="145"/>
        <v>OK</v>
      </c>
      <c r="AS129" s="106" t="s">
        <v>1317</v>
      </c>
      <c r="AT129" s="152" t="s">
        <v>39</v>
      </c>
      <c r="AU129" s="43" t="str">
        <f t="shared" si="146"/>
        <v>Pendiente</v>
      </c>
      <c r="AV129" s="107"/>
      <c r="AW129" s="54" t="s">
        <v>34</v>
      </c>
    </row>
    <row r="130" spans="1:49" ht="50.1" customHeight="1" x14ac:dyDescent="0.25">
      <c r="A130" s="208">
        <v>352</v>
      </c>
      <c r="B130" s="150">
        <v>43578</v>
      </c>
      <c r="C130" s="106" t="s">
        <v>33</v>
      </c>
      <c r="D130" s="107"/>
      <c r="E130" s="106" t="s">
        <v>918</v>
      </c>
      <c r="F130" s="150">
        <v>43578</v>
      </c>
      <c r="G130" s="115" t="s">
        <v>228</v>
      </c>
      <c r="H130" s="52" t="s">
        <v>51</v>
      </c>
      <c r="I130" s="53" t="s">
        <v>922</v>
      </c>
      <c r="J130" s="88" t="s">
        <v>941</v>
      </c>
      <c r="K130" s="89" t="s">
        <v>957</v>
      </c>
      <c r="L130" s="87">
        <v>1</v>
      </c>
      <c r="M130" s="133" t="s">
        <v>46</v>
      </c>
      <c r="N130" s="53" t="str">
        <f>IF(H130="","",VLOOKUP(H130,dato!$A$2:$B$43,2,FALSE))</f>
        <v>Hernando Ibagué Rodríguez</v>
      </c>
      <c r="O130" s="52" t="s">
        <v>51</v>
      </c>
      <c r="P130" s="152" t="str">
        <f>IF(H130="","",VLOOKUP(O130,dato!$A$2:$B$133,2,FALSE))</f>
        <v>Hernando Ibagué Rodríguez</v>
      </c>
      <c r="Q130" s="118" t="s">
        <v>143</v>
      </c>
      <c r="R130" s="53" t="s">
        <v>988</v>
      </c>
      <c r="S130" s="67">
        <v>1</v>
      </c>
      <c r="T130" s="53" t="s">
        <v>1006</v>
      </c>
      <c r="U130" s="59">
        <v>43593</v>
      </c>
      <c r="V130" s="59">
        <v>43860</v>
      </c>
      <c r="W130" s="148"/>
      <c r="X130" s="107"/>
      <c r="Y130" s="151"/>
      <c r="Z130" s="113" t="str">
        <f t="shared" si="130"/>
        <v/>
      </c>
      <c r="AA130" s="114" t="str">
        <f t="shared" si="131"/>
        <v/>
      </c>
      <c r="AB130" s="115" t="str">
        <f t="shared" si="132"/>
        <v/>
      </c>
      <c r="AC130" s="106"/>
      <c r="AD130" s="152"/>
      <c r="AE130" s="148"/>
      <c r="AF130" s="107"/>
      <c r="AG130" s="151"/>
      <c r="AH130" s="149" t="str">
        <f t="shared" si="140"/>
        <v/>
      </c>
      <c r="AI130" s="114" t="str">
        <f t="shared" si="141"/>
        <v/>
      </c>
      <c r="AJ130" s="115" t="str">
        <f t="shared" si="142"/>
        <v/>
      </c>
      <c r="AK130" s="106"/>
      <c r="AL130" s="152"/>
      <c r="AM130" s="199">
        <v>43679</v>
      </c>
      <c r="AN130" s="152" t="s">
        <v>1330</v>
      </c>
      <c r="AO130" s="153">
        <v>0.375</v>
      </c>
      <c r="AP130" s="113">
        <f t="shared" si="143"/>
        <v>0.375</v>
      </c>
      <c r="AQ130" s="114">
        <f t="shared" si="144"/>
        <v>0.375</v>
      </c>
      <c r="AR130" s="111" t="str">
        <f t="shared" si="145"/>
        <v>AMARILLO</v>
      </c>
      <c r="AS130" s="152" t="s">
        <v>1350</v>
      </c>
      <c r="AT130" s="152" t="s">
        <v>629</v>
      </c>
      <c r="AU130" s="43" t="str">
        <f t="shared" si="146"/>
        <v>Pendiente</v>
      </c>
      <c r="AV130" s="107"/>
      <c r="AW130" s="54" t="s">
        <v>34</v>
      </c>
    </row>
    <row r="131" spans="1:49" ht="50.1" customHeight="1" x14ac:dyDescent="0.25">
      <c r="A131" s="208">
        <v>352</v>
      </c>
      <c r="B131" s="150">
        <v>43578</v>
      </c>
      <c r="C131" s="106" t="s">
        <v>33</v>
      </c>
      <c r="D131" s="107"/>
      <c r="E131" s="106" t="s">
        <v>918</v>
      </c>
      <c r="F131" s="150">
        <v>43578</v>
      </c>
      <c r="G131" s="115" t="s">
        <v>905</v>
      </c>
      <c r="H131" s="52" t="s">
        <v>51</v>
      </c>
      <c r="I131" s="53" t="s">
        <v>923</v>
      </c>
      <c r="J131" s="88" t="s">
        <v>942</v>
      </c>
      <c r="K131" s="89" t="s">
        <v>958</v>
      </c>
      <c r="L131" s="87">
        <v>1</v>
      </c>
      <c r="M131" s="133" t="s">
        <v>46</v>
      </c>
      <c r="N131" s="53" t="str">
        <f>IF(H131="","",VLOOKUP(H131,dato!$A$2:$B$43,2,FALSE))</f>
        <v>Hernando Ibagué Rodríguez</v>
      </c>
      <c r="O131" s="52" t="s">
        <v>51</v>
      </c>
      <c r="P131" s="152" t="str">
        <f>IF(H131="","",VLOOKUP(O131,dato!$A$2:$B$133,2,FALSE))</f>
        <v>Hernando Ibagué Rodríguez</v>
      </c>
      <c r="Q131" s="118" t="s">
        <v>143</v>
      </c>
      <c r="R131" s="53" t="s">
        <v>989</v>
      </c>
      <c r="S131" s="67">
        <v>1</v>
      </c>
      <c r="T131" s="53" t="s">
        <v>1007</v>
      </c>
      <c r="U131" s="59">
        <v>43593</v>
      </c>
      <c r="V131" s="59">
        <v>43860</v>
      </c>
      <c r="W131" s="148"/>
      <c r="X131" s="107"/>
      <c r="Y131" s="151"/>
      <c r="Z131" s="113" t="str">
        <f t="shared" si="130"/>
        <v/>
      </c>
      <c r="AA131" s="114" t="str">
        <f t="shared" si="131"/>
        <v/>
      </c>
      <c r="AB131" s="115" t="str">
        <f t="shared" si="132"/>
        <v/>
      </c>
      <c r="AC131" s="106"/>
      <c r="AD131" s="152"/>
      <c r="AE131" s="148"/>
      <c r="AF131" s="107"/>
      <c r="AG131" s="151"/>
      <c r="AH131" s="149" t="str">
        <f t="shared" si="140"/>
        <v/>
      </c>
      <c r="AI131" s="114" t="str">
        <f t="shared" si="141"/>
        <v/>
      </c>
      <c r="AJ131" s="115" t="str">
        <f t="shared" si="142"/>
        <v/>
      </c>
      <c r="AK131" s="106"/>
      <c r="AL131" s="152"/>
      <c r="AM131" s="199">
        <v>43678</v>
      </c>
      <c r="AN131" s="152" t="s">
        <v>1331</v>
      </c>
      <c r="AO131" s="151">
        <v>0.375</v>
      </c>
      <c r="AP131" s="113">
        <f t="shared" si="143"/>
        <v>0.375</v>
      </c>
      <c r="AQ131" s="114">
        <f t="shared" si="144"/>
        <v>0.375</v>
      </c>
      <c r="AR131" s="111" t="str">
        <f t="shared" si="145"/>
        <v>AMARILLO</v>
      </c>
      <c r="AS131" s="152" t="s">
        <v>1350</v>
      </c>
      <c r="AT131" s="152" t="s">
        <v>629</v>
      </c>
      <c r="AU131" s="43" t="str">
        <f t="shared" si="146"/>
        <v>Pendiente</v>
      </c>
      <c r="AV131" s="107"/>
      <c r="AW131" s="54" t="s">
        <v>34</v>
      </c>
    </row>
    <row r="132" spans="1:49" ht="50.1" customHeight="1" x14ac:dyDescent="0.25">
      <c r="A132" s="208">
        <v>352</v>
      </c>
      <c r="B132" s="150">
        <v>43578</v>
      </c>
      <c r="C132" s="106" t="s">
        <v>33</v>
      </c>
      <c r="D132" s="107"/>
      <c r="E132" s="106" t="s">
        <v>918</v>
      </c>
      <c r="F132" s="150">
        <v>43578</v>
      </c>
      <c r="G132" s="115" t="s">
        <v>905</v>
      </c>
      <c r="H132" s="52" t="s">
        <v>97</v>
      </c>
      <c r="I132" s="53" t="s">
        <v>923</v>
      </c>
      <c r="J132" s="88" t="s">
        <v>943</v>
      </c>
      <c r="K132" s="89" t="s">
        <v>959</v>
      </c>
      <c r="L132" s="87">
        <v>2</v>
      </c>
      <c r="M132" s="133" t="s">
        <v>46</v>
      </c>
      <c r="N132" s="53" t="str">
        <f>IF(H132="","",VLOOKUP(H132,dato!$A$2:$B$43,2,FALSE))</f>
        <v>Pedro Andres Manosalva Rincón</v>
      </c>
      <c r="O132" s="53" t="s">
        <v>97</v>
      </c>
      <c r="P132" s="152" t="str">
        <f>IF(H132="","",VLOOKUP(O132,dato!$A$2:$B$133,2,FALSE))</f>
        <v>Pedro Andres Manosalva Rincón</v>
      </c>
      <c r="Q132" s="118" t="s">
        <v>143</v>
      </c>
      <c r="R132" s="53" t="s">
        <v>990</v>
      </c>
      <c r="S132" s="67">
        <v>0.8</v>
      </c>
      <c r="T132" s="53" t="s">
        <v>1008</v>
      </c>
      <c r="U132" s="59">
        <v>43595</v>
      </c>
      <c r="V132" s="59">
        <v>43830</v>
      </c>
      <c r="W132" s="148"/>
      <c r="X132" s="107"/>
      <c r="Y132" s="151"/>
      <c r="Z132" s="113" t="str">
        <f t="shared" si="130"/>
        <v/>
      </c>
      <c r="AA132" s="114" t="str">
        <f t="shared" si="131"/>
        <v/>
      </c>
      <c r="AB132" s="115" t="str">
        <f t="shared" si="132"/>
        <v/>
      </c>
      <c r="AC132" s="106"/>
      <c r="AD132" s="152"/>
      <c r="AE132" s="148"/>
      <c r="AF132" s="107"/>
      <c r="AG132" s="151"/>
      <c r="AH132" s="149" t="str">
        <f t="shared" si="140"/>
        <v/>
      </c>
      <c r="AI132" s="114" t="str">
        <f t="shared" si="141"/>
        <v/>
      </c>
      <c r="AJ132" s="115" t="str">
        <f t="shared" si="142"/>
        <v/>
      </c>
      <c r="AK132" s="106"/>
      <c r="AL132" s="152"/>
      <c r="AM132" s="206">
        <v>43685</v>
      </c>
      <c r="AN132" s="187" t="s">
        <v>1255</v>
      </c>
      <c r="AO132" s="188">
        <v>1.3</v>
      </c>
      <c r="AP132" s="113">
        <f t="shared" si="143"/>
        <v>0.65</v>
      </c>
      <c r="AQ132" s="114">
        <f t="shared" si="144"/>
        <v>0.8125</v>
      </c>
      <c r="AR132" s="111" t="str">
        <f t="shared" si="145"/>
        <v>AMARILLO</v>
      </c>
      <c r="AS132" s="211" t="s">
        <v>1530</v>
      </c>
      <c r="AT132" s="107" t="s">
        <v>1258</v>
      </c>
      <c r="AU132" s="43" t="str">
        <f t="shared" si="146"/>
        <v>Pendiente</v>
      </c>
      <c r="AV132" s="107"/>
      <c r="AW132" s="54" t="s">
        <v>34</v>
      </c>
    </row>
    <row r="133" spans="1:49" ht="50.1" customHeight="1" x14ac:dyDescent="0.25">
      <c r="A133" s="208">
        <v>352</v>
      </c>
      <c r="B133" s="150">
        <v>43578</v>
      </c>
      <c r="C133" s="106" t="s">
        <v>33</v>
      </c>
      <c r="D133" s="107"/>
      <c r="E133" s="106" t="s">
        <v>918</v>
      </c>
      <c r="F133" s="150">
        <v>43578</v>
      </c>
      <c r="G133" s="115" t="s">
        <v>905</v>
      </c>
      <c r="H133" s="52" t="s">
        <v>97</v>
      </c>
      <c r="I133" s="53" t="s">
        <v>923</v>
      </c>
      <c r="J133" s="88" t="s">
        <v>943</v>
      </c>
      <c r="K133" s="89" t="s">
        <v>960</v>
      </c>
      <c r="L133" s="87">
        <v>3</v>
      </c>
      <c r="M133" s="133" t="s">
        <v>46</v>
      </c>
      <c r="N133" s="53" t="str">
        <f>IF(H133="","",VLOOKUP(H133,dato!$A$2:$B$43,2,FALSE))</f>
        <v>Pedro Andres Manosalva Rincón</v>
      </c>
      <c r="O133" s="53" t="s">
        <v>97</v>
      </c>
      <c r="P133" s="152" t="str">
        <f>IF(H133="","",VLOOKUP(O133,dato!$A$2:$B$133,2,FALSE))</f>
        <v>Pedro Andres Manosalva Rincón</v>
      </c>
      <c r="Q133" s="118" t="s">
        <v>143</v>
      </c>
      <c r="R133" s="53" t="s">
        <v>990</v>
      </c>
      <c r="S133" s="67">
        <v>0.8</v>
      </c>
      <c r="T133" s="53" t="s">
        <v>1009</v>
      </c>
      <c r="U133" s="59">
        <v>43595</v>
      </c>
      <c r="V133" s="59">
        <v>43830</v>
      </c>
      <c r="W133" s="148"/>
      <c r="X133" s="107"/>
      <c r="Y133" s="151"/>
      <c r="Z133" s="113" t="str">
        <f t="shared" si="130"/>
        <v/>
      </c>
      <c r="AA133" s="114" t="str">
        <f t="shared" si="131"/>
        <v/>
      </c>
      <c r="AB133" s="115" t="str">
        <f t="shared" si="132"/>
        <v/>
      </c>
      <c r="AC133" s="106"/>
      <c r="AD133" s="152"/>
      <c r="AE133" s="148"/>
      <c r="AF133" s="107"/>
      <c r="AG133" s="151"/>
      <c r="AH133" s="149" t="str">
        <f t="shared" si="140"/>
        <v/>
      </c>
      <c r="AI133" s="114" t="str">
        <f t="shared" si="141"/>
        <v/>
      </c>
      <c r="AJ133" s="115" t="str">
        <f t="shared" si="142"/>
        <v/>
      </c>
      <c r="AK133" s="106"/>
      <c r="AL133" s="152"/>
      <c r="AM133" s="206">
        <v>43685</v>
      </c>
      <c r="AN133" s="211" t="s">
        <v>1531</v>
      </c>
      <c r="AO133" s="188">
        <v>1.3</v>
      </c>
      <c r="AP133" s="113">
        <f t="shared" si="143"/>
        <v>0.43333333333333335</v>
      </c>
      <c r="AQ133" s="114">
        <f t="shared" si="144"/>
        <v>0.54166666666666663</v>
      </c>
      <c r="AR133" s="111" t="str">
        <f t="shared" si="145"/>
        <v>AMARILLO</v>
      </c>
      <c r="AS133" s="211" t="s">
        <v>1532</v>
      </c>
      <c r="AT133" s="107" t="s">
        <v>1258</v>
      </c>
      <c r="AU133" s="43" t="str">
        <f t="shared" si="146"/>
        <v>Pendiente</v>
      </c>
      <c r="AV133" s="107"/>
      <c r="AW133" s="54" t="s">
        <v>34</v>
      </c>
    </row>
    <row r="134" spans="1:49" ht="50.1" customHeight="1" x14ac:dyDescent="0.25">
      <c r="A134" s="208">
        <v>352</v>
      </c>
      <c r="B134" s="150">
        <v>43578</v>
      </c>
      <c r="C134" s="106" t="s">
        <v>33</v>
      </c>
      <c r="D134" s="107"/>
      <c r="E134" s="106" t="s">
        <v>918</v>
      </c>
      <c r="F134" s="150">
        <v>43578</v>
      </c>
      <c r="G134" s="115" t="s">
        <v>906</v>
      </c>
      <c r="H134" s="52" t="s">
        <v>51</v>
      </c>
      <c r="I134" s="53" t="s">
        <v>924</v>
      </c>
      <c r="J134" s="88" t="s">
        <v>944</v>
      </c>
      <c r="K134" s="89" t="s">
        <v>961</v>
      </c>
      <c r="L134" s="87">
        <v>6</v>
      </c>
      <c r="M134" s="133" t="s">
        <v>46</v>
      </c>
      <c r="N134" s="53" t="str">
        <f>IF(H134="","",VLOOKUP(H134,dato!$A$2:$B$43,2,FALSE))</f>
        <v>Hernando Ibagué Rodríguez</v>
      </c>
      <c r="O134" s="52" t="s">
        <v>51</v>
      </c>
      <c r="P134" s="152" t="str">
        <f>IF(H134="","",VLOOKUP(O134,dato!$A$2:$B$133,2,FALSE))</f>
        <v>Hernando Ibagué Rodríguez</v>
      </c>
      <c r="Q134" s="118" t="s">
        <v>143</v>
      </c>
      <c r="R134" s="53" t="s">
        <v>991</v>
      </c>
      <c r="S134" s="67">
        <v>1</v>
      </c>
      <c r="T134" s="53" t="s">
        <v>1007</v>
      </c>
      <c r="U134" s="59">
        <v>43593</v>
      </c>
      <c r="V134" s="59">
        <v>43860</v>
      </c>
      <c r="W134" s="148"/>
      <c r="X134" s="107"/>
      <c r="Y134" s="151"/>
      <c r="Z134" s="113" t="str">
        <f t="shared" si="130"/>
        <v/>
      </c>
      <c r="AA134" s="114" t="str">
        <f t="shared" si="131"/>
        <v/>
      </c>
      <c r="AB134" s="115" t="str">
        <f t="shared" si="132"/>
        <v/>
      </c>
      <c r="AC134" s="106"/>
      <c r="AD134" s="152"/>
      <c r="AE134" s="148"/>
      <c r="AF134" s="107"/>
      <c r="AG134" s="151"/>
      <c r="AH134" s="149" t="str">
        <f t="shared" si="140"/>
        <v/>
      </c>
      <c r="AI134" s="114" t="str">
        <f t="shared" si="141"/>
        <v/>
      </c>
      <c r="AJ134" s="115" t="str">
        <f t="shared" si="142"/>
        <v/>
      </c>
      <c r="AK134" s="106"/>
      <c r="AL134" s="152"/>
      <c r="AM134" s="199">
        <v>43678</v>
      </c>
      <c r="AN134" s="152" t="s">
        <v>1332</v>
      </c>
      <c r="AO134" s="151">
        <v>0</v>
      </c>
      <c r="AP134" s="113">
        <f t="shared" si="143"/>
        <v>0</v>
      </c>
      <c r="AQ134" s="114">
        <f t="shared" si="144"/>
        <v>0</v>
      </c>
      <c r="AR134" s="111" t="str">
        <f t="shared" si="145"/>
        <v>ROJO</v>
      </c>
      <c r="AS134" s="152" t="s">
        <v>1351</v>
      </c>
      <c r="AT134" s="152" t="s">
        <v>629</v>
      </c>
      <c r="AU134" s="43" t="str">
        <f t="shared" si="146"/>
        <v>Pendiente</v>
      </c>
      <c r="AV134" s="107"/>
      <c r="AW134" s="54" t="s">
        <v>34</v>
      </c>
    </row>
    <row r="135" spans="1:49" ht="50.1" customHeight="1" x14ac:dyDescent="0.25">
      <c r="A135" s="208">
        <v>352</v>
      </c>
      <c r="B135" s="150">
        <v>43578</v>
      </c>
      <c r="C135" s="106" t="s">
        <v>33</v>
      </c>
      <c r="D135" s="107"/>
      <c r="E135" s="106" t="s">
        <v>918</v>
      </c>
      <c r="F135" s="150">
        <v>43578</v>
      </c>
      <c r="G135" s="115" t="s">
        <v>907</v>
      </c>
      <c r="H135" s="52" t="s">
        <v>97</v>
      </c>
      <c r="I135" s="53" t="s">
        <v>925</v>
      </c>
      <c r="J135" s="88" t="s">
        <v>945</v>
      </c>
      <c r="K135" s="89" t="s">
        <v>962</v>
      </c>
      <c r="L135" s="87">
        <v>2</v>
      </c>
      <c r="M135" s="133" t="s">
        <v>46</v>
      </c>
      <c r="N135" s="53" t="str">
        <f>IF(H135="","",VLOOKUP(H135,dato!$A$2:$B$43,2,FALSE))</f>
        <v>Pedro Andres Manosalva Rincón</v>
      </c>
      <c r="O135" s="53" t="s">
        <v>97</v>
      </c>
      <c r="P135" s="152" t="str">
        <f>IF(H135="","",VLOOKUP(O135,dato!$A$2:$B$133,2,FALSE))</f>
        <v>Pedro Andres Manosalva Rincón</v>
      </c>
      <c r="Q135" s="118" t="s">
        <v>143</v>
      </c>
      <c r="R135" s="53" t="s">
        <v>990</v>
      </c>
      <c r="S135" s="67">
        <v>0.8</v>
      </c>
      <c r="T135" s="53" t="s">
        <v>1008</v>
      </c>
      <c r="U135" s="59">
        <v>43595</v>
      </c>
      <c r="V135" s="59">
        <v>43830</v>
      </c>
      <c r="W135" s="148"/>
      <c r="X135" s="107"/>
      <c r="Y135" s="151"/>
      <c r="Z135" s="113" t="str">
        <f t="shared" si="130"/>
        <v/>
      </c>
      <c r="AA135" s="114" t="str">
        <f t="shared" si="131"/>
        <v/>
      </c>
      <c r="AB135" s="115" t="str">
        <f t="shared" si="132"/>
        <v/>
      </c>
      <c r="AC135" s="106"/>
      <c r="AD135" s="152"/>
      <c r="AE135" s="148"/>
      <c r="AF135" s="107"/>
      <c r="AG135" s="151"/>
      <c r="AH135" s="149" t="str">
        <f t="shared" si="140"/>
        <v/>
      </c>
      <c r="AI135" s="114" t="str">
        <f t="shared" si="141"/>
        <v/>
      </c>
      <c r="AJ135" s="115" t="str">
        <f t="shared" si="142"/>
        <v/>
      </c>
      <c r="AK135" s="106"/>
      <c r="AL135" s="152"/>
      <c r="AM135" s="206">
        <v>43685</v>
      </c>
      <c r="AN135" s="187" t="s">
        <v>1255</v>
      </c>
      <c r="AO135" s="188">
        <v>1.3</v>
      </c>
      <c r="AP135" s="113">
        <f t="shared" si="143"/>
        <v>0.65</v>
      </c>
      <c r="AQ135" s="114">
        <f t="shared" si="144"/>
        <v>0.8125</v>
      </c>
      <c r="AR135" s="111" t="str">
        <f t="shared" si="145"/>
        <v>AMARILLO</v>
      </c>
      <c r="AS135" s="211" t="s">
        <v>1533</v>
      </c>
      <c r="AT135" s="107" t="s">
        <v>1258</v>
      </c>
      <c r="AU135" s="43" t="str">
        <f t="shared" si="146"/>
        <v>Pendiente</v>
      </c>
      <c r="AV135" s="107"/>
      <c r="AW135" s="54" t="s">
        <v>34</v>
      </c>
    </row>
    <row r="136" spans="1:49" ht="50.1" customHeight="1" x14ac:dyDescent="0.25">
      <c r="A136" s="208">
        <v>352</v>
      </c>
      <c r="B136" s="150">
        <v>43578</v>
      </c>
      <c r="C136" s="106" t="s">
        <v>33</v>
      </c>
      <c r="D136" s="107"/>
      <c r="E136" s="106" t="s">
        <v>918</v>
      </c>
      <c r="F136" s="150">
        <v>43578</v>
      </c>
      <c r="G136" s="115" t="s">
        <v>907</v>
      </c>
      <c r="H136" s="52" t="s">
        <v>97</v>
      </c>
      <c r="I136" s="53" t="s">
        <v>925</v>
      </c>
      <c r="J136" s="88" t="s">
        <v>945</v>
      </c>
      <c r="K136" s="89" t="s">
        <v>963</v>
      </c>
      <c r="L136" s="87">
        <v>3</v>
      </c>
      <c r="M136" s="133" t="s">
        <v>46</v>
      </c>
      <c r="N136" s="53" t="str">
        <f>IF(H136="","",VLOOKUP(H136,dato!$A$2:$B$43,2,FALSE))</f>
        <v>Pedro Andres Manosalva Rincón</v>
      </c>
      <c r="O136" s="53" t="s">
        <v>97</v>
      </c>
      <c r="P136" s="152" t="str">
        <f>IF(H136="","",VLOOKUP(O136,dato!$A$2:$B$133,2,FALSE))</f>
        <v>Pedro Andres Manosalva Rincón</v>
      </c>
      <c r="Q136" s="118" t="s">
        <v>143</v>
      </c>
      <c r="R136" s="53" t="s">
        <v>990</v>
      </c>
      <c r="S136" s="67">
        <v>0.8</v>
      </c>
      <c r="T136" s="53" t="s">
        <v>1009</v>
      </c>
      <c r="U136" s="59">
        <v>43595</v>
      </c>
      <c r="V136" s="59">
        <v>43830</v>
      </c>
      <c r="W136" s="148"/>
      <c r="X136" s="107"/>
      <c r="Y136" s="151"/>
      <c r="Z136" s="113" t="str">
        <f t="shared" si="130"/>
        <v/>
      </c>
      <c r="AA136" s="114" t="str">
        <f t="shared" si="131"/>
        <v/>
      </c>
      <c r="AB136" s="115" t="str">
        <f t="shared" si="132"/>
        <v/>
      </c>
      <c r="AC136" s="106"/>
      <c r="AD136" s="152"/>
      <c r="AE136" s="148"/>
      <c r="AF136" s="107"/>
      <c r="AG136" s="151"/>
      <c r="AH136" s="149" t="str">
        <f t="shared" si="140"/>
        <v/>
      </c>
      <c r="AI136" s="114" t="str">
        <f t="shared" si="141"/>
        <v/>
      </c>
      <c r="AJ136" s="115" t="str">
        <f t="shared" si="142"/>
        <v/>
      </c>
      <c r="AK136" s="106"/>
      <c r="AL136" s="152"/>
      <c r="AM136" s="206">
        <v>43685</v>
      </c>
      <c r="AN136" s="211" t="s">
        <v>1534</v>
      </c>
      <c r="AO136" s="188">
        <v>1.3</v>
      </c>
      <c r="AP136" s="113">
        <f t="shared" si="143"/>
        <v>0.43333333333333335</v>
      </c>
      <c r="AQ136" s="114">
        <f t="shared" si="144"/>
        <v>0.54166666666666663</v>
      </c>
      <c r="AR136" s="111" t="str">
        <f t="shared" si="145"/>
        <v>AMARILLO</v>
      </c>
      <c r="AS136" s="211" t="s">
        <v>1535</v>
      </c>
      <c r="AT136" s="107" t="s">
        <v>1258</v>
      </c>
      <c r="AU136" s="43" t="str">
        <f t="shared" si="146"/>
        <v>Pendiente</v>
      </c>
      <c r="AV136" s="107"/>
      <c r="AW136" s="54" t="s">
        <v>34</v>
      </c>
    </row>
    <row r="137" spans="1:49" ht="50.1" customHeight="1" x14ac:dyDescent="0.25">
      <c r="A137" s="208">
        <v>352</v>
      </c>
      <c r="B137" s="150">
        <v>43578</v>
      </c>
      <c r="C137" s="106" t="s">
        <v>33</v>
      </c>
      <c r="D137" s="107"/>
      <c r="E137" s="106" t="s">
        <v>918</v>
      </c>
      <c r="F137" s="150">
        <v>43578</v>
      </c>
      <c r="G137" s="115" t="s">
        <v>908</v>
      </c>
      <c r="H137" s="52" t="s">
        <v>97</v>
      </c>
      <c r="I137" s="53" t="s">
        <v>926</v>
      </c>
      <c r="J137" s="88" t="s">
        <v>946</v>
      </c>
      <c r="K137" s="89" t="s">
        <v>964</v>
      </c>
      <c r="L137" s="87">
        <v>2</v>
      </c>
      <c r="M137" s="133" t="s">
        <v>46</v>
      </c>
      <c r="N137" s="53" t="str">
        <f>IF(H137="","",VLOOKUP(H137,dato!$A$2:$B$43,2,FALSE))</f>
        <v>Pedro Andres Manosalva Rincón</v>
      </c>
      <c r="O137" s="53" t="s">
        <v>97</v>
      </c>
      <c r="P137" s="152" t="str">
        <f>IF(H137="","",VLOOKUP(O137,dato!$A$2:$B$133,2,FALSE))</f>
        <v>Pedro Andres Manosalva Rincón</v>
      </c>
      <c r="Q137" s="118" t="s">
        <v>143</v>
      </c>
      <c r="R137" s="53" t="s">
        <v>990</v>
      </c>
      <c r="S137" s="67">
        <v>0.8</v>
      </c>
      <c r="T137" s="53" t="s">
        <v>1010</v>
      </c>
      <c r="U137" s="59">
        <v>43595</v>
      </c>
      <c r="V137" s="59">
        <v>43830</v>
      </c>
      <c r="W137" s="148"/>
      <c r="X137" s="107"/>
      <c r="Y137" s="151"/>
      <c r="Z137" s="113" t="str">
        <f t="shared" si="130"/>
        <v/>
      </c>
      <c r="AA137" s="114" t="str">
        <f t="shared" si="131"/>
        <v/>
      </c>
      <c r="AB137" s="115" t="str">
        <f t="shared" si="132"/>
        <v/>
      </c>
      <c r="AC137" s="106"/>
      <c r="AD137" s="152"/>
      <c r="AE137" s="148"/>
      <c r="AF137" s="107"/>
      <c r="AG137" s="151"/>
      <c r="AH137" s="149" t="str">
        <f t="shared" si="140"/>
        <v/>
      </c>
      <c r="AI137" s="114" t="str">
        <f t="shared" si="141"/>
        <v/>
      </c>
      <c r="AJ137" s="115" t="str">
        <f t="shared" si="142"/>
        <v/>
      </c>
      <c r="AK137" s="106"/>
      <c r="AL137" s="152"/>
      <c r="AM137" s="206">
        <v>43685</v>
      </c>
      <c r="AN137" s="187" t="s">
        <v>1255</v>
      </c>
      <c r="AO137" s="188">
        <v>1.3</v>
      </c>
      <c r="AP137" s="113">
        <f t="shared" si="143"/>
        <v>0.65</v>
      </c>
      <c r="AQ137" s="114">
        <f t="shared" si="144"/>
        <v>0.8125</v>
      </c>
      <c r="AR137" s="111" t="str">
        <f t="shared" si="145"/>
        <v>AMARILLO</v>
      </c>
      <c r="AS137" s="211" t="s">
        <v>1536</v>
      </c>
      <c r="AT137" s="107" t="s">
        <v>1258</v>
      </c>
      <c r="AU137" s="43" t="str">
        <f t="shared" si="146"/>
        <v>Pendiente</v>
      </c>
      <c r="AV137" s="107"/>
      <c r="AW137" s="54" t="s">
        <v>34</v>
      </c>
    </row>
    <row r="138" spans="1:49" ht="50.1" customHeight="1" x14ac:dyDescent="0.25">
      <c r="A138" s="208">
        <v>352</v>
      </c>
      <c r="B138" s="150">
        <v>43578</v>
      </c>
      <c r="C138" s="106" t="s">
        <v>33</v>
      </c>
      <c r="D138" s="107"/>
      <c r="E138" s="106" t="s">
        <v>918</v>
      </c>
      <c r="F138" s="150">
        <v>43578</v>
      </c>
      <c r="G138" s="115" t="s">
        <v>908</v>
      </c>
      <c r="H138" s="52" t="s">
        <v>97</v>
      </c>
      <c r="I138" s="53" t="s">
        <v>926</v>
      </c>
      <c r="J138" s="88" t="s">
        <v>946</v>
      </c>
      <c r="K138" s="89" t="s">
        <v>963</v>
      </c>
      <c r="L138" s="87">
        <v>2</v>
      </c>
      <c r="M138" s="133" t="s">
        <v>46</v>
      </c>
      <c r="N138" s="53" t="str">
        <f>IF(H138="","",VLOOKUP(H138,dato!$A$2:$B$43,2,FALSE))</f>
        <v>Pedro Andres Manosalva Rincón</v>
      </c>
      <c r="O138" s="53" t="s">
        <v>97</v>
      </c>
      <c r="P138" s="152" t="str">
        <f>IF(H138="","",VLOOKUP(O138,dato!$A$2:$B$133,2,FALSE))</f>
        <v>Pedro Andres Manosalva Rincón</v>
      </c>
      <c r="Q138" s="118" t="s">
        <v>143</v>
      </c>
      <c r="R138" s="53" t="s">
        <v>990</v>
      </c>
      <c r="S138" s="67">
        <v>0.8</v>
      </c>
      <c r="T138" s="53" t="s">
        <v>1009</v>
      </c>
      <c r="U138" s="59">
        <v>43595</v>
      </c>
      <c r="V138" s="59">
        <v>43830</v>
      </c>
      <c r="W138" s="148"/>
      <c r="X138" s="107"/>
      <c r="Y138" s="151"/>
      <c r="Z138" s="113" t="str">
        <f t="shared" si="130"/>
        <v/>
      </c>
      <c r="AA138" s="114" t="str">
        <f t="shared" si="131"/>
        <v/>
      </c>
      <c r="AB138" s="115" t="str">
        <f t="shared" si="132"/>
        <v/>
      </c>
      <c r="AC138" s="106"/>
      <c r="AD138" s="152"/>
      <c r="AE138" s="148"/>
      <c r="AF138" s="107"/>
      <c r="AG138" s="151"/>
      <c r="AH138" s="149" t="str">
        <f t="shared" si="140"/>
        <v/>
      </c>
      <c r="AI138" s="114" t="str">
        <f t="shared" si="141"/>
        <v/>
      </c>
      <c r="AJ138" s="115" t="str">
        <f t="shared" si="142"/>
        <v/>
      </c>
      <c r="AK138" s="106"/>
      <c r="AL138" s="152"/>
      <c r="AM138" s="206">
        <v>43685</v>
      </c>
      <c r="AN138" s="211" t="s">
        <v>1534</v>
      </c>
      <c r="AO138" s="188">
        <v>1.3</v>
      </c>
      <c r="AP138" s="113">
        <f t="shared" si="143"/>
        <v>0.65</v>
      </c>
      <c r="AQ138" s="114">
        <f t="shared" si="144"/>
        <v>0.8125</v>
      </c>
      <c r="AR138" s="111" t="str">
        <f t="shared" si="145"/>
        <v>AMARILLO</v>
      </c>
      <c r="AS138" s="211" t="s">
        <v>1537</v>
      </c>
      <c r="AT138" s="107" t="s">
        <v>1258</v>
      </c>
      <c r="AU138" s="43" t="str">
        <f t="shared" si="146"/>
        <v>Pendiente</v>
      </c>
      <c r="AV138" s="107"/>
      <c r="AW138" s="54" t="s">
        <v>34</v>
      </c>
    </row>
    <row r="139" spans="1:49" ht="50.1" customHeight="1" x14ac:dyDescent="0.25">
      <c r="A139" s="208">
        <v>352</v>
      </c>
      <c r="B139" s="150">
        <v>43578</v>
      </c>
      <c r="C139" s="106" t="s">
        <v>33</v>
      </c>
      <c r="D139" s="107"/>
      <c r="E139" s="106" t="s">
        <v>918</v>
      </c>
      <c r="F139" s="150">
        <v>43578</v>
      </c>
      <c r="G139" s="115" t="s">
        <v>909</v>
      </c>
      <c r="H139" s="180" t="s">
        <v>1219</v>
      </c>
      <c r="I139" s="53" t="s">
        <v>927</v>
      </c>
      <c r="J139" s="88" t="s">
        <v>947</v>
      </c>
      <c r="K139" s="89" t="s">
        <v>965</v>
      </c>
      <c r="L139" s="87">
        <v>1</v>
      </c>
      <c r="M139" s="133" t="s">
        <v>46</v>
      </c>
      <c r="N139" s="53" t="str">
        <f>IF(H139="","",VLOOKUP(H139,dato!$A$2:$B$43,2,FALSE))</f>
        <v>Juan Carlos Gómez Melgarejo</v>
      </c>
      <c r="O139" s="53" t="s">
        <v>1219</v>
      </c>
      <c r="P139" s="152" t="str">
        <f>IF(H139="","",VLOOKUP(O139,dato!$A$2:$B$133,2,FALSE))</f>
        <v>Juan Carlos Gómez Melgarejo</v>
      </c>
      <c r="Q139" s="118" t="s">
        <v>143</v>
      </c>
      <c r="R139" s="53" t="s">
        <v>992</v>
      </c>
      <c r="S139" s="67">
        <v>1</v>
      </c>
      <c r="T139" s="53" t="s">
        <v>1011</v>
      </c>
      <c r="U139" s="59">
        <v>43600</v>
      </c>
      <c r="V139" s="59">
        <v>43814</v>
      </c>
      <c r="W139" s="148"/>
      <c r="X139" s="107"/>
      <c r="Y139" s="151"/>
      <c r="Z139" s="113" t="str">
        <f t="shared" si="130"/>
        <v/>
      </c>
      <c r="AA139" s="114" t="str">
        <f t="shared" si="131"/>
        <v/>
      </c>
      <c r="AB139" s="115" t="str">
        <f t="shared" si="132"/>
        <v/>
      </c>
      <c r="AC139" s="106"/>
      <c r="AD139" s="152"/>
      <c r="AE139" s="148"/>
      <c r="AF139" s="107"/>
      <c r="AG139" s="151"/>
      <c r="AH139" s="149" t="str">
        <f t="shared" si="140"/>
        <v/>
      </c>
      <c r="AI139" s="114" t="str">
        <f t="shared" si="141"/>
        <v/>
      </c>
      <c r="AJ139" s="115" t="str">
        <f t="shared" si="142"/>
        <v/>
      </c>
      <c r="AK139" s="106"/>
      <c r="AL139" s="152"/>
      <c r="AM139" s="202">
        <v>43682</v>
      </c>
      <c r="AN139" s="106" t="s">
        <v>1276</v>
      </c>
      <c r="AO139" s="151">
        <v>0.5</v>
      </c>
      <c r="AP139" s="113">
        <f t="shared" si="143"/>
        <v>0.5</v>
      </c>
      <c r="AQ139" s="114">
        <f t="shared" si="144"/>
        <v>0.5</v>
      </c>
      <c r="AR139" s="111" t="str">
        <f t="shared" si="145"/>
        <v>AMARILLO</v>
      </c>
      <c r="AS139" s="106" t="s">
        <v>1279</v>
      </c>
      <c r="AT139" s="152" t="s">
        <v>39</v>
      </c>
      <c r="AU139" s="43" t="str">
        <f t="shared" si="146"/>
        <v>Pendiente</v>
      </c>
      <c r="AV139" s="107"/>
      <c r="AW139" s="54" t="s">
        <v>34</v>
      </c>
    </row>
    <row r="140" spans="1:49" ht="50.1" customHeight="1" x14ac:dyDescent="0.25">
      <c r="A140" s="208">
        <v>352</v>
      </c>
      <c r="B140" s="150">
        <v>43578</v>
      </c>
      <c r="C140" s="106" t="s">
        <v>33</v>
      </c>
      <c r="D140" s="107"/>
      <c r="E140" s="106" t="s">
        <v>918</v>
      </c>
      <c r="F140" s="150">
        <v>43578</v>
      </c>
      <c r="G140" s="115" t="s">
        <v>909</v>
      </c>
      <c r="H140" s="180" t="s">
        <v>1219</v>
      </c>
      <c r="I140" s="53" t="s">
        <v>927</v>
      </c>
      <c r="J140" s="88" t="s">
        <v>947</v>
      </c>
      <c r="K140" s="89" t="s">
        <v>966</v>
      </c>
      <c r="L140" s="87">
        <v>1</v>
      </c>
      <c r="M140" s="133" t="s">
        <v>46</v>
      </c>
      <c r="N140" s="53" t="str">
        <f>IF(H140="","",VLOOKUP(H140,dato!$A$2:$B$43,2,FALSE))</f>
        <v>Juan Carlos Gómez Melgarejo</v>
      </c>
      <c r="O140" s="53" t="s">
        <v>1219</v>
      </c>
      <c r="P140" s="152" t="str">
        <f>IF(H140="","",VLOOKUP(O140,dato!$A$2:$B$133,2,FALSE))</f>
        <v>Juan Carlos Gómez Melgarejo</v>
      </c>
      <c r="Q140" s="118" t="s">
        <v>143</v>
      </c>
      <c r="R140" s="53" t="s">
        <v>992</v>
      </c>
      <c r="S140" s="67">
        <v>1</v>
      </c>
      <c r="T140" s="53" t="s">
        <v>1011</v>
      </c>
      <c r="U140" s="59">
        <v>43600</v>
      </c>
      <c r="V140" s="59">
        <v>43814</v>
      </c>
      <c r="W140" s="148"/>
      <c r="X140" s="107"/>
      <c r="Y140" s="151"/>
      <c r="Z140" s="113" t="str">
        <f t="shared" si="130"/>
        <v/>
      </c>
      <c r="AA140" s="114" t="str">
        <f t="shared" si="131"/>
        <v/>
      </c>
      <c r="AB140" s="115" t="str">
        <f t="shared" si="132"/>
        <v/>
      </c>
      <c r="AC140" s="106"/>
      <c r="AD140" s="152"/>
      <c r="AE140" s="148"/>
      <c r="AF140" s="107"/>
      <c r="AG140" s="151"/>
      <c r="AH140" s="149" t="str">
        <f t="shared" si="140"/>
        <v/>
      </c>
      <c r="AI140" s="114" t="str">
        <f t="shared" si="141"/>
        <v/>
      </c>
      <c r="AJ140" s="115" t="str">
        <f t="shared" si="142"/>
        <v/>
      </c>
      <c r="AK140" s="106"/>
      <c r="AL140" s="152"/>
      <c r="AM140" s="202">
        <v>43682</v>
      </c>
      <c r="AN140" s="106" t="s">
        <v>1277</v>
      </c>
      <c r="AO140" s="151">
        <v>0.8</v>
      </c>
      <c r="AP140" s="113">
        <f t="shared" si="143"/>
        <v>0.8</v>
      </c>
      <c r="AQ140" s="114">
        <f t="shared" si="144"/>
        <v>0.8</v>
      </c>
      <c r="AR140" s="111" t="str">
        <f t="shared" si="145"/>
        <v>AMARILLO</v>
      </c>
      <c r="AS140" s="106" t="s">
        <v>1280</v>
      </c>
      <c r="AT140" s="152" t="s">
        <v>39</v>
      </c>
      <c r="AU140" s="43" t="str">
        <f t="shared" si="146"/>
        <v>Pendiente</v>
      </c>
      <c r="AV140" s="107"/>
      <c r="AW140" s="54" t="s">
        <v>34</v>
      </c>
    </row>
    <row r="141" spans="1:49" ht="50.1" customHeight="1" x14ac:dyDescent="0.25">
      <c r="A141" s="208">
        <v>352</v>
      </c>
      <c r="B141" s="150">
        <v>43578</v>
      </c>
      <c r="C141" s="106" t="s">
        <v>33</v>
      </c>
      <c r="D141" s="107"/>
      <c r="E141" s="106" t="s">
        <v>918</v>
      </c>
      <c r="F141" s="150">
        <v>43578</v>
      </c>
      <c r="G141" s="115" t="s">
        <v>909</v>
      </c>
      <c r="H141" s="52" t="s">
        <v>51</v>
      </c>
      <c r="I141" s="53" t="s">
        <v>927</v>
      </c>
      <c r="J141" s="88" t="s">
        <v>948</v>
      </c>
      <c r="K141" s="89" t="s">
        <v>967</v>
      </c>
      <c r="L141" s="87">
        <v>1</v>
      </c>
      <c r="M141" s="133" t="s">
        <v>46</v>
      </c>
      <c r="N141" s="53" t="str">
        <f>IF(H141="","",VLOOKUP(H141,dato!$A$2:$B$43,2,FALSE))</f>
        <v>Hernando Ibagué Rodríguez</v>
      </c>
      <c r="O141" s="53" t="s">
        <v>51</v>
      </c>
      <c r="P141" s="152" t="str">
        <f>IF(H141="","",VLOOKUP(O141,dato!$A$2:$B$133,2,FALSE))</f>
        <v>Hernando Ibagué Rodríguez</v>
      </c>
      <c r="Q141" s="118" t="s">
        <v>143</v>
      </c>
      <c r="R141" s="53" t="s">
        <v>993</v>
      </c>
      <c r="S141" s="67">
        <v>1</v>
      </c>
      <c r="T141" s="53" t="s">
        <v>1012</v>
      </c>
      <c r="U141" s="59">
        <v>43593</v>
      </c>
      <c r="V141" s="59">
        <v>43829</v>
      </c>
      <c r="W141" s="148"/>
      <c r="X141" s="107"/>
      <c r="Y141" s="151"/>
      <c r="Z141" s="113" t="str">
        <f t="shared" si="130"/>
        <v/>
      </c>
      <c r="AA141" s="114" t="str">
        <f t="shared" si="131"/>
        <v/>
      </c>
      <c r="AB141" s="115" t="str">
        <f t="shared" si="132"/>
        <v/>
      </c>
      <c r="AC141" s="106"/>
      <c r="AD141" s="152"/>
      <c r="AE141" s="148"/>
      <c r="AF141" s="107"/>
      <c r="AG141" s="151"/>
      <c r="AH141" s="149" t="str">
        <f t="shared" si="140"/>
        <v/>
      </c>
      <c r="AI141" s="114" t="str">
        <f t="shared" si="141"/>
        <v/>
      </c>
      <c r="AJ141" s="115" t="str">
        <f t="shared" si="142"/>
        <v/>
      </c>
      <c r="AK141" s="106"/>
      <c r="AL141" s="152"/>
      <c r="AM141" s="199">
        <v>43675</v>
      </c>
      <c r="AN141" s="152" t="s">
        <v>1333</v>
      </c>
      <c r="AO141" s="151">
        <v>0.25</v>
      </c>
      <c r="AP141" s="113">
        <f t="shared" si="143"/>
        <v>0.25</v>
      </c>
      <c r="AQ141" s="114">
        <f t="shared" si="144"/>
        <v>0.25</v>
      </c>
      <c r="AR141" s="111" t="str">
        <f t="shared" si="145"/>
        <v>ROJO</v>
      </c>
      <c r="AS141" s="152" t="s">
        <v>1352</v>
      </c>
      <c r="AT141" s="152" t="s">
        <v>629</v>
      </c>
      <c r="AU141" s="43" t="str">
        <f t="shared" si="146"/>
        <v>Pendiente</v>
      </c>
      <c r="AV141" s="107"/>
      <c r="AW141" s="54" t="s">
        <v>34</v>
      </c>
    </row>
    <row r="142" spans="1:49" ht="50.1" customHeight="1" x14ac:dyDescent="0.25">
      <c r="A142" s="208">
        <v>352</v>
      </c>
      <c r="B142" s="150">
        <v>43578</v>
      </c>
      <c r="C142" s="106" t="s">
        <v>33</v>
      </c>
      <c r="D142" s="107"/>
      <c r="E142" s="106" t="s">
        <v>918</v>
      </c>
      <c r="F142" s="150">
        <v>43578</v>
      </c>
      <c r="G142" s="115" t="s">
        <v>909</v>
      </c>
      <c r="H142" s="52" t="s">
        <v>51</v>
      </c>
      <c r="I142" s="53" t="s">
        <v>927</v>
      </c>
      <c r="J142" s="88" t="s">
        <v>948</v>
      </c>
      <c r="K142" s="89" t="s">
        <v>968</v>
      </c>
      <c r="L142" s="87">
        <v>2</v>
      </c>
      <c r="M142" s="133" t="s">
        <v>46</v>
      </c>
      <c r="N142" s="53" t="str">
        <f>IF(H142="","",VLOOKUP(H142,dato!$A$2:$B$43,2,FALSE))</f>
        <v>Hernando Ibagué Rodríguez</v>
      </c>
      <c r="O142" s="53" t="s">
        <v>51</v>
      </c>
      <c r="P142" s="152" t="str">
        <f>IF(H142="","",VLOOKUP(O142,dato!$A$2:$B$133,2,FALSE))</f>
        <v>Hernando Ibagué Rodríguez</v>
      </c>
      <c r="Q142" s="118" t="s">
        <v>143</v>
      </c>
      <c r="R142" s="53" t="s">
        <v>994</v>
      </c>
      <c r="S142" s="67">
        <v>1</v>
      </c>
      <c r="T142" s="53" t="s">
        <v>1013</v>
      </c>
      <c r="U142" s="59">
        <v>43593</v>
      </c>
      <c r="V142" s="59">
        <v>43829</v>
      </c>
      <c r="W142" s="148"/>
      <c r="X142" s="107"/>
      <c r="Y142" s="151"/>
      <c r="Z142" s="113" t="str">
        <f t="shared" si="130"/>
        <v/>
      </c>
      <c r="AA142" s="114" t="str">
        <f t="shared" si="131"/>
        <v/>
      </c>
      <c r="AB142" s="115" t="str">
        <f t="shared" si="132"/>
        <v/>
      </c>
      <c r="AC142" s="106"/>
      <c r="AD142" s="152"/>
      <c r="AE142" s="148"/>
      <c r="AF142" s="107"/>
      <c r="AG142" s="151"/>
      <c r="AH142" s="149" t="str">
        <f t="shared" si="140"/>
        <v/>
      </c>
      <c r="AI142" s="114" t="str">
        <f t="shared" si="141"/>
        <v/>
      </c>
      <c r="AJ142" s="115" t="str">
        <f t="shared" si="142"/>
        <v/>
      </c>
      <c r="AK142" s="106"/>
      <c r="AL142" s="152"/>
      <c r="AM142" s="199">
        <v>43675</v>
      </c>
      <c r="AN142" s="152" t="s">
        <v>1334</v>
      </c>
      <c r="AO142" s="151">
        <v>0.5</v>
      </c>
      <c r="AP142" s="113">
        <f t="shared" si="143"/>
        <v>0.25</v>
      </c>
      <c r="AQ142" s="114">
        <f t="shared" si="144"/>
        <v>0.25</v>
      </c>
      <c r="AR142" s="111" t="str">
        <f t="shared" si="145"/>
        <v>ROJO</v>
      </c>
      <c r="AS142" s="152" t="s">
        <v>1353</v>
      </c>
      <c r="AT142" s="152" t="s">
        <v>629</v>
      </c>
      <c r="AU142" s="43" t="str">
        <f t="shared" si="146"/>
        <v>Pendiente</v>
      </c>
      <c r="AV142" s="107"/>
      <c r="AW142" s="54" t="s">
        <v>34</v>
      </c>
    </row>
    <row r="143" spans="1:49" ht="50.1" customHeight="1" x14ac:dyDescent="0.25">
      <c r="A143" s="208">
        <v>352</v>
      </c>
      <c r="B143" s="150">
        <v>43578</v>
      </c>
      <c r="C143" s="106" t="s">
        <v>33</v>
      </c>
      <c r="D143" s="107"/>
      <c r="E143" s="106" t="s">
        <v>918</v>
      </c>
      <c r="F143" s="150">
        <v>43578</v>
      </c>
      <c r="G143" s="115" t="s">
        <v>231</v>
      </c>
      <c r="H143" s="108" t="s">
        <v>1219</v>
      </c>
      <c r="I143" s="53" t="s">
        <v>928</v>
      </c>
      <c r="J143" s="88" t="s">
        <v>947</v>
      </c>
      <c r="K143" s="89" t="s">
        <v>965</v>
      </c>
      <c r="L143" s="87">
        <v>1</v>
      </c>
      <c r="M143" s="133" t="s">
        <v>46</v>
      </c>
      <c r="N143" s="53" t="str">
        <f>IF(H143="","",VLOOKUP(H143,dato!$A$2:$B$43,2,FALSE))</f>
        <v>Juan Carlos Gómez Melgarejo</v>
      </c>
      <c r="O143" s="53" t="s">
        <v>1219</v>
      </c>
      <c r="P143" s="152" t="str">
        <f>IF(H143="","",VLOOKUP(O143,dato!$A$2:$B$133,2,FALSE))</f>
        <v>Juan Carlos Gómez Melgarejo</v>
      </c>
      <c r="Q143" s="118" t="s">
        <v>143</v>
      </c>
      <c r="R143" s="53" t="s">
        <v>992</v>
      </c>
      <c r="S143" s="67">
        <v>1</v>
      </c>
      <c r="T143" s="53" t="s">
        <v>1011</v>
      </c>
      <c r="U143" s="59">
        <v>43600</v>
      </c>
      <c r="V143" s="59">
        <v>43814</v>
      </c>
      <c r="W143" s="148"/>
      <c r="X143" s="107"/>
      <c r="Y143" s="151"/>
      <c r="Z143" s="113" t="str">
        <f t="shared" si="130"/>
        <v/>
      </c>
      <c r="AA143" s="114" t="str">
        <f t="shared" si="131"/>
        <v/>
      </c>
      <c r="AB143" s="115" t="str">
        <f t="shared" si="132"/>
        <v/>
      </c>
      <c r="AC143" s="106"/>
      <c r="AD143" s="152"/>
      <c r="AE143" s="148"/>
      <c r="AF143" s="107"/>
      <c r="AG143" s="151"/>
      <c r="AH143" s="149" t="str">
        <f t="shared" si="140"/>
        <v/>
      </c>
      <c r="AI143" s="114" t="str">
        <f t="shared" si="141"/>
        <v/>
      </c>
      <c r="AJ143" s="115" t="str">
        <f t="shared" si="142"/>
        <v/>
      </c>
      <c r="AK143" s="106"/>
      <c r="AL143" s="152"/>
      <c r="AM143" s="202">
        <v>43682</v>
      </c>
      <c r="AN143" s="106" t="s">
        <v>1276</v>
      </c>
      <c r="AO143" s="151">
        <v>0.5</v>
      </c>
      <c r="AP143" s="113">
        <f t="shared" si="143"/>
        <v>0.5</v>
      </c>
      <c r="AQ143" s="114">
        <f t="shared" si="144"/>
        <v>0.5</v>
      </c>
      <c r="AR143" s="111" t="str">
        <f t="shared" si="145"/>
        <v>AMARILLO</v>
      </c>
      <c r="AS143" s="106" t="s">
        <v>1279</v>
      </c>
      <c r="AT143" s="152" t="s">
        <v>39</v>
      </c>
      <c r="AU143" s="43" t="str">
        <f t="shared" si="146"/>
        <v>Pendiente</v>
      </c>
      <c r="AV143" s="107"/>
      <c r="AW143" s="54" t="s">
        <v>34</v>
      </c>
    </row>
    <row r="144" spans="1:49" ht="50.1" customHeight="1" x14ac:dyDescent="0.25">
      <c r="A144" s="208">
        <v>352</v>
      </c>
      <c r="B144" s="150">
        <v>43578</v>
      </c>
      <c r="C144" s="106" t="s">
        <v>33</v>
      </c>
      <c r="D144" s="107"/>
      <c r="E144" s="106" t="s">
        <v>918</v>
      </c>
      <c r="F144" s="150">
        <v>43578</v>
      </c>
      <c r="G144" s="115" t="s">
        <v>231</v>
      </c>
      <c r="H144" s="108" t="s">
        <v>1219</v>
      </c>
      <c r="I144" s="53" t="s">
        <v>928</v>
      </c>
      <c r="J144" s="88" t="s">
        <v>947</v>
      </c>
      <c r="K144" s="89" t="s">
        <v>966</v>
      </c>
      <c r="L144" s="87">
        <v>1</v>
      </c>
      <c r="M144" s="133" t="s">
        <v>46</v>
      </c>
      <c r="N144" s="53" t="str">
        <f>IF(H144="","",VLOOKUP(H144,dato!$A$2:$B$43,2,FALSE))</f>
        <v>Juan Carlos Gómez Melgarejo</v>
      </c>
      <c r="O144" s="53" t="s">
        <v>1219</v>
      </c>
      <c r="P144" s="152" t="str">
        <f>IF(H144="","",VLOOKUP(O144,dato!$A$2:$B$133,2,FALSE))</f>
        <v>Juan Carlos Gómez Melgarejo</v>
      </c>
      <c r="Q144" s="118" t="s">
        <v>143</v>
      </c>
      <c r="R144" s="53" t="s">
        <v>992</v>
      </c>
      <c r="S144" s="67">
        <v>1</v>
      </c>
      <c r="T144" s="53" t="s">
        <v>1011</v>
      </c>
      <c r="U144" s="59">
        <v>43600</v>
      </c>
      <c r="V144" s="59">
        <v>43814</v>
      </c>
      <c r="W144" s="148"/>
      <c r="X144" s="107"/>
      <c r="Y144" s="151"/>
      <c r="Z144" s="113" t="str">
        <f t="shared" si="130"/>
        <v/>
      </c>
      <c r="AA144" s="114" t="str">
        <f t="shared" si="131"/>
        <v/>
      </c>
      <c r="AB144" s="115" t="str">
        <f t="shared" si="132"/>
        <v/>
      </c>
      <c r="AC144" s="106"/>
      <c r="AD144" s="152"/>
      <c r="AE144" s="148"/>
      <c r="AF144" s="107"/>
      <c r="AG144" s="151"/>
      <c r="AH144" s="149" t="str">
        <f t="shared" si="140"/>
        <v/>
      </c>
      <c r="AI144" s="114" t="str">
        <f t="shared" si="141"/>
        <v/>
      </c>
      <c r="AJ144" s="115" t="str">
        <f t="shared" si="142"/>
        <v/>
      </c>
      <c r="AK144" s="106"/>
      <c r="AL144" s="152"/>
      <c r="AM144" s="202">
        <v>43682</v>
      </c>
      <c r="AN144" s="106" t="s">
        <v>1277</v>
      </c>
      <c r="AO144" s="151">
        <v>0.8</v>
      </c>
      <c r="AP144" s="113">
        <f t="shared" si="143"/>
        <v>0.8</v>
      </c>
      <c r="AQ144" s="114">
        <f t="shared" si="144"/>
        <v>0.8</v>
      </c>
      <c r="AR144" s="111" t="str">
        <f t="shared" si="145"/>
        <v>AMARILLO</v>
      </c>
      <c r="AS144" s="106" t="s">
        <v>1280</v>
      </c>
      <c r="AT144" s="152" t="s">
        <v>39</v>
      </c>
      <c r="AU144" s="43" t="str">
        <f t="shared" si="146"/>
        <v>Pendiente</v>
      </c>
      <c r="AV144" s="107"/>
      <c r="AW144" s="54" t="s">
        <v>34</v>
      </c>
    </row>
    <row r="145" spans="1:49" ht="50.1" customHeight="1" x14ac:dyDescent="0.25">
      <c r="A145" s="208">
        <v>352</v>
      </c>
      <c r="B145" s="150">
        <v>43578</v>
      </c>
      <c r="C145" s="106" t="s">
        <v>33</v>
      </c>
      <c r="D145" s="107"/>
      <c r="E145" s="106" t="s">
        <v>918</v>
      </c>
      <c r="F145" s="150">
        <v>43578</v>
      </c>
      <c r="G145" s="115" t="s">
        <v>231</v>
      </c>
      <c r="H145" s="52" t="s">
        <v>51</v>
      </c>
      <c r="I145" s="53" t="s">
        <v>928</v>
      </c>
      <c r="J145" s="88" t="s">
        <v>948</v>
      </c>
      <c r="K145" s="89" t="s">
        <v>967</v>
      </c>
      <c r="L145" s="87">
        <v>1</v>
      </c>
      <c r="M145" s="133" t="s">
        <v>46</v>
      </c>
      <c r="N145" s="53" t="str">
        <f>IF(H145="","",VLOOKUP(H145,dato!$A$2:$B$43,2,FALSE))</f>
        <v>Hernando Ibagué Rodríguez</v>
      </c>
      <c r="O145" s="52" t="s">
        <v>51</v>
      </c>
      <c r="P145" s="152" t="str">
        <f>IF(H145="","",VLOOKUP(O145,dato!$A$2:$B$133,2,FALSE))</f>
        <v>Hernando Ibagué Rodríguez</v>
      </c>
      <c r="Q145" s="118" t="s">
        <v>143</v>
      </c>
      <c r="R145" s="53" t="s">
        <v>994</v>
      </c>
      <c r="S145" s="67">
        <v>1</v>
      </c>
      <c r="T145" s="53" t="s">
        <v>1012</v>
      </c>
      <c r="U145" s="59">
        <v>43593</v>
      </c>
      <c r="V145" s="59">
        <v>43829</v>
      </c>
      <c r="W145" s="148"/>
      <c r="X145" s="107"/>
      <c r="Y145" s="151"/>
      <c r="Z145" s="113" t="str">
        <f t="shared" si="130"/>
        <v/>
      </c>
      <c r="AA145" s="114" t="str">
        <f t="shared" si="131"/>
        <v/>
      </c>
      <c r="AB145" s="115" t="str">
        <f t="shared" si="132"/>
        <v/>
      </c>
      <c r="AC145" s="106"/>
      <c r="AD145" s="152"/>
      <c r="AE145" s="148"/>
      <c r="AF145" s="107"/>
      <c r="AG145" s="151"/>
      <c r="AH145" s="149" t="str">
        <f t="shared" si="140"/>
        <v/>
      </c>
      <c r="AI145" s="114" t="str">
        <f t="shared" si="141"/>
        <v/>
      </c>
      <c r="AJ145" s="115" t="str">
        <f t="shared" si="142"/>
        <v/>
      </c>
      <c r="AK145" s="106"/>
      <c r="AL145" s="152"/>
      <c r="AM145" s="199">
        <v>43675</v>
      </c>
      <c r="AN145" s="152" t="s">
        <v>1333</v>
      </c>
      <c r="AO145" s="151">
        <v>0.25</v>
      </c>
      <c r="AP145" s="113">
        <f t="shared" si="143"/>
        <v>0.25</v>
      </c>
      <c r="AQ145" s="114">
        <f t="shared" si="144"/>
        <v>0.25</v>
      </c>
      <c r="AR145" s="111" t="str">
        <f t="shared" si="145"/>
        <v>ROJO</v>
      </c>
      <c r="AS145" s="152" t="s">
        <v>1352</v>
      </c>
      <c r="AT145" s="152" t="s">
        <v>629</v>
      </c>
      <c r="AU145" s="43" t="str">
        <f t="shared" si="146"/>
        <v>Pendiente</v>
      </c>
      <c r="AV145" s="107"/>
      <c r="AW145" s="54" t="s">
        <v>34</v>
      </c>
    </row>
    <row r="146" spans="1:49" ht="50.1" customHeight="1" x14ac:dyDescent="0.25">
      <c r="A146" s="208">
        <v>352</v>
      </c>
      <c r="B146" s="150">
        <v>43578</v>
      </c>
      <c r="C146" s="106" t="s">
        <v>33</v>
      </c>
      <c r="D146" s="107"/>
      <c r="E146" s="106" t="s">
        <v>918</v>
      </c>
      <c r="F146" s="150">
        <v>43578</v>
      </c>
      <c r="G146" s="115" t="s">
        <v>231</v>
      </c>
      <c r="H146" s="52" t="s">
        <v>51</v>
      </c>
      <c r="I146" s="53" t="s">
        <v>928</v>
      </c>
      <c r="J146" s="88" t="s">
        <v>948</v>
      </c>
      <c r="K146" s="89" t="s">
        <v>969</v>
      </c>
      <c r="L146" s="87">
        <v>2</v>
      </c>
      <c r="M146" s="133" t="s">
        <v>46</v>
      </c>
      <c r="N146" s="53" t="str">
        <f>IF(H146="","",VLOOKUP(H146,dato!$A$2:$B$43,2,FALSE))</f>
        <v>Hernando Ibagué Rodríguez</v>
      </c>
      <c r="O146" s="52" t="s">
        <v>51</v>
      </c>
      <c r="P146" s="152" t="str">
        <f>IF(H146="","",VLOOKUP(O146,dato!$A$2:$B$133,2,FALSE))</f>
        <v>Hernando Ibagué Rodríguez</v>
      </c>
      <c r="Q146" s="118" t="s">
        <v>143</v>
      </c>
      <c r="R146" s="53" t="s">
        <v>994</v>
      </c>
      <c r="S146" s="67">
        <v>1</v>
      </c>
      <c r="T146" s="53" t="s">
        <v>1013</v>
      </c>
      <c r="U146" s="59">
        <v>43593</v>
      </c>
      <c r="V146" s="59">
        <v>43829</v>
      </c>
      <c r="W146" s="148"/>
      <c r="X146" s="107"/>
      <c r="Y146" s="151"/>
      <c r="Z146" s="113" t="str">
        <f t="shared" si="130"/>
        <v/>
      </c>
      <c r="AA146" s="114" t="str">
        <f t="shared" si="131"/>
        <v/>
      </c>
      <c r="AB146" s="115" t="str">
        <f t="shared" si="132"/>
        <v/>
      </c>
      <c r="AC146" s="106"/>
      <c r="AD146" s="152"/>
      <c r="AE146" s="148"/>
      <c r="AF146" s="107"/>
      <c r="AG146" s="151"/>
      <c r="AH146" s="149" t="str">
        <f t="shared" si="140"/>
        <v/>
      </c>
      <c r="AI146" s="114" t="str">
        <f t="shared" si="141"/>
        <v/>
      </c>
      <c r="AJ146" s="115" t="str">
        <f t="shared" si="142"/>
        <v/>
      </c>
      <c r="AK146" s="106"/>
      <c r="AL146" s="152"/>
      <c r="AM146" s="199">
        <v>43675</v>
      </c>
      <c r="AN146" s="152" t="s">
        <v>1334</v>
      </c>
      <c r="AO146" s="151">
        <v>0.5</v>
      </c>
      <c r="AP146" s="113">
        <f t="shared" si="143"/>
        <v>0.25</v>
      </c>
      <c r="AQ146" s="114">
        <f t="shared" si="144"/>
        <v>0.25</v>
      </c>
      <c r="AR146" s="111" t="str">
        <f t="shared" si="145"/>
        <v>ROJO</v>
      </c>
      <c r="AS146" s="152" t="s">
        <v>1353</v>
      </c>
      <c r="AT146" s="152" t="s">
        <v>629</v>
      </c>
      <c r="AU146" s="43" t="str">
        <f t="shared" si="146"/>
        <v>Pendiente</v>
      </c>
      <c r="AV146" s="107"/>
      <c r="AW146" s="54" t="s">
        <v>34</v>
      </c>
    </row>
    <row r="147" spans="1:49" ht="50.1" customHeight="1" x14ac:dyDescent="0.25">
      <c r="A147" s="208">
        <v>352</v>
      </c>
      <c r="B147" s="150">
        <v>43578</v>
      </c>
      <c r="C147" s="106" t="s">
        <v>33</v>
      </c>
      <c r="D147" s="107"/>
      <c r="E147" s="106" t="s">
        <v>918</v>
      </c>
      <c r="F147" s="150">
        <v>43578</v>
      </c>
      <c r="G147" s="115" t="s">
        <v>910</v>
      </c>
      <c r="H147" s="52" t="s">
        <v>51</v>
      </c>
      <c r="I147" s="53" t="s">
        <v>929</v>
      </c>
      <c r="J147" s="88" t="s">
        <v>949</v>
      </c>
      <c r="K147" s="89" t="s">
        <v>970</v>
      </c>
      <c r="L147" s="87">
        <v>1</v>
      </c>
      <c r="M147" s="133" t="s">
        <v>46</v>
      </c>
      <c r="N147" s="53" t="str">
        <f>IF(H147="","",VLOOKUP(H147,dato!$A$2:$B$43,2,FALSE))</f>
        <v>Hernando Ibagué Rodríguez</v>
      </c>
      <c r="O147" s="52" t="s">
        <v>51</v>
      </c>
      <c r="P147" s="152" t="str">
        <f>IF(H147="","",VLOOKUP(O147,dato!$A$2:$B$133,2,FALSE))</f>
        <v>Hernando Ibagué Rodríguez</v>
      </c>
      <c r="Q147" s="118" t="s">
        <v>143</v>
      </c>
      <c r="R147" s="53" t="s">
        <v>995</v>
      </c>
      <c r="S147" s="67">
        <v>1</v>
      </c>
      <c r="T147" s="53" t="s">
        <v>1014</v>
      </c>
      <c r="U147" s="59">
        <v>43593</v>
      </c>
      <c r="V147" s="59">
        <v>43860</v>
      </c>
      <c r="W147" s="148"/>
      <c r="X147" s="107"/>
      <c r="Y147" s="151"/>
      <c r="Z147" s="113" t="str">
        <f t="shared" si="130"/>
        <v/>
      </c>
      <c r="AA147" s="114" t="str">
        <f t="shared" si="131"/>
        <v/>
      </c>
      <c r="AB147" s="115" t="str">
        <f t="shared" si="132"/>
        <v/>
      </c>
      <c r="AC147" s="106"/>
      <c r="AD147" s="152"/>
      <c r="AE147" s="148"/>
      <c r="AF147" s="107"/>
      <c r="AG147" s="151"/>
      <c r="AH147" s="149" t="str">
        <f t="shared" si="140"/>
        <v/>
      </c>
      <c r="AI147" s="114" t="str">
        <f t="shared" si="141"/>
        <v/>
      </c>
      <c r="AJ147" s="115" t="str">
        <f t="shared" si="142"/>
        <v/>
      </c>
      <c r="AK147" s="106"/>
      <c r="AL147" s="152"/>
      <c r="AM147" s="199">
        <v>43675</v>
      </c>
      <c r="AN147" s="152" t="s">
        <v>1335</v>
      </c>
      <c r="AO147" s="151">
        <v>0.6</v>
      </c>
      <c r="AP147" s="113">
        <f t="shared" si="143"/>
        <v>0.6</v>
      </c>
      <c r="AQ147" s="114">
        <f t="shared" si="144"/>
        <v>0.6</v>
      </c>
      <c r="AR147" s="111" t="str">
        <f t="shared" si="145"/>
        <v>AMARILLO</v>
      </c>
      <c r="AS147" s="152" t="s">
        <v>1354</v>
      </c>
      <c r="AT147" s="152" t="s">
        <v>629</v>
      </c>
      <c r="AU147" s="43" t="str">
        <f t="shared" si="146"/>
        <v>Pendiente</v>
      </c>
      <c r="AV147" s="107"/>
      <c r="AW147" s="54" t="s">
        <v>34</v>
      </c>
    </row>
    <row r="148" spans="1:49" ht="50.1" customHeight="1" x14ac:dyDescent="0.25">
      <c r="A148" s="208">
        <v>352</v>
      </c>
      <c r="B148" s="150">
        <v>43578</v>
      </c>
      <c r="C148" s="106" t="s">
        <v>33</v>
      </c>
      <c r="D148" s="107"/>
      <c r="E148" s="106" t="s">
        <v>918</v>
      </c>
      <c r="F148" s="150">
        <v>43578</v>
      </c>
      <c r="G148" s="115" t="s">
        <v>910</v>
      </c>
      <c r="H148" s="52" t="s">
        <v>51</v>
      </c>
      <c r="I148" s="53" t="s">
        <v>929</v>
      </c>
      <c r="J148" s="88" t="s">
        <v>949</v>
      </c>
      <c r="K148" s="89" t="s">
        <v>971</v>
      </c>
      <c r="L148" s="87">
        <v>1</v>
      </c>
      <c r="M148" s="133" t="s">
        <v>46</v>
      </c>
      <c r="N148" s="53" t="str">
        <f>IF(H148="","",VLOOKUP(H148,dato!$A$2:$B$43,2,FALSE))</f>
        <v>Hernando Ibagué Rodríguez</v>
      </c>
      <c r="O148" s="52" t="s">
        <v>51</v>
      </c>
      <c r="P148" s="152" t="str">
        <f>IF(H148="","",VLOOKUP(O148,dato!$A$2:$B$133,2,FALSE))</f>
        <v>Hernando Ibagué Rodríguez</v>
      </c>
      <c r="Q148" s="118" t="s">
        <v>143</v>
      </c>
      <c r="R148" s="53" t="s">
        <v>995</v>
      </c>
      <c r="S148" s="67">
        <v>1</v>
      </c>
      <c r="T148" s="53" t="s">
        <v>1015</v>
      </c>
      <c r="U148" s="59">
        <v>43593</v>
      </c>
      <c r="V148" s="59">
        <v>43860</v>
      </c>
      <c r="W148" s="148"/>
      <c r="X148" s="107"/>
      <c r="Y148" s="151"/>
      <c r="Z148" s="113" t="str">
        <f t="shared" si="130"/>
        <v/>
      </c>
      <c r="AA148" s="114" t="str">
        <f t="shared" si="131"/>
        <v/>
      </c>
      <c r="AB148" s="115" t="str">
        <f t="shared" si="132"/>
        <v/>
      </c>
      <c r="AC148" s="106"/>
      <c r="AD148" s="152"/>
      <c r="AE148" s="148"/>
      <c r="AF148" s="107"/>
      <c r="AG148" s="151"/>
      <c r="AH148" s="149" t="str">
        <f t="shared" si="140"/>
        <v/>
      </c>
      <c r="AI148" s="114" t="str">
        <f t="shared" si="141"/>
        <v/>
      </c>
      <c r="AJ148" s="115" t="str">
        <f t="shared" si="142"/>
        <v/>
      </c>
      <c r="AK148" s="106"/>
      <c r="AL148" s="152"/>
      <c r="AM148" s="199">
        <v>43675</v>
      </c>
      <c r="AN148" s="152" t="s">
        <v>1336</v>
      </c>
      <c r="AO148" s="151">
        <v>0.125</v>
      </c>
      <c r="AP148" s="113">
        <f t="shared" si="143"/>
        <v>0.125</v>
      </c>
      <c r="AQ148" s="114">
        <f t="shared" si="144"/>
        <v>0.125</v>
      </c>
      <c r="AR148" s="111" t="str">
        <f t="shared" si="145"/>
        <v>ROJO</v>
      </c>
      <c r="AS148" s="152" t="s">
        <v>1355</v>
      </c>
      <c r="AT148" s="152" t="s">
        <v>629</v>
      </c>
      <c r="AU148" s="43" t="str">
        <f t="shared" si="146"/>
        <v>Pendiente</v>
      </c>
      <c r="AV148" s="107"/>
      <c r="AW148" s="54" t="s">
        <v>34</v>
      </c>
    </row>
    <row r="149" spans="1:49" ht="50.1" customHeight="1" x14ac:dyDescent="0.25">
      <c r="A149" s="208">
        <v>352</v>
      </c>
      <c r="B149" s="150">
        <v>43578</v>
      </c>
      <c r="C149" s="106" t="s">
        <v>33</v>
      </c>
      <c r="D149" s="107"/>
      <c r="E149" s="106" t="s">
        <v>918</v>
      </c>
      <c r="F149" s="150">
        <v>43578</v>
      </c>
      <c r="G149" s="115" t="s">
        <v>910</v>
      </c>
      <c r="H149" s="52" t="s">
        <v>51</v>
      </c>
      <c r="I149" s="53" t="s">
        <v>929</v>
      </c>
      <c r="J149" s="88" t="s">
        <v>949</v>
      </c>
      <c r="K149" s="89" t="s">
        <v>972</v>
      </c>
      <c r="L149" s="87">
        <v>1</v>
      </c>
      <c r="M149" s="133" t="s">
        <v>46</v>
      </c>
      <c r="N149" s="53" t="str">
        <f>IF(H149="","",VLOOKUP(H149,dato!$A$2:$B$43,2,FALSE))</f>
        <v>Hernando Ibagué Rodríguez</v>
      </c>
      <c r="O149" s="52" t="s">
        <v>51</v>
      </c>
      <c r="P149" s="152" t="str">
        <f>IF(H149="","",VLOOKUP(O149,dato!$A$2:$B$133,2,FALSE))</f>
        <v>Hernando Ibagué Rodríguez</v>
      </c>
      <c r="Q149" s="118" t="s">
        <v>143</v>
      </c>
      <c r="R149" s="53" t="s">
        <v>995</v>
      </c>
      <c r="S149" s="67">
        <v>1</v>
      </c>
      <c r="T149" s="53" t="s">
        <v>1016</v>
      </c>
      <c r="U149" s="59">
        <v>43593</v>
      </c>
      <c r="V149" s="59">
        <v>43860</v>
      </c>
      <c r="W149" s="148"/>
      <c r="X149" s="107"/>
      <c r="Y149" s="151"/>
      <c r="Z149" s="113" t="str">
        <f t="shared" si="130"/>
        <v/>
      </c>
      <c r="AA149" s="114" t="str">
        <f t="shared" si="131"/>
        <v/>
      </c>
      <c r="AB149" s="115" t="str">
        <f t="shared" si="132"/>
        <v/>
      </c>
      <c r="AC149" s="106"/>
      <c r="AD149" s="152"/>
      <c r="AE149" s="148"/>
      <c r="AF149" s="107"/>
      <c r="AG149" s="151"/>
      <c r="AH149" s="149" t="str">
        <f t="shared" si="140"/>
        <v/>
      </c>
      <c r="AI149" s="114" t="str">
        <f t="shared" si="141"/>
        <v/>
      </c>
      <c r="AJ149" s="115" t="str">
        <f t="shared" si="142"/>
        <v/>
      </c>
      <c r="AK149" s="106"/>
      <c r="AL149" s="152"/>
      <c r="AM149" s="199">
        <v>43675</v>
      </c>
      <c r="AN149" s="152" t="s">
        <v>1337</v>
      </c>
      <c r="AO149" s="151">
        <v>0.3</v>
      </c>
      <c r="AP149" s="113">
        <f t="shared" si="143"/>
        <v>0.3</v>
      </c>
      <c r="AQ149" s="114">
        <f t="shared" si="144"/>
        <v>0.3</v>
      </c>
      <c r="AR149" s="111" t="str">
        <f t="shared" si="145"/>
        <v>ROJO</v>
      </c>
      <c r="AS149" s="108" t="s">
        <v>1538</v>
      </c>
      <c r="AT149" s="152" t="s">
        <v>629</v>
      </c>
      <c r="AU149" s="43" t="str">
        <f t="shared" si="146"/>
        <v>Pendiente</v>
      </c>
      <c r="AV149" s="107"/>
      <c r="AW149" s="54" t="s">
        <v>34</v>
      </c>
    </row>
    <row r="150" spans="1:49" ht="50.1" customHeight="1" x14ac:dyDescent="0.25">
      <c r="A150" s="208">
        <v>352</v>
      </c>
      <c r="B150" s="150">
        <v>43578</v>
      </c>
      <c r="C150" s="106" t="s">
        <v>33</v>
      </c>
      <c r="D150" s="107"/>
      <c r="E150" s="106" t="s">
        <v>918</v>
      </c>
      <c r="F150" s="150">
        <v>43578</v>
      </c>
      <c r="G150" s="115" t="s">
        <v>910</v>
      </c>
      <c r="H150" s="52" t="s">
        <v>51</v>
      </c>
      <c r="I150" s="53" t="s">
        <v>929</v>
      </c>
      <c r="J150" s="88" t="s">
        <v>949</v>
      </c>
      <c r="K150" s="89" t="s">
        <v>973</v>
      </c>
      <c r="L150" s="87">
        <v>2</v>
      </c>
      <c r="M150" s="133" t="s">
        <v>46</v>
      </c>
      <c r="N150" s="53" t="str">
        <f>IF(H150="","",VLOOKUP(H150,dato!$A$2:$B$43,2,FALSE))</f>
        <v>Hernando Ibagué Rodríguez</v>
      </c>
      <c r="O150" s="52" t="s">
        <v>51</v>
      </c>
      <c r="P150" s="152" t="str">
        <f>IF(H150="","",VLOOKUP(O150,dato!$A$2:$B$133,2,FALSE))</f>
        <v>Hernando Ibagué Rodríguez</v>
      </c>
      <c r="Q150" s="118" t="s">
        <v>143</v>
      </c>
      <c r="R150" s="53" t="s">
        <v>995</v>
      </c>
      <c r="S150" s="67">
        <v>1</v>
      </c>
      <c r="T150" s="53" t="s">
        <v>1017</v>
      </c>
      <c r="U150" s="59">
        <v>43593</v>
      </c>
      <c r="V150" s="59">
        <v>43860</v>
      </c>
      <c r="W150" s="148"/>
      <c r="X150" s="107"/>
      <c r="Y150" s="151"/>
      <c r="Z150" s="113" t="str">
        <f t="shared" si="130"/>
        <v/>
      </c>
      <c r="AA150" s="114" t="str">
        <f t="shared" si="131"/>
        <v/>
      </c>
      <c r="AB150" s="115" t="str">
        <f t="shared" si="132"/>
        <v/>
      </c>
      <c r="AC150" s="106"/>
      <c r="AD150" s="152"/>
      <c r="AE150" s="148"/>
      <c r="AF150" s="107"/>
      <c r="AG150" s="151"/>
      <c r="AH150" s="149" t="str">
        <f t="shared" si="140"/>
        <v/>
      </c>
      <c r="AI150" s="114" t="str">
        <f t="shared" si="141"/>
        <v/>
      </c>
      <c r="AJ150" s="115" t="str">
        <f t="shared" si="142"/>
        <v/>
      </c>
      <c r="AK150" s="106"/>
      <c r="AL150" s="152"/>
      <c r="AM150" s="199">
        <v>43675</v>
      </c>
      <c r="AN150" s="152" t="s">
        <v>1338</v>
      </c>
      <c r="AO150" s="151">
        <v>0</v>
      </c>
      <c r="AP150" s="113">
        <f t="shared" si="143"/>
        <v>0</v>
      </c>
      <c r="AQ150" s="114">
        <f t="shared" si="144"/>
        <v>0</v>
      </c>
      <c r="AR150" s="111" t="str">
        <f t="shared" si="145"/>
        <v>ROJO</v>
      </c>
      <c r="AS150" s="152" t="s">
        <v>1356</v>
      </c>
      <c r="AT150" s="152" t="s">
        <v>629</v>
      </c>
      <c r="AU150" s="43" t="str">
        <f t="shared" si="146"/>
        <v>Pendiente</v>
      </c>
      <c r="AV150" s="107"/>
      <c r="AW150" s="54" t="s">
        <v>34</v>
      </c>
    </row>
    <row r="151" spans="1:49" ht="50.1" customHeight="1" x14ac:dyDescent="0.25">
      <c r="A151" s="208">
        <v>352</v>
      </c>
      <c r="B151" s="150">
        <v>43578</v>
      </c>
      <c r="C151" s="106" t="s">
        <v>33</v>
      </c>
      <c r="D151" s="107"/>
      <c r="E151" s="106" t="s">
        <v>918</v>
      </c>
      <c r="F151" s="150">
        <v>43578</v>
      </c>
      <c r="G151" s="115" t="s">
        <v>233</v>
      </c>
      <c r="H151" s="52" t="s">
        <v>51</v>
      </c>
      <c r="I151" s="53" t="s">
        <v>930</v>
      </c>
      <c r="J151" s="88" t="s">
        <v>949</v>
      </c>
      <c r="K151" s="89" t="s">
        <v>970</v>
      </c>
      <c r="L151" s="87">
        <v>1</v>
      </c>
      <c r="M151" s="133" t="s">
        <v>46</v>
      </c>
      <c r="N151" s="53" t="str">
        <f>IF(H151="","",VLOOKUP(H151,dato!$A$2:$B$43,2,FALSE))</f>
        <v>Hernando Ibagué Rodríguez</v>
      </c>
      <c r="O151" s="52" t="s">
        <v>51</v>
      </c>
      <c r="P151" s="152" t="str">
        <f>IF(H151="","",VLOOKUP(O151,dato!$A$2:$B$133,2,FALSE))</f>
        <v>Hernando Ibagué Rodríguez</v>
      </c>
      <c r="Q151" s="118" t="s">
        <v>143</v>
      </c>
      <c r="R151" s="53" t="s">
        <v>995</v>
      </c>
      <c r="S151" s="67">
        <v>1</v>
      </c>
      <c r="T151" s="53" t="s">
        <v>1018</v>
      </c>
      <c r="U151" s="59">
        <v>43593</v>
      </c>
      <c r="V151" s="59">
        <v>43829</v>
      </c>
      <c r="W151" s="148"/>
      <c r="X151" s="107"/>
      <c r="Y151" s="151"/>
      <c r="Z151" s="113" t="str">
        <f t="shared" si="130"/>
        <v/>
      </c>
      <c r="AA151" s="114" t="str">
        <f t="shared" si="131"/>
        <v/>
      </c>
      <c r="AB151" s="115" t="str">
        <f t="shared" si="132"/>
        <v/>
      </c>
      <c r="AC151" s="106"/>
      <c r="AD151" s="152"/>
      <c r="AE151" s="148"/>
      <c r="AF151" s="107"/>
      <c r="AG151" s="151"/>
      <c r="AH151" s="149" t="str">
        <f t="shared" si="140"/>
        <v/>
      </c>
      <c r="AI151" s="114" t="str">
        <f t="shared" si="141"/>
        <v/>
      </c>
      <c r="AJ151" s="115" t="str">
        <f t="shared" si="142"/>
        <v/>
      </c>
      <c r="AK151" s="106"/>
      <c r="AL151" s="152"/>
      <c r="AM151" s="199">
        <v>43678</v>
      </c>
      <c r="AN151" s="152" t="s">
        <v>1335</v>
      </c>
      <c r="AO151" s="151">
        <v>0.6</v>
      </c>
      <c r="AP151" s="113">
        <f t="shared" si="143"/>
        <v>0.6</v>
      </c>
      <c r="AQ151" s="114">
        <f t="shared" si="144"/>
        <v>0.6</v>
      </c>
      <c r="AR151" s="111" t="str">
        <f t="shared" si="145"/>
        <v>AMARILLO</v>
      </c>
      <c r="AS151" s="152" t="s">
        <v>1354</v>
      </c>
      <c r="AT151" s="152" t="s">
        <v>629</v>
      </c>
      <c r="AU151" s="43" t="str">
        <f t="shared" si="146"/>
        <v>Pendiente</v>
      </c>
      <c r="AV151" s="107"/>
      <c r="AW151" s="54" t="s">
        <v>34</v>
      </c>
    </row>
    <row r="152" spans="1:49" ht="50.1" customHeight="1" x14ac:dyDescent="0.25">
      <c r="A152" s="208">
        <v>352</v>
      </c>
      <c r="B152" s="150">
        <v>43578</v>
      </c>
      <c r="C152" s="106" t="s">
        <v>33</v>
      </c>
      <c r="D152" s="107"/>
      <c r="E152" s="106" t="s">
        <v>918</v>
      </c>
      <c r="F152" s="150">
        <v>43578</v>
      </c>
      <c r="G152" s="115" t="s">
        <v>233</v>
      </c>
      <c r="H152" s="52" t="s">
        <v>51</v>
      </c>
      <c r="I152" s="53" t="s">
        <v>930</v>
      </c>
      <c r="J152" s="88" t="s">
        <v>949</v>
      </c>
      <c r="K152" s="89" t="s">
        <v>971</v>
      </c>
      <c r="L152" s="87">
        <v>1</v>
      </c>
      <c r="M152" s="133" t="s">
        <v>46</v>
      </c>
      <c r="N152" s="53" t="str">
        <f>IF(H152="","",VLOOKUP(H152,dato!$A$2:$B$43,2,FALSE))</f>
        <v>Hernando Ibagué Rodríguez</v>
      </c>
      <c r="O152" s="52" t="s">
        <v>51</v>
      </c>
      <c r="P152" s="152" t="str">
        <f>IF(H152="","",VLOOKUP(O152,dato!$A$2:$B$133,2,FALSE))</f>
        <v>Hernando Ibagué Rodríguez</v>
      </c>
      <c r="Q152" s="118" t="s">
        <v>143</v>
      </c>
      <c r="R152" s="53" t="s">
        <v>995</v>
      </c>
      <c r="S152" s="67">
        <v>1</v>
      </c>
      <c r="T152" s="53" t="s">
        <v>1019</v>
      </c>
      <c r="U152" s="59">
        <v>43593</v>
      </c>
      <c r="V152" s="59">
        <v>43829</v>
      </c>
      <c r="W152" s="148"/>
      <c r="X152" s="107"/>
      <c r="Y152" s="151"/>
      <c r="Z152" s="113" t="str">
        <f t="shared" si="130"/>
        <v/>
      </c>
      <c r="AA152" s="114" t="str">
        <f t="shared" si="131"/>
        <v/>
      </c>
      <c r="AB152" s="115" t="str">
        <f t="shared" si="132"/>
        <v/>
      </c>
      <c r="AC152" s="106"/>
      <c r="AD152" s="152"/>
      <c r="AE152" s="148"/>
      <c r="AF152" s="107"/>
      <c r="AG152" s="151"/>
      <c r="AH152" s="149" t="str">
        <f t="shared" si="140"/>
        <v/>
      </c>
      <c r="AI152" s="114" t="str">
        <f t="shared" si="141"/>
        <v/>
      </c>
      <c r="AJ152" s="115" t="str">
        <f t="shared" si="142"/>
        <v/>
      </c>
      <c r="AK152" s="106"/>
      <c r="AL152" s="152"/>
      <c r="AM152" s="199">
        <v>43678</v>
      </c>
      <c r="AN152" s="152" t="s">
        <v>1339</v>
      </c>
      <c r="AO152" s="151">
        <v>0.125</v>
      </c>
      <c r="AP152" s="113">
        <f t="shared" si="143"/>
        <v>0.125</v>
      </c>
      <c r="AQ152" s="114">
        <f t="shared" si="144"/>
        <v>0.125</v>
      </c>
      <c r="AR152" s="111" t="str">
        <f t="shared" si="145"/>
        <v>ROJO</v>
      </c>
      <c r="AS152" s="152" t="s">
        <v>1355</v>
      </c>
      <c r="AT152" s="152" t="s">
        <v>629</v>
      </c>
      <c r="AU152" s="43" t="str">
        <f t="shared" si="146"/>
        <v>Pendiente</v>
      </c>
      <c r="AV152" s="107"/>
      <c r="AW152" s="54" t="s">
        <v>34</v>
      </c>
    </row>
    <row r="153" spans="1:49" ht="50.1" customHeight="1" x14ac:dyDescent="0.25">
      <c r="A153" s="208">
        <v>352</v>
      </c>
      <c r="B153" s="150">
        <v>43578</v>
      </c>
      <c r="C153" s="106" t="s">
        <v>33</v>
      </c>
      <c r="D153" s="107"/>
      <c r="E153" s="106" t="s">
        <v>918</v>
      </c>
      <c r="F153" s="150">
        <v>43578</v>
      </c>
      <c r="G153" s="115" t="s">
        <v>233</v>
      </c>
      <c r="H153" s="52" t="s">
        <v>51</v>
      </c>
      <c r="I153" s="53" t="s">
        <v>930</v>
      </c>
      <c r="J153" s="88" t="s">
        <v>949</v>
      </c>
      <c r="K153" s="89" t="s">
        <v>972</v>
      </c>
      <c r="L153" s="87">
        <v>1</v>
      </c>
      <c r="M153" s="133" t="s">
        <v>46</v>
      </c>
      <c r="N153" s="53" t="str">
        <f>IF(H153="","",VLOOKUP(H153,dato!$A$2:$B$43,2,FALSE))</f>
        <v>Hernando Ibagué Rodríguez</v>
      </c>
      <c r="O153" s="52" t="s">
        <v>51</v>
      </c>
      <c r="P153" s="152" t="str">
        <f>IF(H153="","",VLOOKUP(O153,dato!$A$2:$B$133,2,FALSE))</f>
        <v>Hernando Ibagué Rodríguez</v>
      </c>
      <c r="Q153" s="118" t="s">
        <v>143</v>
      </c>
      <c r="R153" s="53" t="s">
        <v>995</v>
      </c>
      <c r="S153" s="67">
        <v>1</v>
      </c>
      <c r="T153" s="53" t="s">
        <v>1020</v>
      </c>
      <c r="U153" s="59">
        <v>43593</v>
      </c>
      <c r="V153" s="59">
        <v>43829</v>
      </c>
      <c r="W153" s="148"/>
      <c r="X153" s="107"/>
      <c r="Y153" s="151"/>
      <c r="Z153" s="113" t="str">
        <f t="shared" si="130"/>
        <v/>
      </c>
      <c r="AA153" s="114" t="str">
        <f t="shared" si="131"/>
        <v/>
      </c>
      <c r="AB153" s="115" t="str">
        <f t="shared" si="132"/>
        <v/>
      </c>
      <c r="AC153" s="106"/>
      <c r="AD153" s="152"/>
      <c r="AE153" s="148"/>
      <c r="AF153" s="107"/>
      <c r="AG153" s="151"/>
      <c r="AH153" s="149" t="str">
        <f t="shared" si="140"/>
        <v/>
      </c>
      <c r="AI153" s="114" t="str">
        <f t="shared" si="141"/>
        <v/>
      </c>
      <c r="AJ153" s="115" t="str">
        <f t="shared" si="142"/>
        <v/>
      </c>
      <c r="AK153" s="106"/>
      <c r="AL153" s="152"/>
      <c r="AM153" s="199">
        <v>43678</v>
      </c>
      <c r="AN153" s="152" t="s">
        <v>1338</v>
      </c>
      <c r="AO153" s="151">
        <v>0</v>
      </c>
      <c r="AP153" s="113">
        <f t="shared" si="143"/>
        <v>0</v>
      </c>
      <c r="AQ153" s="114">
        <f t="shared" si="144"/>
        <v>0</v>
      </c>
      <c r="AR153" s="111" t="str">
        <f t="shared" si="145"/>
        <v>ROJO</v>
      </c>
      <c r="AS153" s="152" t="s">
        <v>1357</v>
      </c>
      <c r="AT153" s="152" t="s">
        <v>629</v>
      </c>
      <c r="AU153" s="43" t="str">
        <f t="shared" si="146"/>
        <v>Pendiente</v>
      </c>
      <c r="AV153" s="107"/>
      <c r="AW153" s="54" t="s">
        <v>34</v>
      </c>
    </row>
    <row r="154" spans="1:49" ht="50.1" customHeight="1" x14ac:dyDescent="0.25">
      <c r="A154" s="208">
        <v>352</v>
      </c>
      <c r="B154" s="150">
        <v>43578</v>
      </c>
      <c r="C154" s="106" t="s">
        <v>33</v>
      </c>
      <c r="D154" s="107"/>
      <c r="E154" s="106" t="s">
        <v>918</v>
      </c>
      <c r="F154" s="150">
        <v>43578</v>
      </c>
      <c r="G154" s="115" t="s">
        <v>233</v>
      </c>
      <c r="H154" s="52" t="s">
        <v>51</v>
      </c>
      <c r="I154" s="53" t="s">
        <v>930</v>
      </c>
      <c r="J154" s="88" t="s">
        <v>949</v>
      </c>
      <c r="K154" s="89" t="s">
        <v>973</v>
      </c>
      <c r="L154" s="87">
        <v>2</v>
      </c>
      <c r="M154" s="133" t="s">
        <v>46</v>
      </c>
      <c r="N154" s="53" t="str">
        <f>IF(H154="","",VLOOKUP(H154,dato!$A$2:$B$43,2,FALSE))</f>
        <v>Hernando Ibagué Rodríguez</v>
      </c>
      <c r="O154" s="52" t="s">
        <v>51</v>
      </c>
      <c r="P154" s="152" t="str">
        <f>IF(H154="","",VLOOKUP(O154,dato!$A$2:$B$133,2,FALSE))</f>
        <v>Hernando Ibagué Rodríguez</v>
      </c>
      <c r="Q154" s="118" t="s">
        <v>143</v>
      </c>
      <c r="R154" s="53" t="s">
        <v>995</v>
      </c>
      <c r="S154" s="67">
        <v>1</v>
      </c>
      <c r="T154" s="53" t="s">
        <v>1021</v>
      </c>
      <c r="U154" s="59">
        <v>43593</v>
      </c>
      <c r="V154" s="59">
        <v>43829</v>
      </c>
      <c r="W154" s="148"/>
      <c r="X154" s="107"/>
      <c r="Y154" s="151"/>
      <c r="Z154" s="113" t="str">
        <f t="shared" si="130"/>
        <v/>
      </c>
      <c r="AA154" s="114" t="str">
        <f t="shared" si="131"/>
        <v/>
      </c>
      <c r="AB154" s="115" t="str">
        <f t="shared" si="132"/>
        <v/>
      </c>
      <c r="AC154" s="106"/>
      <c r="AD154" s="152"/>
      <c r="AE154" s="148"/>
      <c r="AF154" s="107"/>
      <c r="AG154" s="151"/>
      <c r="AH154" s="151" t="str">
        <f t="shared" si="140"/>
        <v/>
      </c>
      <c r="AI154" s="114" t="str">
        <f t="shared" si="141"/>
        <v/>
      </c>
      <c r="AJ154" s="115" t="str">
        <f t="shared" si="142"/>
        <v/>
      </c>
      <c r="AK154" s="106"/>
      <c r="AL154" s="152"/>
      <c r="AM154" s="207">
        <v>43678</v>
      </c>
      <c r="AN154" s="152" t="s">
        <v>1338</v>
      </c>
      <c r="AO154" s="151">
        <v>0</v>
      </c>
      <c r="AP154" s="113">
        <f t="shared" si="143"/>
        <v>0</v>
      </c>
      <c r="AQ154" s="114">
        <f t="shared" si="144"/>
        <v>0</v>
      </c>
      <c r="AR154" s="111" t="str">
        <f t="shared" si="145"/>
        <v>ROJO</v>
      </c>
      <c r="AS154" s="152" t="s">
        <v>1356</v>
      </c>
      <c r="AT154" s="152" t="s">
        <v>629</v>
      </c>
      <c r="AU154" s="43" t="str">
        <f t="shared" si="146"/>
        <v>Pendiente</v>
      </c>
      <c r="AV154" s="107"/>
      <c r="AW154" s="54" t="s">
        <v>34</v>
      </c>
    </row>
    <row r="155" spans="1:49" ht="50.1" customHeight="1" x14ac:dyDescent="0.25">
      <c r="A155" s="208">
        <v>352</v>
      </c>
      <c r="B155" s="150">
        <v>43578</v>
      </c>
      <c r="C155" s="106" t="s">
        <v>33</v>
      </c>
      <c r="D155" s="107"/>
      <c r="E155" s="106" t="s">
        <v>918</v>
      </c>
      <c r="F155" s="150">
        <v>43578</v>
      </c>
      <c r="G155" s="115" t="s">
        <v>234</v>
      </c>
      <c r="H155" s="52" t="s">
        <v>51</v>
      </c>
      <c r="I155" s="53" t="s">
        <v>931</v>
      </c>
      <c r="J155" s="88" t="s">
        <v>949</v>
      </c>
      <c r="K155" s="89" t="s">
        <v>974</v>
      </c>
      <c r="L155" s="87">
        <v>1</v>
      </c>
      <c r="M155" s="133" t="s">
        <v>46</v>
      </c>
      <c r="N155" s="53" t="str">
        <f>IF(H155="","",VLOOKUP(H155,dato!$A$2:$B$43,2,FALSE))</f>
        <v>Hernando Ibagué Rodríguez</v>
      </c>
      <c r="O155" s="52" t="s">
        <v>51</v>
      </c>
      <c r="P155" s="152" t="str">
        <f>IF(H155="","",VLOOKUP(O155,dato!$A$2:$B$133,2,FALSE))</f>
        <v>Hernando Ibagué Rodríguez</v>
      </c>
      <c r="Q155" s="118" t="s">
        <v>143</v>
      </c>
      <c r="R155" s="53" t="s">
        <v>995</v>
      </c>
      <c r="S155" s="67">
        <v>1</v>
      </c>
      <c r="T155" s="53" t="s">
        <v>1018</v>
      </c>
      <c r="U155" s="59">
        <v>43593</v>
      </c>
      <c r="V155" s="59">
        <v>43829</v>
      </c>
      <c r="W155" s="148"/>
      <c r="X155" s="107"/>
      <c r="Y155" s="151"/>
      <c r="Z155" s="113" t="str">
        <f t="shared" si="130"/>
        <v/>
      </c>
      <c r="AA155" s="114" t="str">
        <f t="shared" si="131"/>
        <v/>
      </c>
      <c r="AB155" s="115" t="str">
        <f t="shared" si="132"/>
        <v/>
      </c>
      <c r="AC155" s="106"/>
      <c r="AD155" s="152"/>
      <c r="AE155" s="148"/>
      <c r="AF155" s="107"/>
      <c r="AG155" s="151"/>
      <c r="AH155" s="151" t="str">
        <f t="shared" si="140"/>
        <v/>
      </c>
      <c r="AI155" s="114" t="str">
        <f t="shared" si="141"/>
        <v/>
      </c>
      <c r="AJ155" s="115" t="str">
        <f t="shared" si="142"/>
        <v/>
      </c>
      <c r="AK155" s="106"/>
      <c r="AL155" s="152"/>
      <c r="AM155" s="199">
        <v>43678</v>
      </c>
      <c r="AN155" s="107" t="s">
        <v>580</v>
      </c>
      <c r="AO155" s="151">
        <v>0</v>
      </c>
      <c r="AP155" s="113">
        <f t="shared" si="143"/>
        <v>0</v>
      </c>
      <c r="AQ155" s="114">
        <f t="shared" si="144"/>
        <v>0</v>
      </c>
      <c r="AR155" s="111" t="str">
        <f t="shared" si="145"/>
        <v>ROJO</v>
      </c>
      <c r="AS155" s="152" t="s">
        <v>1358</v>
      </c>
      <c r="AT155" s="152" t="s">
        <v>629</v>
      </c>
      <c r="AU155" s="43" t="str">
        <f t="shared" si="146"/>
        <v>Pendiente</v>
      </c>
      <c r="AV155" s="107"/>
      <c r="AW155" s="54" t="s">
        <v>34</v>
      </c>
    </row>
    <row r="156" spans="1:49" ht="50.1" customHeight="1" x14ac:dyDescent="0.25">
      <c r="A156" s="208">
        <v>352</v>
      </c>
      <c r="B156" s="150">
        <v>43578</v>
      </c>
      <c r="C156" s="106" t="s">
        <v>33</v>
      </c>
      <c r="D156" s="107"/>
      <c r="E156" s="106" t="s">
        <v>918</v>
      </c>
      <c r="F156" s="150">
        <v>43578</v>
      </c>
      <c r="G156" s="115" t="s">
        <v>234</v>
      </c>
      <c r="H156" s="52" t="s">
        <v>51</v>
      </c>
      <c r="I156" s="53" t="s">
        <v>931</v>
      </c>
      <c r="J156" s="88" t="s">
        <v>949</v>
      </c>
      <c r="K156" s="89" t="s">
        <v>975</v>
      </c>
      <c r="L156" s="87">
        <v>1</v>
      </c>
      <c r="M156" s="133" t="s">
        <v>46</v>
      </c>
      <c r="N156" s="53" t="str">
        <f>IF(H156="","",VLOOKUP(H156,dato!$A$2:$B$43,2,FALSE))</f>
        <v>Hernando Ibagué Rodríguez</v>
      </c>
      <c r="O156" s="52" t="s">
        <v>51</v>
      </c>
      <c r="P156" s="152" t="str">
        <f>IF(H156="","",VLOOKUP(O156,dato!$A$2:$B$133,2,FALSE))</f>
        <v>Hernando Ibagué Rodríguez</v>
      </c>
      <c r="Q156" s="118" t="s">
        <v>143</v>
      </c>
      <c r="R156" s="53" t="s">
        <v>995</v>
      </c>
      <c r="S156" s="67">
        <v>1</v>
      </c>
      <c r="T156" s="53" t="s">
        <v>1019</v>
      </c>
      <c r="U156" s="59">
        <v>43593</v>
      </c>
      <c r="V156" s="59">
        <v>43829</v>
      </c>
      <c r="W156" s="148"/>
      <c r="X156" s="107"/>
      <c r="Z156" s="113" t="str">
        <f t="shared" si="130"/>
        <v/>
      </c>
      <c r="AA156" s="114" t="str">
        <f t="shared" si="131"/>
        <v/>
      </c>
      <c r="AB156" s="115" t="str">
        <f t="shared" si="132"/>
        <v/>
      </c>
      <c r="AC156" s="106"/>
      <c r="AD156" s="152"/>
      <c r="AE156" s="148"/>
      <c r="AF156" s="107"/>
      <c r="AG156" s="151"/>
      <c r="AH156" s="151" t="str">
        <f t="shared" si="140"/>
        <v/>
      </c>
      <c r="AI156" s="114" t="str">
        <f t="shared" si="141"/>
        <v/>
      </c>
      <c r="AJ156" s="115" t="str">
        <f t="shared" si="142"/>
        <v/>
      </c>
      <c r="AK156" s="106"/>
      <c r="AL156" s="152"/>
      <c r="AM156" s="199">
        <v>43678</v>
      </c>
      <c r="AN156" s="107" t="s">
        <v>580</v>
      </c>
      <c r="AO156" s="151">
        <v>0</v>
      </c>
      <c r="AP156" s="113">
        <f t="shared" si="143"/>
        <v>0</v>
      </c>
      <c r="AQ156" s="114">
        <f t="shared" si="144"/>
        <v>0</v>
      </c>
      <c r="AR156" s="111" t="str">
        <f t="shared" si="145"/>
        <v>ROJO</v>
      </c>
      <c r="AS156" s="152" t="s">
        <v>1358</v>
      </c>
      <c r="AT156" s="152" t="s">
        <v>629</v>
      </c>
      <c r="AU156" s="43" t="str">
        <f t="shared" si="146"/>
        <v>Pendiente</v>
      </c>
      <c r="AV156" s="107"/>
      <c r="AW156" s="54" t="s">
        <v>34</v>
      </c>
    </row>
    <row r="157" spans="1:49" ht="50.1" customHeight="1" x14ac:dyDescent="0.25">
      <c r="A157" s="208">
        <v>352</v>
      </c>
      <c r="B157" s="150">
        <v>43578</v>
      </c>
      <c r="C157" s="106" t="s">
        <v>33</v>
      </c>
      <c r="D157" s="107"/>
      <c r="E157" s="106" t="s">
        <v>918</v>
      </c>
      <c r="F157" s="150">
        <v>43578</v>
      </c>
      <c r="G157" s="115" t="s">
        <v>234</v>
      </c>
      <c r="H157" s="52" t="s">
        <v>51</v>
      </c>
      <c r="I157" s="53" t="s">
        <v>931</v>
      </c>
      <c r="J157" s="88" t="s">
        <v>949</v>
      </c>
      <c r="K157" s="89" t="s">
        <v>972</v>
      </c>
      <c r="L157" s="87">
        <v>1</v>
      </c>
      <c r="M157" s="133" t="s">
        <v>46</v>
      </c>
      <c r="N157" s="53" t="str">
        <f>IF(H157="","",VLOOKUP(H157,dato!$A$2:$B$43,2,FALSE))</f>
        <v>Hernando Ibagué Rodríguez</v>
      </c>
      <c r="O157" s="52" t="s">
        <v>51</v>
      </c>
      <c r="P157" s="152" t="str">
        <f>IF(H157="","",VLOOKUP(O157,dato!$A$2:$B$133,2,FALSE))</f>
        <v>Hernando Ibagué Rodríguez</v>
      </c>
      <c r="Q157" s="118" t="s">
        <v>143</v>
      </c>
      <c r="R157" s="53" t="s">
        <v>995</v>
      </c>
      <c r="S157" s="67">
        <v>1</v>
      </c>
      <c r="T157" s="53" t="s">
        <v>1020</v>
      </c>
      <c r="U157" s="59">
        <v>43593</v>
      </c>
      <c r="V157" s="59">
        <v>43829</v>
      </c>
      <c r="W157" s="148"/>
      <c r="X157" s="107"/>
      <c r="Z157" s="113" t="str">
        <f t="shared" si="130"/>
        <v/>
      </c>
      <c r="AA157" s="114" t="str">
        <f t="shared" si="131"/>
        <v/>
      </c>
      <c r="AB157" s="115" t="str">
        <f t="shared" si="132"/>
        <v/>
      </c>
      <c r="AC157" s="106"/>
      <c r="AD157" s="152"/>
      <c r="AE157" s="148"/>
      <c r="AF157" s="107"/>
      <c r="AG157" s="151"/>
      <c r="AH157" s="151" t="str">
        <f t="shared" si="140"/>
        <v/>
      </c>
      <c r="AI157" s="114" t="str">
        <f t="shared" si="141"/>
        <v/>
      </c>
      <c r="AJ157" s="115" t="str">
        <f t="shared" si="142"/>
        <v/>
      </c>
      <c r="AK157" s="106"/>
      <c r="AL157" s="152"/>
      <c r="AM157" s="199">
        <v>43678</v>
      </c>
      <c r="AN157" s="107" t="s">
        <v>580</v>
      </c>
      <c r="AO157" s="151">
        <v>0</v>
      </c>
      <c r="AP157" s="113">
        <f t="shared" si="143"/>
        <v>0</v>
      </c>
      <c r="AQ157" s="114">
        <f t="shared" si="144"/>
        <v>0</v>
      </c>
      <c r="AR157" s="111" t="str">
        <f t="shared" si="145"/>
        <v>ROJO</v>
      </c>
      <c r="AS157" s="152" t="s">
        <v>1358</v>
      </c>
      <c r="AT157" s="152" t="s">
        <v>629</v>
      </c>
      <c r="AU157" s="43" t="str">
        <f t="shared" si="146"/>
        <v>Pendiente</v>
      </c>
      <c r="AV157" s="107"/>
      <c r="AW157" s="54" t="s">
        <v>34</v>
      </c>
    </row>
    <row r="158" spans="1:49" ht="50.1" customHeight="1" x14ac:dyDescent="0.25">
      <c r="A158" s="208">
        <v>352</v>
      </c>
      <c r="B158" s="150">
        <v>43578</v>
      </c>
      <c r="C158" s="106" t="s">
        <v>33</v>
      </c>
      <c r="D158" s="107"/>
      <c r="E158" s="106" t="s">
        <v>918</v>
      </c>
      <c r="F158" s="150">
        <v>43578</v>
      </c>
      <c r="G158" s="115" t="s">
        <v>234</v>
      </c>
      <c r="H158" s="52" t="s">
        <v>51</v>
      </c>
      <c r="I158" s="53" t="s">
        <v>931</v>
      </c>
      <c r="J158" s="88" t="s">
        <v>949</v>
      </c>
      <c r="K158" s="89" t="s">
        <v>976</v>
      </c>
      <c r="L158" s="87">
        <v>2</v>
      </c>
      <c r="M158" s="133" t="s">
        <v>46</v>
      </c>
      <c r="N158" s="53" t="str">
        <f>IF(H158="","",VLOOKUP(H158,dato!$A$2:$B$43,2,FALSE))</f>
        <v>Hernando Ibagué Rodríguez</v>
      </c>
      <c r="O158" s="52" t="s">
        <v>51</v>
      </c>
      <c r="P158" s="152" t="str">
        <f>IF(H158="","",VLOOKUP(O158,dato!$A$2:$B$133,2,FALSE))</f>
        <v>Hernando Ibagué Rodríguez</v>
      </c>
      <c r="Q158" s="118" t="s">
        <v>143</v>
      </c>
      <c r="R158" s="53" t="s">
        <v>995</v>
      </c>
      <c r="S158" s="67">
        <v>1</v>
      </c>
      <c r="T158" s="53" t="s">
        <v>1021</v>
      </c>
      <c r="U158" s="59">
        <v>43593</v>
      </c>
      <c r="V158" s="59">
        <v>43829</v>
      </c>
      <c r="W158" s="148"/>
      <c r="X158" s="107"/>
      <c r="Z158" s="113" t="str">
        <f t="shared" si="130"/>
        <v/>
      </c>
      <c r="AA158" s="114" t="str">
        <f t="shared" si="131"/>
        <v/>
      </c>
      <c r="AB158" s="115" t="str">
        <f t="shared" si="132"/>
        <v/>
      </c>
      <c r="AC158" s="106"/>
      <c r="AD158" s="152"/>
      <c r="AE158" s="148"/>
      <c r="AF158" s="107"/>
      <c r="AG158" s="151"/>
      <c r="AH158" s="151" t="str">
        <f t="shared" si="140"/>
        <v/>
      </c>
      <c r="AI158" s="114" t="str">
        <f t="shared" si="141"/>
        <v/>
      </c>
      <c r="AJ158" s="115" t="str">
        <f t="shared" si="142"/>
        <v/>
      </c>
      <c r="AK158" s="106"/>
      <c r="AL158" s="152"/>
      <c r="AM158" s="199">
        <v>43678</v>
      </c>
      <c r="AN158" s="107" t="s">
        <v>580</v>
      </c>
      <c r="AO158" s="151">
        <v>0</v>
      </c>
      <c r="AP158" s="113">
        <f t="shared" si="143"/>
        <v>0</v>
      </c>
      <c r="AQ158" s="114">
        <f t="shared" si="144"/>
        <v>0</v>
      </c>
      <c r="AR158" s="111" t="str">
        <f t="shared" si="145"/>
        <v>ROJO</v>
      </c>
      <c r="AS158" s="152" t="s">
        <v>1358</v>
      </c>
      <c r="AT158" s="152" t="s">
        <v>629</v>
      </c>
      <c r="AU158" s="43" t="str">
        <f t="shared" si="146"/>
        <v>Pendiente</v>
      </c>
      <c r="AV158" s="107"/>
      <c r="AW158" s="54" t="s">
        <v>34</v>
      </c>
    </row>
    <row r="159" spans="1:49" ht="50.1" customHeight="1" x14ac:dyDescent="0.25">
      <c r="A159" s="208">
        <v>352</v>
      </c>
      <c r="B159" s="150">
        <v>43578</v>
      </c>
      <c r="C159" s="106" t="s">
        <v>33</v>
      </c>
      <c r="D159" s="107"/>
      <c r="E159" s="106" t="s">
        <v>918</v>
      </c>
      <c r="F159" s="150">
        <v>43578</v>
      </c>
      <c r="G159" s="115" t="s">
        <v>911</v>
      </c>
      <c r="H159" s="52" t="s">
        <v>51</v>
      </c>
      <c r="I159" s="53" t="s">
        <v>932</v>
      </c>
      <c r="J159" s="88" t="s">
        <v>949</v>
      </c>
      <c r="K159" s="89" t="s">
        <v>970</v>
      </c>
      <c r="L159" s="87">
        <v>1</v>
      </c>
      <c r="M159" s="133" t="s">
        <v>46</v>
      </c>
      <c r="N159" s="53" t="str">
        <f>IF(H159="","",VLOOKUP(H159,dato!$A$2:$B$43,2,FALSE))</f>
        <v>Hernando Ibagué Rodríguez</v>
      </c>
      <c r="O159" s="52" t="s">
        <v>51</v>
      </c>
      <c r="P159" s="152" t="str">
        <f>IF(H159="","",VLOOKUP(O159,dato!$A$2:$B$133,2,FALSE))</f>
        <v>Hernando Ibagué Rodríguez</v>
      </c>
      <c r="Q159" s="118" t="s">
        <v>143</v>
      </c>
      <c r="R159" s="53" t="s">
        <v>995</v>
      </c>
      <c r="S159" s="67">
        <v>0.9</v>
      </c>
      <c r="T159" s="53" t="s">
        <v>1022</v>
      </c>
      <c r="U159" s="59">
        <v>43593</v>
      </c>
      <c r="V159" s="59">
        <v>43829</v>
      </c>
      <c r="W159" s="148"/>
      <c r="X159" s="107"/>
      <c r="Z159" s="113" t="str">
        <f t="shared" si="130"/>
        <v/>
      </c>
      <c r="AA159" s="114" t="str">
        <f t="shared" si="131"/>
        <v/>
      </c>
      <c r="AB159" s="115" t="str">
        <f t="shared" si="132"/>
        <v/>
      </c>
      <c r="AC159" s="106"/>
      <c r="AD159" s="152"/>
      <c r="AE159" s="148"/>
      <c r="AF159" s="107"/>
      <c r="AG159" s="151"/>
      <c r="AH159" s="151" t="str">
        <f t="shared" si="140"/>
        <v/>
      </c>
      <c r="AI159" s="114" t="str">
        <f t="shared" si="141"/>
        <v/>
      </c>
      <c r="AJ159" s="115" t="str">
        <f t="shared" si="142"/>
        <v/>
      </c>
      <c r="AK159" s="106"/>
      <c r="AL159" s="152"/>
      <c r="AM159" s="199">
        <v>43678</v>
      </c>
      <c r="AN159" s="107" t="s">
        <v>580</v>
      </c>
      <c r="AO159" s="151">
        <v>0</v>
      </c>
      <c r="AP159" s="113">
        <f t="shared" si="143"/>
        <v>0</v>
      </c>
      <c r="AQ159" s="114">
        <f t="shared" si="144"/>
        <v>0</v>
      </c>
      <c r="AR159" s="111" t="str">
        <f t="shared" si="145"/>
        <v>ROJO</v>
      </c>
      <c r="AS159" s="152" t="s">
        <v>1358</v>
      </c>
      <c r="AT159" s="152" t="s">
        <v>629</v>
      </c>
      <c r="AU159" s="43" t="str">
        <f t="shared" si="146"/>
        <v>Pendiente</v>
      </c>
      <c r="AV159" s="107"/>
      <c r="AW159" s="54" t="s">
        <v>34</v>
      </c>
    </row>
    <row r="160" spans="1:49" ht="50.1" customHeight="1" x14ac:dyDescent="0.25">
      <c r="A160" s="208">
        <v>352</v>
      </c>
      <c r="B160" s="150">
        <v>43578</v>
      </c>
      <c r="C160" s="106" t="s">
        <v>33</v>
      </c>
      <c r="D160" s="107"/>
      <c r="E160" s="106" t="s">
        <v>918</v>
      </c>
      <c r="F160" s="150">
        <v>43578</v>
      </c>
      <c r="G160" s="115" t="s">
        <v>911</v>
      </c>
      <c r="H160" s="52" t="s">
        <v>51</v>
      </c>
      <c r="I160" s="53" t="s">
        <v>932</v>
      </c>
      <c r="J160" s="88" t="s">
        <v>949</v>
      </c>
      <c r="K160" s="89" t="s">
        <v>971</v>
      </c>
      <c r="L160" s="87">
        <v>1</v>
      </c>
      <c r="M160" s="133" t="s">
        <v>46</v>
      </c>
      <c r="N160" s="53" t="str">
        <f>IF(H160="","",VLOOKUP(H160,dato!$A$2:$B$43,2,FALSE))</f>
        <v>Hernando Ibagué Rodríguez</v>
      </c>
      <c r="O160" s="52" t="s">
        <v>51</v>
      </c>
      <c r="P160" s="152" t="str">
        <f>IF(H160="","",VLOOKUP(O160,dato!$A$2:$B$133,2,FALSE))</f>
        <v>Hernando Ibagué Rodríguez</v>
      </c>
      <c r="Q160" s="118" t="s">
        <v>143</v>
      </c>
      <c r="R160" s="53" t="s">
        <v>995</v>
      </c>
      <c r="S160" s="67">
        <v>0.9</v>
      </c>
      <c r="T160" s="53" t="s">
        <v>1019</v>
      </c>
      <c r="U160" s="59">
        <v>43593</v>
      </c>
      <c r="V160" s="59">
        <v>43829</v>
      </c>
      <c r="W160" s="148"/>
      <c r="X160" s="107"/>
      <c r="Z160" s="113" t="str">
        <f t="shared" si="130"/>
        <v/>
      </c>
      <c r="AA160" s="114" t="str">
        <f t="shared" si="131"/>
        <v/>
      </c>
      <c r="AB160" s="115" t="str">
        <f t="shared" si="132"/>
        <v/>
      </c>
      <c r="AC160" s="106"/>
      <c r="AD160" s="152"/>
      <c r="AE160" s="148"/>
      <c r="AF160" s="107"/>
      <c r="AG160" s="151"/>
      <c r="AH160" s="151" t="str">
        <f t="shared" si="140"/>
        <v/>
      </c>
      <c r="AI160" s="114" t="str">
        <f t="shared" si="141"/>
        <v/>
      </c>
      <c r="AJ160" s="115" t="str">
        <f t="shared" si="142"/>
        <v/>
      </c>
      <c r="AK160" s="106"/>
      <c r="AL160" s="152"/>
      <c r="AM160" s="199">
        <v>43678</v>
      </c>
      <c r="AN160" s="107" t="s">
        <v>580</v>
      </c>
      <c r="AO160" s="151">
        <v>0</v>
      </c>
      <c r="AP160" s="113">
        <f t="shared" si="143"/>
        <v>0</v>
      </c>
      <c r="AQ160" s="114">
        <f t="shared" si="144"/>
        <v>0</v>
      </c>
      <c r="AR160" s="111" t="str">
        <f t="shared" si="145"/>
        <v>ROJO</v>
      </c>
      <c r="AS160" s="152" t="s">
        <v>1358</v>
      </c>
      <c r="AT160" s="152" t="s">
        <v>629</v>
      </c>
      <c r="AU160" s="43" t="str">
        <f t="shared" si="146"/>
        <v>Pendiente</v>
      </c>
      <c r="AV160" s="107"/>
      <c r="AW160" s="54" t="s">
        <v>34</v>
      </c>
    </row>
    <row r="161" spans="1:49" ht="50.1" customHeight="1" x14ac:dyDescent="0.25">
      <c r="A161" s="208">
        <v>352</v>
      </c>
      <c r="B161" s="150">
        <v>43578</v>
      </c>
      <c r="C161" s="106" t="s">
        <v>33</v>
      </c>
      <c r="D161" s="107"/>
      <c r="E161" s="106" t="s">
        <v>918</v>
      </c>
      <c r="F161" s="150">
        <v>43578</v>
      </c>
      <c r="G161" s="115" t="s">
        <v>911</v>
      </c>
      <c r="H161" s="52" t="s">
        <v>51</v>
      </c>
      <c r="I161" s="53" t="s">
        <v>932</v>
      </c>
      <c r="J161" s="88" t="s">
        <v>949</v>
      </c>
      <c r="K161" s="89" t="s">
        <v>972</v>
      </c>
      <c r="L161" s="87">
        <v>1</v>
      </c>
      <c r="M161" s="133" t="s">
        <v>46</v>
      </c>
      <c r="N161" s="53" t="str">
        <f>IF(H161="","",VLOOKUP(H161,dato!$A$2:$B$43,2,FALSE))</f>
        <v>Hernando Ibagué Rodríguez</v>
      </c>
      <c r="O161" s="52" t="s">
        <v>51</v>
      </c>
      <c r="P161" s="152" t="str">
        <f>IF(H161="","",VLOOKUP(O161,dato!$A$2:$B$133,2,FALSE))</f>
        <v>Hernando Ibagué Rodríguez</v>
      </c>
      <c r="Q161" s="118" t="s">
        <v>143</v>
      </c>
      <c r="R161" s="53" t="s">
        <v>995</v>
      </c>
      <c r="S161" s="67">
        <v>0.9</v>
      </c>
      <c r="T161" s="53" t="s">
        <v>1020</v>
      </c>
      <c r="U161" s="59">
        <v>43593</v>
      </c>
      <c r="V161" s="59">
        <v>43829</v>
      </c>
      <c r="W161" s="148"/>
      <c r="X161" s="107"/>
      <c r="Z161" s="113" t="str">
        <f t="shared" si="130"/>
        <v/>
      </c>
      <c r="AA161" s="114" t="str">
        <f t="shared" si="131"/>
        <v/>
      </c>
      <c r="AB161" s="115" t="str">
        <f t="shared" si="132"/>
        <v/>
      </c>
      <c r="AC161" s="106"/>
      <c r="AD161" s="152"/>
      <c r="AE161" s="148"/>
      <c r="AF161" s="107"/>
      <c r="AG161" s="151"/>
      <c r="AH161" s="151" t="str">
        <f t="shared" si="140"/>
        <v/>
      </c>
      <c r="AI161" s="114" t="str">
        <f t="shared" si="141"/>
        <v/>
      </c>
      <c r="AJ161" s="115" t="str">
        <f t="shared" si="142"/>
        <v/>
      </c>
      <c r="AK161" s="106"/>
      <c r="AL161" s="152"/>
      <c r="AM161" s="199">
        <v>43678</v>
      </c>
      <c r="AN161" s="107" t="s">
        <v>580</v>
      </c>
      <c r="AO161" s="151">
        <v>0</v>
      </c>
      <c r="AP161" s="113">
        <f t="shared" si="143"/>
        <v>0</v>
      </c>
      <c r="AQ161" s="114">
        <f t="shared" si="144"/>
        <v>0</v>
      </c>
      <c r="AR161" s="111" t="str">
        <f t="shared" si="145"/>
        <v>ROJO</v>
      </c>
      <c r="AS161" s="152" t="s">
        <v>1358</v>
      </c>
      <c r="AT161" s="152" t="s">
        <v>629</v>
      </c>
      <c r="AU161" s="43" t="str">
        <f t="shared" si="146"/>
        <v>Pendiente</v>
      </c>
      <c r="AV161" s="107"/>
      <c r="AW161" s="54" t="s">
        <v>34</v>
      </c>
    </row>
    <row r="162" spans="1:49" ht="50.1" customHeight="1" x14ac:dyDescent="0.25">
      <c r="A162" s="208">
        <v>352</v>
      </c>
      <c r="B162" s="150">
        <v>43578</v>
      </c>
      <c r="C162" s="106" t="s">
        <v>33</v>
      </c>
      <c r="D162" s="107"/>
      <c r="E162" s="106" t="s">
        <v>918</v>
      </c>
      <c r="F162" s="150">
        <v>43578</v>
      </c>
      <c r="G162" s="115" t="s">
        <v>911</v>
      </c>
      <c r="H162" s="52" t="s">
        <v>51</v>
      </c>
      <c r="I162" s="53" t="s">
        <v>932</v>
      </c>
      <c r="J162" s="88" t="s">
        <v>949</v>
      </c>
      <c r="K162" s="89" t="s">
        <v>973</v>
      </c>
      <c r="L162" s="87">
        <v>2</v>
      </c>
      <c r="M162" s="133" t="s">
        <v>46</v>
      </c>
      <c r="N162" s="53" t="str">
        <f>IF(H162="","",VLOOKUP(H162,dato!$A$2:$B$43,2,FALSE))</f>
        <v>Hernando Ibagué Rodríguez</v>
      </c>
      <c r="O162" s="52" t="s">
        <v>51</v>
      </c>
      <c r="P162" s="152" t="str">
        <f>IF(H162="","",VLOOKUP(O162,dato!$A$2:$B$133,2,FALSE))</f>
        <v>Hernando Ibagué Rodríguez</v>
      </c>
      <c r="Q162" s="118" t="s">
        <v>143</v>
      </c>
      <c r="R162" s="53" t="s">
        <v>995</v>
      </c>
      <c r="S162" s="67">
        <v>0.9</v>
      </c>
      <c r="T162" s="53" t="s">
        <v>1021</v>
      </c>
      <c r="U162" s="59">
        <v>43593</v>
      </c>
      <c r="V162" s="59">
        <v>43829</v>
      </c>
      <c r="W162" s="148"/>
      <c r="X162" s="107"/>
      <c r="Z162" s="113" t="str">
        <f t="shared" si="130"/>
        <v/>
      </c>
      <c r="AA162" s="114" t="str">
        <f t="shared" si="131"/>
        <v/>
      </c>
      <c r="AB162" s="115" t="str">
        <f t="shared" si="132"/>
        <v/>
      </c>
      <c r="AC162" s="106"/>
      <c r="AD162" s="152"/>
      <c r="AE162" s="148"/>
      <c r="AF162" s="107"/>
      <c r="AG162" s="151"/>
      <c r="AH162" s="151" t="str">
        <f t="shared" si="140"/>
        <v/>
      </c>
      <c r="AI162" s="114" t="str">
        <f t="shared" si="141"/>
        <v/>
      </c>
      <c r="AJ162" s="115" t="str">
        <f t="shared" si="142"/>
        <v/>
      </c>
      <c r="AK162" s="106"/>
      <c r="AL162" s="152"/>
      <c r="AM162" s="199">
        <v>43678</v>
      </c>
      <c r="AN162" s="107" t="s">
        <v>580</v>
      </c>
      <c r="AO162" s="151">
        <v>0</v>
      </c>
      <c r="AP162" s="113">
        <f t="shared" si="143"/>
        <v>0</v>
      </c>
      <c r="AQ162" s="114">
        <f t="shared" si="144"/>
        <v>0</v>
      </c>
      <c r="AR162" s="111" t="str">
        <f t="shared" si="145"/>
        <v>ROJO</v>
      </c>
      <c r="AS162" s="152" t="s">
        <v>1358</v>
      </c>
      <c r="AT162" s="152" t="s">
        <v>629</v>
      </c>
      <c r="AU162" s="43" t="str">
        <f t="shared" si="146"/>
        <v>Pendiente</v>
      </c>
      <c r="AV162" s="107"/>
      <c r="AW162" s="54" t="s">
        <v>34</v>
      </c>
    </row>
    <row r="163" spans="1:49" ht="50.1" customHeight="1" x14ac:dyDescent="0.25">
      <c r="A163" s="208">
        <v>352</v>
      </c>
      <c r="B163" s="150">
        <v>43578</v>
      </c>
      <c r="C163" s="106" t="s">
        <v>33</v>
      </c>
      <c r="D163" s="107"/>
      <c r="E163" s="106" t="s">
        <v>918</v>
      </c>
      <c r="F163" s="150">
        <v>43578</v>
      </c>
      <c r="G163" s="115" t="s">
        <v>912</v>
      </c>
      <c r="H163" s="74" t="s">
        <v>1217</v>
      </c>
      <c r="I163" s="53" t="s">
        <v>933</v>
      </c>
      <c r="J163" s="88" t="s">
        <v>950</v>
      </c>
      <c r="K163" s="89" t="s">
        <v>977</v>
      </c>
      <c r="L163" s="87">
        <v>2</v>
      </c>
      <c r="M163" s="133" t="s">
        <v>46</v>
      </c>
      <c r="N163" s="53" t="str">
        <f>IF(H163="","",VLOOKUP(H163,dato!$A$2:$B$43,2,FALSE))</f>
        <v>Gloria Verónica Zambrano Ocampo</v>
      </c>
      <c r="O163" s="74" t="s">
        <v>1217</v>
      </c>
      <c r="P163" s="152" t="str">
        <f>IF(H163="","",VLOOKUP(O163,dato!$A$2:$B$133,2,FALSE))</f>
        <v>Gloria Verónica Zambrano Ocampo</v>
      </c>
      <c r="Q163" s="118" t="s">
        <v>143</v>
      </c>
      <c r="R163" s="53" t="s">
        <v>996</v>
      </c>
      <c r="S163" s="67">
        <v>0.9</v>
      </c>
      <c r="T163" s="53" t="s">
        <v>1023</v>
      </c>
      <c r="U163" s="59">
        <v>43593</v>
      </c>
      <c r="V163" s="59">
        <v>43829</v>
      </c>
      <c r="W163" s="201"/>
      <c r="X163" s="107"/>
      <c r="Z163" s="113" t="str">
        <f t="shared" si="130"/>
        <v/>
      </c>
      <c r="AA163" s="114" t="str">
        <f t="shared" si="131"/>
        <v/>
      </c>
      <c r="AB163" s="115" t="str">
        <f t="shared" si="132"/>
        <v/>
      </c>
      <c r="AC163" s="106"/>
      <c r="AD163" s="152"/>
      <c r="AE163" s="148"/>
      <c r="AF163" s="107"/>
      <c r="AG163" s="151"/>
      <c r="AH163" s="151" t="str">
        <f t="shared" si="140"/>
        <v/>
      </c>
      <c r="AI163" s="114" t="str">
        <f t="shared" si="141"/>
        <v/>
      </c>
      <c r="AJ163" s="115" t="str">
        <f t="shared" si="142"/>
        <v/>
      </c>
      <c r="AK163" s="106"/>
      <c r="AL163" s="152"/>
      <c r="AM163" s="150">
        <v>43678</v>
      </c>
      <c r="AN163" s="152" t="s">
        <v>1432</v>
      </c>
      <c r="AO163" s="151">
        <v>0.3</v>
      </c>
      <c r="AP163" s="113">
        <f t="shared" si="143"/>
        <v>0.15</v>
      </c>
      <c r="AQ163" s="114">
        <f t="shared" si="144"/>
        <v>0.16666666666666666</v>
      </c>
      <c r="AR163" s="111" t="str">
        <f t="shared" si="145"/>
        <v>ROJO</v>
      </c>
      <c r="AS163" s="152" t="s">
        <v>1447</v>
      </c>
      <c r="AT163" s="152" t="s">
        <v>629</v>
      </c>
      <c r="AU163" s="43" t="str">
        <f t="shared" si="146"/>
        <v>Pendiente</v>
      </c>
      <c r="AV163" s="107"/>
      <c r="AW163" s="54" t="s">
        <v>34</v>
      </c>
    </row>
    <row r="164" spans="1:49" ht="50.1" customHeight="1" x14ac:dyDescent="0.25">
      <c r="A164" s="208">
        <v>352</v>
      </c>
      <c r="B164" s="150">
        <v>43578</v>
      </c>
      <c r="C164" s="106" t="s">
        <v>33</v>
      </c>
      <c r="D164" s="107"/>
      <c r="E164" s="106" t="s">
        <v>918</v>
      </c>
      <c r="F164" s="150">
        <v>43578</v>
      </c>
      <c r="G164" s="115" t="s">
        <v>912</v>
      </c>
      <c r="H164" s="74" t="s">
        <v>1217</v>
      </c>
      <c r="I164" s="53" t="s">
        <v>933</v>
      </c>
      <c r="J164" s="88" t="s">
        <v>950</v>
      </c>
      <c r="K164" s="89" t="s">
        <v>978</v>
      </c>
      <c r="L164" s="87">
        <v>7</v>
      </c>
      <c r="M164" s="133" t="s">
        <v>46</v>
      </c>
      <c r="N164" s="53" t="str">
        <f>IF(H164="","",VLOOKUP(H164,dato!$A$2:$B$43,2,FALSE))</f>
        <v>Gloria Verónica Zambrano Ocampo</v>
      </c>
      <c r="O164" s="74" t="s">
        <v>1217</v>
      </c>
      <c r="P164" s="152" t="str">
        <f>IF(H164="","",VLOOKUP(O164,dato!$A$2:$B$133,2,FALSE))</f>
        <v>Gloria Verónica Zambrano Ocampo</v>
      </c>
      <c r="Q164" s="118" t="s">
        <v>143</v>
      </c>
      <c r="R164" s="53" t="s">
        <v>997</v>
      </c>
      <c r="S164" s="67">
        <v>0.9</v>
      </c>
      <c r="T164" s="53" t="s">
        <v>1024</v>
      </c>
      <c r="U164" s="59">
        <v>43593</v>
      </c>
      <c r="V164" s="59">
        <v>43829</v>
      </c>
      <c r="W164" s="201"/>
      <c r="X164" s="107"/>
      <c r="Z164" s="113" t="str">
        <f t="shared" si="130"/>
        <v/>
      </c>
      <c r="AA164" s="114" t="str">
        <f t="shared" si="131"/>
        <v/>
      </c>
      <c r="AB164" s="115" t="str">
        <f t="shared" si="132"/>
        <v/>
      </c>
      <c r="AC164" s="106"/>
      <c r="AD164" s="152"/>
      <c r="AE164" s="148"/>
      <c r="AF164" s="107"/>
      <c r="AG164" s="151"/>
      <c r="AH164" s="151" t="str">
        <f t="shared" si="140"/>
        <v/>
      </c>
      <c r="AI164" s="114" t="str">
        <f t="shared" si="141"/>
        <v/>
      </c>
      <c r="AJ164" s="115" t="str">
        <f t="shared" si="142"/>
        <v/>
      </c>
      <c r="AK164" s="106"/>
      <c r="AL164" s="152"/>
      <c r="AM164" s="150">
        <v>43678</v>
      </c>
      <c r="AN164" s="152" t="s">
        <v>1433</v>
      </c>
      <c r="AO164" s="151">
        <v>0.2</v>
      </c>
      <c r="AP164" s="113">
        <f t="shared" si="143"/>
        <v>2.8571428571428574E-2</v>
      </c>
      <c r="AQ164" s="114">
        <f t="shared" si="144"/>
        <v>3.1746031746031751E-2</v>
      </c>
      <c r="AR164" s="111" t="str">
        <f t="shared" si="145"/>
        <v>ROJO</v>
      </c>
      <c r="AS164" s="152" t="s">
        <v>1448</v>
      </c>
      <c r="AT164" s="152" t="s">
        <v>629</v>
      </c>
      <c r="AU164" s="43" t="str">
        <f t="shared" si="146"/>
        <v>Pendiente</v>
      </c>
      <c r="AV164" s="107"/>
      <c r="AW164" s="54" t="s">
        <v>34</v>
      </c>
    </row>
    <row r="165" spans="1:49" ht="50.1" customHeight="1" x14ac:dyDescent="0.25">
      <c r="A165" s="208">
        <v>352</v>
      </c>
      <c r="B165" s="150">
        <v>43578</v>
      </c>
      <c r="C165" s="106" t="s">
        <v>33</v>
      </c>
      <c r="D165" s="107"/>
      <c r="E165" s="106" t="s">
        <v>918</v>
      </c>
      <c r="F165" s="150">
        <v>43578</v>
      </c>
      <c r="G165" s="115" t="s">
        <v>912</v>
      </c>
      <c r="H165" s="74" t="s">
        <v>1217</v>
      </c>
      <c r="I165" s="53" t="s">
        <v>933</v>
      </c>
      <c r="J165" s="88" t="s">
        <v>950</v>
      </c>
      <c r="K165" s="89" t="s">
        <v>979</v>
      </c>
      <c r="L165" s="87">
        <v>1</v>
      </c>
      <c r="M165" s="133" t="s">
        <v>46</v>
      </c>
      <c r="N165" s="53" t="str">
        <f>IF(H165="","",VLOOKUP(H165,dato!$A$2:$B$43,2,FALSE))</f>
        <v>Gloria Verónica Zambrano Ocampo</v>
      </c>
      <c r="O165" s="74" t="s">
        <v>1217</v>
      </c>
      <c r="P165" s="152" t="str">
        <f>IF(H165="","",VLOOKUP(O165,dato!$A$2:$B$133,2,FALSE))</f>
        <v>Gloria Verónica Zambrano Ocampo</v>
      </c>
      <c r="Q165" s="118" t="s">
        <v>143</v>
      </c>
      <c r="R165" s="53" t="s">
        <v>998</v>
      </c>
      <c r="S165" s="67">
        <v>0.9</v>
      </c>
      <c r="T165" s="53" t="s">
        <v>1025</v>
      </c>
      <c r="U165" s="59">
        <v>43593</v>
      </c>
      <c r="V165" s="59">
        <v>43829</v>
      </c>
      <c r="W165" s="201"/>
      <c r="X165" s="107"/>
      <c r="Z165" s="113" t="str">
        <f t="shared" si="130"/>
        <v/>
      </c>
      <c r="AA165" s="114" t="str">
        <f t="shared" si="131"/>
        <v/>
      </c>
      <c r="AB165" s="115" t="str">
        <f t="shared" si="132"/>
        <v/>
      </c>
      <c r="AC165" s="106"/>
      <c r="AD165" s="152"/>
      <c r="AE165" s="148"/>
      <c r="AF165" s="107"/>
      <c r="AG165" s="151"/>
      <c r="AH165" s="151" t="str">
        <f t="shared" si="140"/>
        <v/>
      </c>
      <c r="AI165" s="114" t="str">
        <f t="shared" si="141"/>
        <v/>
      </c>
      <c r="AJ165" s="115" t="str">
        <f t="shared" si="142"/>
        <v/>
      </c>
      <c r="AK165" s="106"/>
      <c r="AL165" s="152"/>
      <c r="AM165" s="150">
        <v>43678</v>
      </c>
      <c r="AN165" s="152" t="s">
        <v>1358</v>
      </c>
      <c r="AO165" s="151">
        <v>0</v>
      </c>
      <c r="AP165" s="113">
        <f t="shared" si="143"/>
        <v>0</v>
      </c>
      <c r="AQ165" s="114">
        <f t="shared" si="144"/>
        <v>0</v>
      </c>
      <c r="AR165" s="111" t="str">
        <f t="shared" si="145"/>
        <v>ROJO</v>
      </c>
      <c r="AS165" s="152" t="s">
        <v>1435</v>
      </c>
      <c r="AT165" s="152" t="s">
        <v>629</v>
      </c>
      <c r="AU165" s="43" t="str">
        <f t="shared" si="146"/>
        <v>Pendiente</v>
      </c>
      <c r="AV165" s="107"/>
      <c r="AW165" s="54" t="s">
        <v>34</v>
      </c>
    </row>
    <row r="166" spans="1:49" ht="50.1" customHeight="1" x14ac:dyDescent="0.25">
      <c r="A166" s="208">
        <v>352</v>
      </c>
      <c r="B166" s="150">
        <v>43578</v>
      </c>
      <c r="C166" s="106" t="s">
        <v>33</v>
      </c>
      <c r="D166" s="107"/>
      <c r="E166" s="106" t="s">
        <v>918</v>
      </c>
      <c r="F166" s="150">
        <v>43578</v>
      </c>
      <c r="G166" s="115" t="s">
        <v>912</v>
      </c>
      <c r="H166" s="74" t="s">
        <v>1217</v>
      </c>
      <c r="I166" s="53" t="s">
        <v>933</v>
      </c>
      <c r="J166" s="88" t="s">
        <v>950</v>
      </c>
      <c r="K166" s="89" t="s">
        <v>980</v>
      </c>
      <c r="L166" s="87">
        <v>1</v>
      </c>
      <c r="M166" s="133" t="s">
        <v>46</v>
      </c>
      <c r="N166" s="53" t="str">
        <f>IF(H166="","",VLOOKUP(H166,dato!$A$2:$B$43,2,FALSE))</f>
        <v>Gloria Verónica Zambrano Ocampo</v>
      </c>
      <c r="O166" s="74" t="s">
        <v>1217</v>
      </c>
      <c r="P166" s="152" t="str">
        <f>IF(H166="","",VLOOKUP(O166,dato!$A$2:$B$133,2,FALSE))</f>
        <v>Gloria Verónica Zambrano Ocampo</v>
      </c>
      <c r="Q166" s="118" t="s">
        <v>143</v>
      </c>
      <c r="R166" s="53" t="s">
        <v>999</v>
      </c>
      <c r="S166" s="67">
        <v>0.9</v>
      </c>
      <c r="T166" s="53" t="s">
        <v>1026</v>
      </c>
      <c r="U166" s="59">
        <v>43593</v>
      </c>
      <c r="V166" s="59">
        <v>43829</v>
      </c>
      <c r="W166" s="201"/>
      <c r="X166" s="107"/>
      <c r="Z166" s="113" t="str">
        <f t="shared" si="130"/>
        <v/>
      </c>
      <c r="AA166" s="114" t="str">
        <f t="shared" si="131"/>
        <v/>
      </c>
      <c r="AB166" s="115" t="str">
        <f t="shared" si="132"/>
        <v/>
      </c>
      <c r="AC166" s="106"/>
      <c r="AD166" s="152"/>
      <c r="AE166" s="148"/>
      <c r="AF166" s="107"/>
      <c r="AG166" s="151"/>
      <c r="AH166" s="151" t="str">
        <f t="shared" si="140"/>
        <v/>
      </c>
      <c r="AI166" s="114" t="str">
        <f t="shared" si="141"/>
        <v/>
      </c>
      <c r="AJ166" s="115" t="str">
        <f t="shared" si="142"/>
        <v/>
      </c>
      <c r="AK166" s="106"/>
      <c r="AL166" s="152"/>
      <c r="AM166" s="150">
        <v>43678</v>
      </c>
      <c r="AN166" s="152" t="s">
        <v>1358</v>
      </c>
      <c r="AO166" s="151">
        <v>0</v>
      </c>
      <c r="AP166" s="113">
        <f t="shared" si="143"/>
        <v>0</v>
      </c>
      <c r="AQ166" s="114">
        <f t="shared" si="144"/>
        <v>0</v>
      </c>
      <c r="AR166" s="111" t="str">
        <f t="shared" si="145"/>
        <v>ROJO</v>
      </c>
      <c r="AS166" s="152" t="s">
        <v>1435</v>
      </c>
      <c r="AT166" s="152" t="s">
        <v>629</v>
      </c>
      <c r="AU166" s="43" t="str">
        <f t="shared" si="146"/>
        <v>Pendiente</v>
      </c>
      <c r="AV166" s="107"/>
      <c r="AW166" s="54" t="s">
        <v>34</v>
      </c>
    </row>
    <row r="167" spans="1:49" ht="50.1" customHeight="1" x14ac:dyDescent="0.25">
      <c r="A167" s="208">
        <v>352</v>
      </c>
      <c r="B167" s="150">
        <v>43578</v>
      </c>
      <c r="C167" s="106" t="s">
        <v>33</v>
      </c>
      <c r="D167" s="107"/>
      <c r="E167" s="106" t="s">
        <v>918</v>
      </c>
      <c r="F167" s="150">
        <v>43578</v>
      </c>
      <c r="G167" s="115" t="s">
        <v>913</v>
      </c>
      <c r="H167" s="52" t="s">
        <v>51</v>
      </c>
      <c r="I167" s="53" t="s">
        <v>934</v>
      </c>
      <c r="J167" s="88" t="s">
        <v>949</v>
      </c>
      <c r="K167" s="89" t="s">
        <v>970</v>
      </c>
      <c r="L167" s="87">
        <v>1</v>
      </c>
      <c r="M167" s="133" t="s">
        <v>46</v>
      </c>
      <c r="N167" s="53" t="str">
        <f>IF(H167="","",VLOOKUP(H167,dato!$A$2:$B$43,2,FALSE))</f>
        <v>Hernando Ibagué Rodríguez</v>
      </c>
      <c r="O167" s="52" t="s">
        <v>51</v>
      </c>
      <c r="P167" s="152" t="str">
        <f>IF(H167="","",VLOOKUP(O167,dato!$A$2:$B$133,2,FALSE))</f>
        <v>Hernando Ibagué Rodríguez</v>
      </c>
      <c r="Q167" s="118" t="s">
        <v>143</v>
      </c>
      <c r="R167" s="53" t="s">
        <v>995</v>
      </c>
      <c r="S167" s="67">
        <v>0.9</v>
      </c>
      <c r="T167" s="53" t="s">
        <v>1022</v>
      </c>
      <c r="U167" s="59">
        <v>43593</v>
      </c>
      <c r="V167" s="59">
        <v>43829</v>
      </c>
      <c r="W167" s="148"/>
      <c r="X167" s="107"/>
      <c r="Z167" s="113" t="str">
        <f t="shared" si="130"/>
        <v/>
      </c>
      <c r="AA167" s="114" t="str">
        <f t="shared" si="131"/>
        <v/>
      </c>
      <c r="AB167" s="115" t="str">
        <f t="shared" si="132"/>
        <v/>
      </c>
      <c r="AC167" s="106"/>
      <c r="AD167" s="152"/>
      <c r="AE167" s="148"/>
      <c r="AF167" s="107"/>
      <c r="AG167" s="151"/>
      <c r="AH167" s="151" t="str">
        <f t="shared" si="140"/>
        <v/>
      </c>
      <c r="AI167" s="114" t="str">
        <f t="shared" si="141"/>
        <v/>
      </c>
      <c r="AJ167" s="115" t="str">
        <f t="shared" si="142"/>
        <v/>
      </c>
      <c r="AK167" s="106"/>
      <c r="AL167" s="152"/>
      <c r="AM167" s="199">
        <v>43678</v>
      </c>
      <c r="AN167" s="107" t="s">
        <v>580</v>
      </c>
      <c r="AO167" s="151">
        <v>0</v>
      </c>
      <c r="AP167" s="113">
        <f t="shared" si="143"/>
        <v>0</v>
      </c>
      <c r="AQ167" s="114">
        <f t="shared" si="144"/>
        <v>0</v>
      </c>
      <c r="AR167" s="111" t="str">
        <f t="shared" si="145"/>
        <v>ROJO</v>
      </c>
      <c r="AS167" s="152" t="s">
        <v>1358</v>
      </c>
      <c r="AT167" s="152" t="s">
        <v>629</v>
      </c>
      <c r="AU167" s="43" t="str">
        <f t="shared" si="146"/>
        <v>Pendiente</v>
      </c>
      <c r="AV167" s="107"/>
      <c r="AW167" s="54" t="s">
        <v>34</v>
      </c>
    </row>
    <row r="168" spans="1:49" ht="50.1" customHeight="1" x14ac:dyDescent="0.25">
      <c r="A168" s="208">
        <v>352</v>
      </c>
      <c r="B168" s="150">
        <v>43578</v>
      </c>
      <c r="C168" s="106" t="s">
        <v>33</v>
      </c>
      <c r="D168" s="107"/>
      <c r="E168" s="106" t="s">
        <v>918</v>
      </c>
      <c r="F168" s="150">
        <v>43578</v>
      </c>
      <c r="G168" s="115" t="s">
        <v>913</v>
      </c>
      <c r="H168" s="52" t="s">
        <v>51</v>
      </c>
      <c r="I168" s="53" t="s">
        <v>934</v>
      </c>
      <c r="J168" s="88" t="s">
        <v>949</v>
      </c>
      <c r="K168" s="89" t="s">
        <v>971</v>
      </c>
      <c r="L168" s="87">
        <v>1</v>
      </c>
      <c r="M168" s="133" t="s">
        <v>46</v>
      </c>
      <c r="N168" s="53" t="str">
        <f>IF(H168="","",VLOOKUP(H168,dato!$A$2:$B$43,2,FALSE))</f>
        <v>Hernando Ibagué Rodríguez</v>
      </c>
      <c r="O168" s="52" t="s">
        <v>51</v>
      </c>
      <c r="P168" s="152" t="str">
        <f>IF(H168="","",VLOOKUP(O168,dato!$A$2:$B$133,2,FALSE))</f>
        <v>Hernando Ibagué Rodríguez</v>
      </c>
      <c r="Q168" s="118" t="s">
        <v>143</v>
      </c>
      <c r="R168" s="53" t="s">
        <v>995</v>
      </c>
      <c r="S168" s="67">
        <v>0.9</v>
      </c>
      <c r="T168" s="53" t="s">
        <v>1019</v>
      </c>
      <c r="U168" s="59">
        <v>43593</v>
      </c>
      <c r="V168" s="59">
        <v>43829</v>
      </c>
      <c r="W168" s="148"/>
      <c r="X168" s="107"/>
      <c r="Z168" s="113" t="str">
        <f t="shared" si="130"/>
        <v/>
      </c>
      <c r="AA168" s="114" t="str">
        <f t="shared" si="131"/>
        <v/>
      </c>
      <c r="AB168" s="115" t="str">
        <f t="shared" si="132"/>
        <v/>
      </c>
      <c r="AC168" s="106"/>
      <c r="AD168" s="152"/>
      <c r="AE168" s="148"/>
      <c r="AF168" s="107"/>
      <c r="AG168" s="151"/>
      <c r="AH168" s="151" t="str">
        <f t="shared" si="140"/>
        <v/>
      </c>
      <c r="AI168" s="114" t="str">
        <f t="shared" si="141"/>
        <v/>
      </c>
      <c r="AJ168" s="115" t="str">
        <f t="shared" si="142"/>
        <v/>
      </c>
      <c r="AK168" s="106"/>
      <c r="AL168" s="152"/>
      <c r="AM168" s="199">
        <v>43678</v>
      </c>
      <c r="AN168" s="107" t="s">
        <v>580</v>
      </c>
      <c r="AO168" s="151">
        <v>0</v>
      </c>
      <c r="AP168" s="113">
        <f t="shared" si="143"/>
        <v>0</v>
      </c>
      <c r="AQ168" s="114">
        <f t="shared" si="144"/>
        <v>0</v>
      </c>
      <c r="AR168" s="111" t="str">
        <f t="shared" si="145"/>
        <v>ROJO</v>
      </c>
      <c r="AS168" s="152" t="s">
        <v>1358</v>
      </c>
      <c r="AT168" s="152" t="s">
        <v>629</v>
      </c>
      <c r="AU168" s="43" t="str">
        <f t="shared" si="146"/>
        <v>Pendiente</v>
      </c>
      <c r="AV168" s="107"/>
      <c r="AW168" s="54" t="s">
        <v>34</v>
      </c>
    </row>
    <row r="169" spans="1:49" ht="50.1" customHeight="1" x14ac:dyDescent="0.25">
      <c r="A169" s="208">
        <v>352</v>
      </c>
      <c r="B169" s="150">
        <v>43578</v>
      </c>
      <c r="C169" s="106" t="s">
        <v>33</v>
      </c>
      <c r="D169" s="107"/>
      <c r="E169" s="106" t="s">
        <v>918</v>
      </c>
      <c r="F169" s="150">
        <v>43578</v>
      </c>
      <c r="G169" s="115" t="s">
        <v>913</v>
      </c>
      <c r="H169" s="52" t="s">
        <v>51</v>
      </c>
      <c r="I169" s="53" t="s">
        <v>934</v>
      </c>
      <c r="J169" s="88" t="s">
        <v>949</v>
      </c>
      <c r="K169" s="89" t="s">
        <v>972</v>
      </c>
      <c r="L169" s="87">
        <v>1</v>
      </c>
      <c r="M169" s="133" t="s">
        <v>46</v>
      </c>
      <c r="N169" s="53" t="str">
        <f>IF(H169="","",VLOOKUP(H169,dato!$A$2:$B$43,2,FALSE))</f>
        <v>Hernando Ibagué Rodríguez</v>
      </c>
      <c r="O169" s="52" t="s">
        <v>51</v>
      </c>
      <c r="P169" s="152" t="str">
        <f>IF(H169="","",VLOOKUP(O169,dato!$A$2:$B$133,2,FALSE))</f>
        <v>Hernando Ibagué Rodríguez</v>
      </c>
      <c r="Q169" s="118" t="s">
        <v>143</v>
      </c>
      <c r="R169" s="53" t="s">
        <v>995</v>
      </c>
      <c r="S169" s="67">
        <v>0.9</v>
      </c>
      <c r="T169" s="53" t="s">
        <v>1020</v>
      </c>
      <c r="U169" s="59">
        <v>43593</v>
      </c>
      <c r="V169" s="59">
        <v>43829</v>
      </c>
      <c r="W169" s="148"/>
      <c r="X169" s="107"/>
      <c r="Z169" s="113" t="str">
        <f t="shared" si="130"/>
        <v/>
      </c>
      <c r="AA169" s="114" t="str">
        <f t="shared" si="131"/>
        <v/>
      </c>
      <c r="AB169" s="115" t="str">
        <f t="shared" si="132"/>
        <v/>
      </c>
      <c r="AC169" s="106"/>
      <c r="AD169" s="152"/>
      <c r="AE169" s="148"/>
      <c r="AF169" s="107"/>
      <c r="AG169" s="151"/>
      <c r="AH169" s="151" t="str">
        <f t="shared" si="140"/>
        <v/>
      </c>
      <c r="AI169" s="114" t="str">
        <f t="shared" si="141"/>
        <v/>
      </c>
      <c r="AJ169" s="115" t="str">
        <f t="shared" si="142"/>
        <v/>
      </c>
      <c r="AK169" s="106"/>
      <c r="AL169" s="152"/>
      <c r="AM169" s="199">
        <v>43678</v>
      </c>
      <c r="AN169" s="107" t="s">
        <v>580</v>
      </c>
      <c r="AO169" s="151">
        <v>0</v>
      </c>
      <c r="AP169" s="113">
        <f t="shared" si="143"/>
        <v>0</v>
      </c>
      <c r="AQ169" s="114">
        <f t="shared" si="144"/>
        <v>0</v>
      </c>
      <c r="AR169" s="111" t="str">
        <f t="shared" si="145"/>
        <v>ROJO</v>
      </c>
      <c r="AS169" s="152" t="s">
        <v>1358</v>
      </c>
      <c r="AT169" s="152" t="s">
        <v>629</v>
      </c>
      <c r="AU169" s="43" t="str">
        <f t="shared" si="146"/>
        <v>Pendiente</v>
      </c>
      <c r="AV169" s="107"/>
      <c r="AW169" s="54" t="s">
        <v>34</v>
      </c>
    </row>
    <row r="170" spans="1:49" ht="50.1" customHeight="1" x14ac:dyDescent="0.25">
      <c r="A170" s="208">
        <v>352</v>
      </c>
      <c r="B170" s="150">
        <v>43578</v>
      </c>
      <c r="C170" s="106" t="s">
        <v>33</v>
      </c>
      <c r="D170" s="107"/>
      <c r="E170" s="106" t="s">
        <v>918</v>
      </c>
      <c r="F170" s="150">
        <v>43578</v>
      </c>
      <c r="G170" s="115" t="s">
        <v>913</v>
      </c>
      <c r="H170" s="52" t="s">
        <v>51</v>
      </c>
      <c r="I170" s="53" t="s">
        <v>934</v>
      </c>
      <c r="J170" s="88" t="s">
        <v>949</v>
      </c>
      <c r="K170" s="89" t="s">
        <v>973</v>
      </c>
      <c r="L170" s="87">
        <v>2</v>
      </c>
      <c r="M170" s="133" t="s">
        <v>46</v>
      </c>
      <c r="N170" s="53" t="str">
        <f>IF(H170="","",VLOOKUP(H170,dato!$A$2:$B$43,2,FALSE))</f>
        <v>Hernando Ibagué Rodríguez</v>
      </c>
      <c r="O170" s="52" t="s">
        <v>51</v>
      </c>
      <c r="P170" s="152" t="str">
        <f>IF(H170="","",VLOOKUP(O170,dato!$A$2:$B$133,2,FALSE))</f>
        <v>Hernando Ibagué Rodríguez</v>
      </c>
      <c r="Q170" s="118" t="s">
        <v>143</v>
      </c>
      <c r="R170" s="53" t="s">
        <v>995</v>
      </c>
      <c r="S170" s="67">
        <v>0.9</v>
      </c>
      <c r="T170" s="53" t="s">
        <v>1027</v>
      </c>
      <c r="U170" s="59">
        <v>43593</v>
      </c>
      <c r="V170" s="59">
        <v>43829</v>
      </c>
      <c r="W170" s="148"/>
      <c r="X170" s="107"/>
      <c r="Z170" s="113" t="str">
        <f t="shared" si="130"/>
        <v/>
      </c>
      <c r="AA170" s="114" t="str">
        <f t="shared" si="131"/>
        <v/>
      </c>
      <c r="AB170" s="115" t="str">
        <f t="shared" si="132"/>
        <v/>
      </c>
      <c r="AC170" s="106"/>
      <c r="AD170" s="152"/>
      <c r="AE170" s="148"/>
      <c r="AF170" s="107"/>
      <c r="AG170" s="151"/>
      <c r="AH170" s="151" t="str">
        <f t="shared" si="140"/>
        <v/>
      </c>
      <c r="AI170" s="114" t="str">
        <f t="shared" si="141"/>
        <v/>
      </c>
      <c r="AJ170" s="115" t="str">
        <f t="shared" si="142"/>
        <v/>
      </c>
      <c r="AK170" s="106"/>
      <c r="AL170" s="152"/>
      <c r="AM170" s="199">
        <v>43678</v>
      </c>
      <c r="AN170" s="107" t="s">
        <v>580</v>
      </c>
      <c r="AO170" s="151">
        <v>0</v>
      </c>
      <c r="AP170" s="113">
        <f t="shared" si="143"/>
        <v>0</v>
      </c>
      <c r="AQ170" s="114">
        <f t="shared" si="144"/>
        <v>0</v>
      </c>
      <c r="AR170" s="111" t="str">
        <f t="shared" si="145"/>
        <v>ROJO</v>
      </c>
      <c r="AS170" s="152" t="s">
        <v>1358</v>
      </c>
      <c r="AT170" s="152" t="s">
        <v>629</v>
      </c>
      <c r="AU170" s="43" t="str">
        <f t="shared" si="146"/>
        <v>Pendiente</v>
      </c>
      <c r="AV170" s="107"/>
      <c r="AW170" s="54" t="s">
        <v>34</v>
      </c>
    </row>
    <row r="171" spans="1:49" ht="50.1" customHeight="1" x14ac:dyDescent="0.25">
      <c r="A171" s="208">
        <v>352</v>
      </c>
      <c r="B171" s="150">
        <v>43578</v>
      </c>
      <c r="C171" s="106" t="s">
        <v>33</v>
      </c>
      <c r="D171" s="107"/>
      <c r="E171" s="106" t="s">
        <v>918</v>
      </c>
      <c r="F171" s="150">
        <v>43578</v>
      </c>
      <c r="G171" s="115" t="s">
        <v>914</v>
      </c>
      <c r="H171" s="52" t="s">
        <v>51</v>
      </c>
      <c r="I171" s="53" t="s">
        <v>935</v>
      </c>
      <c r="J171" s="88" t="s">
        <v>951</v>
      </c>
      <c r="K171" s="89" t="s">
        <v>977</v>
      </c>
      <c r="L171" s="87">
        <v>2</v>
      </c>
      <c r="M171" s="133" t="s">
        <v>46</v>
      </c>
      <c r="N171" s="53" t="str">
        <f>IF(H171="","",VLOOKUP(H171,dato!$A$2:$B$43,2,FALSE))</f>
        <v>Hernando Ibagué Rodríguez</v>
      </c>
      <c r="O171" s="52" t="s">
        <v>51</v>
      </c>
      <c r="P171" s="152" t="str">
        <f>IF(H171="","",VLOOKUP(O171,dato!$A$2:$B$133,2,FALSE))</f>
        <v>Hernando Ibagué Rodríguez</v>
      </c>
      <c r="Q171" s="118" t="s">
        <v>143</v>
      </c>
      <c r="R171" s="53" t="s">
        <v>1000</v>
      </c>
      <c r="S171" s="67">
        <v>0.9</v>
      </c>
      <c r="T171" s="53" t="s">
        <v>1023</v>
      </c>
      <c r="U171" s="59">
        <v>43593</v>
      </c>
      <c r="V171" s="59">
        <v>43829</v>
      </c>
      <c r="W171" s="148"/>
      <c r="X171" s="107"/>
      <c r="Z171" s="113" t="str">
        <f t="shared" si="130"/>
        <v/>
      </c>
      <c r="AA171" s="114" t="str">
        <f t="shared" si="131"/>
        <v/>
      </c>
      <c r="AB171" s="115" t="str">
        <f t="shared" si="132"/>
        <v/>
      </c>
      <c r="AC171" s="106"/>
      <c r="AD171" s="152"/>
      <c r="AE171" s="148"/>
      <c r="AF171" s="107"/>
      <c r="AG171" s="151"/>
      <c r="AH171" s="151" t="str">
        <f t="shared" si="140"/>
        <v/>
      </c>
      <c r="AI171" s="114" t="str">
        <f t="shared" si="141"/>
        <v/>
      </c>
      <c r="AJ171" s="115" t="str">
        <f t="shared" si="142"/>
        <v/>
      </c>
      <c r="AK171" s="106"/>
      <c r="AL171" s="152"/>
      <c r="AM171" s="199">
        <v>43678</v>
      </c>
      <c r="AN171" s="53" t="s">
        <v>1340</v>
      </c>
      <c r="AO171" s="151">
        <v>0</v>
      </c>
      <c r="AP171" s="113">
        <f t="shared" si="143"/>
        <v>0</v>
      </c>
      <c r="AQ171" s="114">
        <f t="shared" si="144"/>
        <v>0</v>
      </c>
      <c r="AR171" s="111" t="str">
        <f t="shared" si="145"/>
        <v>ROJO</v>
      </c>
      <c r="AS171" s="152" t="s">
        <v>1359</v>
      </c>
      <c r="AT171" s="152" t="s">
        <v>629</v>
      </c>
      <c r="AU171" s="43" t="str">
        <f t="shared" si="146"/>
        <v>Pendiente</v>
      </c>
      <c r="AV171" s="107"/>
      <c r="AW171" s="54" t="s">
        <v>34</v>
      </c>
    </row>
    <row r="172" spans="1:49" ht="50.1" customHeight="1" x14ac:dyDescent="0.25">
      <c r="A172" s="208">
        <v>352</v>
      </c>
      <c r="B172" s="150">
        <v>43578</v>
      </c>
      <c r="C172" s="106" t="s">
        <v>33</v>
      </c>
      <c r="D172" s="107"/>
      <c r="E172" s="106" t="s">
        <v>918</v>
      </c>
      <c r="F172" s="150">
        <v>43578</v>
      </c>
      <c r="G172" s="115" t="s">
        <v>914</v>
      </c>
      <c r="H172" s="52" t="s">
        <v>51</v>
      </c>
      <c r="I172" s="53" t="s">
        <v>935</v>
      </c>
      <c r="J172" s="88" t="s">
        <v>951</v>
      </c>
      <c r="K172" s="89" t="s">
        <v>978</v>
      </c>
      <c r="L172" s="87">
        <v>7</v>
      </c>
      <c r="M172" s="133" t="s">
        <v>46</v>
      </c>
      <c r="N172" s="53" t="str">
        <f>IF(H172="","",VLOOKUP(H172,dato!$A$2:$B$43,2,FALSE))</f>
        <v>Hernando Ibagué Rodríguez</v>
      </c>
      <c r="O172" s="52" t="s">
        <v>51</v>
      </c>
      <c r="P172" s="152" t="str">
        <f>IF(H172="","",VLOOKUP(O172,dato!$A$2:$B$133,2,FALSE))</f>
        <v>Hernando Ibagué Rodríguez</v>
      </c>
      <c r="Q172" s="118" t="s">
        <v>143</v>
      </c>
      <c r="R172" s="53" t="s">
        <v>1000</v>
      </c>
      <c r="S172" s="67">
        <v>0.9</v>
      </c>
      <c r="T172" s="53" t="s">
        <v>1024</v>
      </c>
      <c r="U172" s="59">
        <v>43593</v>
      </c>
      <c r="V172" s="59">
        <v>43829</v>
      </c>
      <c r="W172" s="148"/>
      <c r="X172" s="107"/>
      <c r="Z172" s="113" t="str">
        <f t="shared" si="130"/>
        <v/>
      </c>
      <c r="AA172" s="114" t="str">
        <f t="shared" si="131"/>
        <v/>
      </c>
      <c r="AB172" s="115" t="str">
        <f t="shared" si="132"/>
        <v/>
      </c>
      <c r="AC172" s="106"/>
      <c r="AD172" s="152"/>
      <c r="AE172" s="148"/>
      <c r="AF172" s="107"/>
      <c r="AG172" s="151"/>
      <c r="AH172" s="151" t="str">
        <f t="shared" si="140"/>
        <v/>
      </c>
      <c r="AI172" s="114" t="str">
        <f t="shared" si="141"/>
        <v/>
      </c>
      <c r="AJ172" s="115" t="str">
        <f t="shared" si="142"/>
        <v/>
      </c>
      <c r="AK172" s="106"/>
      <c r="AL172" s="152"/>
      <c r="AM172" s="199">
        <v>43675</v>
      </c>
      <c r="AN172" s="53" t="s">
        <v>1341</v>
      </c>
      <c r="AO172" s="151">
        <v>0</v>
      </c>
      <c r="AP172" s="113">
        <f t="shared" si="143"/>
        <v>0</v>
      </c>
      <c r="AQ172" s="114">
        <f t="shared" si="144"/>
        <v>0</v>
      </c>
      <c r="AR172" s="111" t="str">
        <f t="shared" si="145"/>
        <v>ROJO</v>
      </c>
      <c r="AS172" s="152" t="s">
        <v>1360</v>
      </c>
      <c r="AT172" s="152" t="s">
        <v>629</v>
      </c>
      <c r="AU172" s="43" t="str">
        <f t="shared" si="146"/>
        <v>Pendiente</v>
      </c>
      <c r="AV172" s="107"/>
      <c r="AW172" s="54" t="s">
        <v>34</v>
      </c>
    </row>
    <row r="173" spans="1:49" ht="50.1" customHeight="1" x14ac:dyDescent="0.25">
      <c r="A173" s="208">
        <v>352</v>
      </c>
      <c r="B173" s="150">
        <v>43578</v>
      </c>
      <c r="C173" s="106" t="s">
        <v>33</v>
      </c>
      <c r="D173" s="107"/>
      <c r="E173" s="106" t="s">
        <v>918</v>
      </c>
      <c r="F173" s="150">
        <v>43578</v>
      </c>
      <c r="G173" s="115" t="s">
        <v>914</v>
      </c>
      <c r="H173" s="52" t="s">
        <v>51</v>
      </c>
      <c r="I173" s="53" t="s">
        <v>935</v>
      </c>
      <c r="J173" s="88" t="s">
        <v>951</v>
      </c>
      <c r="K173" s="89" t="s">
        <v>979</v>
      </c>
      <c r="L173" s="87">
        <v>1</v>
      </c>
      <c r="M173" s="133" t="s">
        <v>46</v>
      </c>
      <c r="N173" s="53" t="str">
        <f>IF(H173="","",VLOOKUP(H173,dato!$A$2:$B$43,2,FALSE))</f>
        <v>Hernando Ibagué Rodríguez</v>
      </c>
      <c r="O173" s="52" t="s">
        <v>51</v>
      </c>
      <c r="P173" s="152" t="str">
        <f>IF(H173="","",VLOOKUP(O173,dato!$A$2:$B$133,2,FALSE))</f>
        <v>Hernando Ibagué Rodríguez</v>
      </c>
      <c r="Q173" s="118" t="s">
        <v>143</v>
      </c>
      <c r="R173" s="53" t="s">
        <v>1000</v>
      </c>
      <c r="S173" s="67">
        <v>0.9</v>
      </c>
      <c r="T173" s="53" t="s">
        <v>1025</v>
      </c>
      <c r="U173" s="59">
        <v>43593</v>
      </c>
      <c r="V173" s="59">
        <v>43829</v>
      </c>
      <c r="W173" s="148"/>
      <c r="X173" s="107"/>
      <c r="Z173" s="113" t="str">
        <f t="shared" si="130"/>
        <v/>
      </c>
      <c r="AA173" s="114" t="str">
        <f t="shared" si="131"/>
        <v/>
      </c>
      <c r="AB173" s="115" t="str">
        <f t="shared" si="132"/>
        <v/>
      </c>
      <c r="AC173" s="106"/>
      <c r="AD173" s="152"/>
      <c r="AE173" s="148"/>
      <c r="AF173" s="107"/>
      <c r="AG173" s="151"/>
      <c r="AH173" s="151" t="str">
        <f t="shared" si="140"/>
        <v/>
      </c>
      <c r="AI173" s="114" t="str">
        <f t="shared" si="141"/>
        <v/>
      </c>
      <c r="AJ173" s="115" t="str">
        <f t="shared" si="142"/>
        <v/>
      </c>
      <c r="AK173" s="106"/>
      <c r="AL173" s="152"/>
      <c r="AM173" s="199">
        <v>43675</v>
      </c>
      <c r="AN173" s="53" t="s">
        <v>1342</v>
      </c>
      <c r="AO173" s="151">
        <v>0</v>
      </c>
      <c r="AP173" s="113">
        <f t="shared" si="143"/>
        <v>0</v>
      </c>
      <c r="AQ173" s="114">
        <f t="shared" si="144"/>
        <v>0</v>
      </c>
      <c r="AR173" s="111" t="str">
        <f t="shared" si="145"/>
        <v>ROJO</v>
      </c>
      <c r="AS173" s="152" t="s">
        <v>1358</v>
      </c>
      <c r="AT173" s="152" t="s">
        <v>629</v>
      </c>
      <c r="AU173" s="43" t="str">
        <f t="shared" si="146"/>
        <v>Pendiente</v>
      </c>
      <c r="AV173" s="107"/>
      <c r="AW173" s="54" t="s">
        <v>34</v>
      </c>
    </row>
    <row r="174" spans="1:49" ht="50.1" customHeight="1" x14ac:dyDescent="0.25">
      <c r="A174" s="208">
        <v>352</v>
      </c>
      <c r="B174" s="150">
        <v>43578</v>
      </c>
      <c r="C174" s="106" t="s">
        <v>33</v>
      </c>
      <c r="D174" s="107"/>
      <c r="E174" s="106" t="s">
        <v>918</v>
      </c>
      <c r="F174" s="150">
        <v>43578</v>
      </c>
      <c r="G174" s="115" t="s">
        <v>914</v>
      </c>
      <c r="H174" s="52" t="s">
        <v>51</v>
      </c>
      <c r="I174" s="53" t="s">
        <v>935</v>
      </c>
      <c r="J174" s="88" t="s">
        <v>951</v>
      </c>
      <c r="K174" s="89" t="s">
        <v>980</v>
      </c>
      <c r="L174" s="87">
        <v>1</v>
      </c>
      <c r="M174" s="133" t="s">
        <v>46</v>
      </c>
      <c r="N174" s="53" t="str">
        <f>IF(H174="","",VLOOKUP(H174,dato!$A$2:$B$43,2,FALSE))</f>
        <v>Hernando Ibagué Rodríguez</v>
      </c>
      <c r="O174" s="52" t="s">
        <v>51</v>
      </c>
      <c r="P174" s="152" t="str">
        <f>IF(H174="","",VLOOKUP(O174,dato!$A$2:$B$133,2,FALSE))</f>
        <v>Hernando Ibagué Rodríguez</v>
      </c>
      <c r="Q174" s="118" t="s">
        <v>143</v>
      </c>
      <c r="R174" s="53" t="s">
        <v>1000</v>
      </c>
      <c r="S174" s="67">
        <v>0.9</v>
      </c>
      <c r="T174" s="53" t="s">
        <v>1026</v>
      </c>
      <c r="U174" s="59">
        <v>43593</v>
      </c>
      <c r="V174" s="59">
        <v>43829</v>
      </c>
      <c r="W174" s="148"/>
      <c r="X174" s="107"/>
      <c r="Z174" s="113" t="str">
        <f t="shared" si="130"/>
        <v/>
      </c>
      <c r="AA174" s="114" t="str">
        <f t="shared" si="131"/>
        <v/>
      </c>
      <c r="AB174" s="115" t="str">
        <f t="shared" si="132"/>
        <v/>
      </c>
      <c r="AC174" s="106"/>
      <c r="AD174" s="152"/>
      <c r="AE174" s="148"/>
      <c r="AF174" s="107"/>
      <c r="AG174" s="151"/>
      <c r="AH174" s="151" t="str">
        <f t="shared" si="140"/>
        <v/>
      </c>
      <c r="AI174" s="114" t="str">
        <f t="shared" si="141"/>
        <v/>
      </c>
      <c r="AJ174" s="115" t="str">
        <f t="shared" si="142"/>
        <v/>
      </c>
      <c r="AK174" s="106"/>
      <c r="AL174" s="152"/>
      <c r="AM174" s="199">
        <v>43675</v>
      </c>
      <c r="AN174" s="53" t="s">
        <v>1342</v>
      </c>
      <c r="AO174" s="151">
        <v>0</v>
      </c>
      <c r="AP174" s="113">
        <f t="shared" si="143"/>
        <v>0</v>
      </c>
      <c r="AQ174" s="114">
        <f t="shared" si="144"/>
        <v>0</v>
      </c>
      <c r="AR174" s="111" t="str">
        <f t="shared" si="145"/>
        <v>ROJO</v>
      </c>
      <c r="AS174" s="152" t="s">
        <v>1358</v>
      </c>
      <c r="AT174" s="152" t="s">
        <v>629</v>
      </c>
      <c r="AU174" s="43" t="str">
        <f t="shared" si="146"/>
        <v>Pendiente</v>
      </c>
      <c r="AV174" s="107"/>
      <c r="AW174" s="54" t="s">
        <v>34</v>
      </c>
    </row>
    <row r="175" spans="1:49" ht="50.1" customHeight="1" x14ac:dyDescent="0.25">
      <c r="A175" s="208">
        <v>352</v>
      </c>
      <c r="B175" s="150">
        <v>43578</v>
      </c>
      <c r="C175" s="106" t="s">
        <v>33</v>
      </c>
      <c r="D175" s="107"/>
      <c r="E175" s="106" t="s">
        <v>918</v>
      </c>
      <c r="F175" s="150">
        <v>43578</v>
      </c>
      <c r="G175" s="115" t="s">
        <v>915</v>
      </c>
      <c r="H175" s="52" t="s">
        <v>51</v>
      </c>
      <c r="I175" s="53" t="s">
        <v>936</v>
      </c>
      <c r="J175" s="88" t="s">
        <v>952</v>
      </c>
      <c r="K175" s="89" t="s">
        <v>981</v>
      </c>
      <c r="L175" s="87">
        <v>1</v>
      </c>
      <c r="M175" s="133" t="s">
        <v>46</v>
      </c>
      <c r="N175" s="53" t="str">
        <f>IF(H175="","",VLOOKUP(H175,dato!$A$2:$B$43,2,FALSE))</f>
        <v>Hernando Ibagué Rodríguez</v>
      </c>
      <c r="O175" s="52" t="s">
        <v>51</v>
      </c>
      <c r="P175" s="152" t="str">
        <f>IF(H175="","",VLOOKUP(O175,dato!$A$2:$B$133,2,FALSE))</f>
        <v>Hernando Ibagué Rodríguez</v>
      </c>
      <c r="Q175" s="118" t="s">
        <v>143</v>
      </c>
      <c r="R175" s="53" t="s">
        <v>1001</v>
      </c>
      <c r="S175" s="67">
        <v>1</v>
      </c>
      <c r="T175" s="53" t="s">
        <v>1028</v>
      </c>
      <c r="U175" s="59">
        <v>43593</v>
      </c>
      <c r="V175" s="59">
        <v>43861</v>
      </c>
      <c r="W175" s="148"/>
      <c r="X175" s="107"/>
      <c r="Z175" s="113" t="str">
        <f t="shared" si="130"/>
        <v/>
      </c>
      <c r="AA175" s="114" t="str">
        <f t="shared" si="131"/>
        <v/>
      </c>
      <c r="AB175" s="115" t="str">
        <f t="shared" si="132"/>
        <v/>
      </c>
      <c r="AC175" s="106"/>
      <c r="AD175" s="152"/>
      <c r="AE175" s="148"/>
      <c r="AF175" s="107"/>
      <c r="AG175" s="151"/>
      <c r="AH175" s="151" t="str">
        <f t="shared" si="140"/>
        <v/>
      </c>
      <c r="AI175" s="114" t="str">
        <f t="shared" si="141"/>
        <v/>
      </c>
      <c r="AJ175" s="115" t="str">
        <f t="shared" si="142"/>
        <v/>
      </c>
      <c r="AK175" s="106"/>
      <c r="AL175" s="152"/>
      <c r="AM175" s="199">
        <v>43675</v>
      </c>
      <c r="AN175" s="53" t="s">
        <v>1342</v>
      </c>
      <c r="AO175" s="151">
        <v>0</v>
      </c>
      <c r="AP175" s="113">
        <f t="shared" si="143"/>
        <v>0</v>
      </c>
      <c r="AQ175" s="114">
        <f t="shared" si="144"/>
        <v>0</v>
      </c>
      <c r="AR175" s="111" t="str">
        <f t="shared" si="145"/>
        <v>ROJO</v>
      </c>
      <c r="AS175" s="152" t="s">
        <v>1358</v>
      </c>
      <c r="AT175" s="152" t="s">
        <v>629</v>
      </c>
      <c r="AU175" s="43" t="str">
        <f t="shared" si="146"/>
        <v>Pendiente</v>
      </c>
      <c r="AV175" s="107"/>
      <c r="AW175" s="54" t="s">
        <v>34</v>
      </c>
    </row>
    <row r="176" spans="1:49" ht="50.1" customHeight="1" x14ac:dyDescent="0.25">
      <c r="A176" s="208">
        <v>352</v>
      </c>
      <c r="B176" s="150">
        <v>43578</v>
      </c>
      <c r="C176" s="106" t="s">
        <v>33</v>
      </c>
      <c r="D176" s="107"/>
      <c r="E176" s="106" t="s">
        <v>918</v>
      </c>
      <c r="F176" s="150">
        <v>43578</v>
      </c>
      <c r="G176" s="115" t="s">
        <v>915</v>
      </c>
      <c r="H176" s="52" t="s">
        <v>51</v>
      </c>
      <c r="I176" s="53" t="s">
        <v>936</v>
      </c>
      <c r="J176" s="88" t="s">
        <v>952</v>
      </c>
      <c r="K176" s="89" t="s">
        <v>982</v>
      </c>
      <c r="L176" s="87">
        <v>1</v>
      </c>
      <c r="M176" s="133" t="s">
        <v>46</v>
      </c>
      <c r="N176" s="53" t="str">
        <f>IF(H176="","",VLOOKUP(H176,dato!$A$2:$B$43,2,FALSE))</f>
        <v>Hernando Ibagué Rodríguez</v>
      </c>
      <c r="O176" s="52" t="s">
        <v>51</v>
      </c>
      <c r="P176" s="152" t="str">
        <f>IF(H176="","",VLOOKUP(O176,dato!$A$2:$B$133,2,FALSE))</f>
        <v>Hernando Ibagué Rodríguez</v>
      </c>
      <c r="Q176" s="118" t="s">
        <v>143</v>
      </c>
      <c r="R176" s="53" t="s">
        <v>1001</v>
      </c>
      <c r="S176" s="67">
        <v>1</v>
      </c>
      <c r="T176" s="53" t="s">
        <v>1029</v>
      </c>
      <c r="U176" s="59">
        <v>43593</v>
      </c>
      <c r="V176" s="59">
        <v>43861</v>
      </c>
      <c r="W176" s="148"/>
      <c r="X176" s="107"/>
      <c r="Z176" s="113" t="str">
        <f t="shared" si="130"/>
        <v/>
      </c>
      <c r="AA176" s="114" t="str">
        <f t="shared" si="131"/>
        <v/>
      </c>
      <c r="AB176" s="115" t="str">
        <f t="shared" si="132"/>
        <v/>
      </c>
      <c r="AC176" s="106"/>
      <c r="AD176" s="152"/>
      <c r="AE176" s="148"/>
      <c r="AF176" s="107"/>
      <c r="AG176" s="151"/>
      <c r="AH176" s="151" t="str">
        <f t="shared" si="140"/>
        <v/>
      </c>
      <c r="AI176" s="114" t="str">
        <f t="shared" si="141"/>
        <v/>
      </c>
      <c r="AJ176" s="115" t="str">
        <f t="shared" si="142"/>
        <v/>
      </c>
      <c r="AK176" s="106"/>
      <c r="AL176" s="152"/>
      <c r="AM176" s="199">
        <v>43675</v>
      </c>
      <c r="AN176" s="53" t="s">
        <v>1342</v>
      </c>
      <c r="AO176" s="151">
        <v>0</v>
      </c>
      <c r="AP176" s="113">
        <f t="shared" si="143"/>
        <v>0</v>
      </c>
      <c r="AQ176" s="114">
        <f t="shared" si="144"/>
        <v>0</v>
      </c>
      <c r="AR176" s="111" t="str">
        <f t="shared" si="145"/>
        <v>ROJO</v>
      </c>
      <c r="AS176" s="53" t="s">
        <v>1361</v>
      </c>
      <c r="AT176" s="152" t="s">
        <v>629</v>
      </c>
      <c r="AU176" s="43" t="str">
        <f t="shared" si="146"/>
        <v>Pendiente</v>
      </c>
      <c r="AV176" s="107"/>
      <c r="AW176" s="54" t="s">
        <v>34</v>
      </c>
    </row>
    <row r="177" spans="1:49" ht="50.1" customHeight="1" x14ac:dyDescent="0.25">
      <c r="A177" s="208">
        <v>352</v>
      </c>
      <c r="B177" s="150">
        <v>43578</v>
      </c>
      <c r="C177" s="106" t="s">
        <v>33</v>
      </c>
      <c r="D177" s="107"/>
      <c r="E177" s="106" t="s">
        <v>918</v>
      </c>
      <c r="F177" s="150">
        <v>43578</v>
      </c>
      <c r="G177" s="115" t="s">
        <v>915</v>
      </c>
      <c r="H177" s="52" t="s">
        <v>51</v>
      </c>
      <c r="I177" s="53" t="s">
        <v>936</v>
      </c>
      <c r="J177" s="88" t="s">
        <v>952</v>
      </c>
      <c r="K177" s="89" t="s">
        <v>983</v>
      </c>
      <c r="L177" s="87">
        <v>1</v>
      </c>
      <c r="M177" s="133" t="s">
        <v>46</v>
      </c>
      <c r="N177" s="53" t="str">
        <f>IF(H177="","",VLOOKUP(H177,dato!$A$2:$B$43,2,FALSE))</f>
        <v>Hernando Ibagué Rodríguez</v>
      </c>
      <c r="O177" s="52" t="s">
        <v>51</v>
      </c>
      <c r="P177" s="152" t="str">
        <f>IF(H177="","",VLOOKUP(O177,dato!$A$2:$B$133,2,FALSE))</f>
        <v>Hernando Ibagué Rodríguez</v>
      </c>
      <c r="Q177" s="118" t="s">
        <v>143</v>
      </c>
      <c r="R177" s="53" t="s">
        <v>1001</v>
      </c>
      <c r="S177" s="67">
        <v>1</v>
      </c>
      <c r="T177" s="53" t="s">
        <v>1030</v>
      </c>
      <c r="U177" s="59">
        <v>43593</v>
      </c>
      <c r="V177" s="59">
        <v>43861</v>
      </c>
      <c r="W177" s="148"/>
      <c r="X177" s="107"/>
      <c r="Z177" s="113" t="str">
        <f t="shared" si="130"/>
        <v/>
      </c>
      <c r="AA177" s="114" t="str">
        <f t="shared" si="131"/>
        <v/>
      </c>
      <c r="AB177" s="115" t="str">
        <f t="shared" si="132"/>
        <v/>
      </c>
      <c r="AC177" s="106"/>
      <c r="AD177" s="152"/>
      <c r="AE177" s="148"/>
      <c r="AF177" s="107"/>
      <c r="AG177" s="151"/>
      <c r="AH177" s="151" t="str">
        <f t="shared" si="140"/>
        <v/>
      </c>
      <c r="AI177" s="114" t="str">
        <f t="shared" si="141"/>
        <v/>
      </c>
      <c r="AJ177" s="115" t="str">
        <f t="shared" si="142"/>
        <v/>
      </c>
      <c r="AK177" s="106"/>
      <c r="AL177" s="152"/>
      <c r="AM177" s="199">
        <v>43675</v>
      </c>
      <c r="AN177" s="53" t="s">
        <v>1342</v>
      </c>
      <c r="AO177" s="151">
        <v>0</v>
      </c>
      <c r="AP177" s="113">
        <f t="shared" si="143"/>
        <v>0</v>
      </c>
      <c r="AQ177" s="114">
        <f t="shared" si="144"/>
        <v>0</v>
      </c>
      <c r="AR177" s="111" t="str">
        <f t="shared" si="145"/>
        <v>ROJO</v>
      </c>
      <c r="AS177" s="53" t="s">
        <v>1361</v>
      </c>
      <c r="AT177" s="152" t="s">
        <v>629</v>
      </c>
      <c r="AU177" s="43" t="str">
        <f t="shared" si="146"/>
        <v>Pendiente</v>
      </c>
      <c r="AV177" s="107"/>
      <c r="AW177" s="54" t="s">
        <v>34</v>
      </c>
    </row>
    <row r="178" spans="1:49" ht="50.1" customHeight="1" x14ac:dyDescent="0.25">
      <c r="A178" s="208">
        <v>352</v>
      </c>
      <c r="B178" s="150">
        <v>43578</v>
      </c>
      <c r="C178" s="106" t="s">
        <v>33</v>
      </c>
      <c r="D178" s="107"/>
      <c r="E178" s="106" t="s">
        <v>918</v>
      </c>
      <c r="F178" s="150">
        <v>43578</v>
      </c>
      <c r="G178" s="115" t="s">
        <v>916</v>
      </c>
      <c r="H178" s="52" t="s">
        <v>51</v>
      </c>
      <c r="I178" s="53" t="s">
        <v>937</v>
      </c>
      <c r="J178" s="88" t="s">
        <v>953</v>
      </c>
      <c r="K178" s="89" t="s">
        <v>984</v>
      </c>
      <c r="L178" s="87">
        <v>1</v>
      </c>
      <c r="M178" s="133" t="s">
        <v>46</v>
      </c>
      <c r="N178" s="53" t="str">
        <f>IF(H178="","",VLOOKUP(H178,dato!$A$2:$B$43,2,FALSE))</f>
        <v>Hernando Ibagué Rodríguez</v>
      </c>
      <c r="O178" s="52" t="s">
        <v>51</v>
      </c>
      <c r="P178" s="152" t="str">
        <f>IF(H178="","",VLOOKUP(O178,dato!$A$2:$B$133,2,FALSE))</f>
        <v>Hernando Ibagué Rodríguez</v>
      </c>
      <c r="Q178" s="118" t="s">
        <v>143</v>
      </c>
      <c r="R178" s="53" t="s">
        <v>1002</v>
      </c>
      <c r="S178" s="67">
        <v>1</v>
      </c>
      <c r="T178" s="53" t="s">
        <v>1031</v>
      </c>
      <c r="U178" s="59">
        <v>43593</v>
      </c>
      <c r="V178" s="59">
        <v>43829</v>
      </c>
      <c r="W178" s="148"/>
      <c r="X178" s="107"/>
      <c r="Z178" s="113" t="str">
        <f t="shared" si="130"/>
        <v/>
      </c>
      <c r="AA178" s="114" t="str">
        <f t="shared" si="131"/>
        <v/>
      </c>
      <c r="AB178" s="115" t="str">
        <f t="shared" si="132"/>
        <v/>
      </c>
      <c r="AC178" s="106"/>
      <c r="AD178" s="152"/>
      <c r="AE178" s="148"/>
      <c r="AF178" s="107"/>
      <c r="AG178" s="151"/>
      <c r="AH178" s="151" t="str">
        <f t="shared" si="140"/>
        <v/>
      </c>
      <c r="AI178" s="114" t="str">
        <f t="shared" si="141"/>
        <v/>
      </c>
      <c r="AJ178" s="115" t="str">
        <f t="shared" si="142"/>
        <v/>
      </c>
      <c r="AK178" s="106"/>
      <c r="AL178" s="152"/>
      <c r="AM178" s="199">
        <v>43675</v>
      </c>
      <c r="AN178" s="53" t="s">
        <v>1343</v>
      </c>
      <c r="AO178" s="151">
        <v>0.25</v>
      </c>
      <c r="AP178" s="113">
        <f t="shared" si="143"/>
        <v>0.25</v>
      </c>
      <c r="AQ178" s="114">
        <f t="shared" si="144"/>
        <v>0.25</v>
      </c>
      <c r="AR178" s="111" t="str">
        <f t="shared" si="145"/>
        <v>ROJO</v>
      </c>
      <c r="AS178" s="53" t="s">
        <v>1362</v>
      </c>
      <c r="AT178" s="152" t="s">
        <v>629</v>
      </c>
      <c r="AU178" s="43" t="str">
        <f t="shared" si="146"/>
        <v>Pendiente</v>
      </c>
      <c r="AV178" s="107"/>
      <c r="AW178" s="54" t="s">
        <v>34</v>
      </c>
    </row>
    <row r="179" spans="1:49" ht="50.1" customHeight="1" x14ac:dyDescent="0.25">
      <c r="A179" s="208">
        <v>352</v>
      </c>
      <c r="B179" s="150">
        <v>43578</v>
      </c>
      <c r="C179" s="106" t="s">
        <v>33</v>
      </c>
      <c r="D179" s="107"/>
      <c r="E179" s="106" t="s">
        <v>918</v>
      </c>
      <c r="F179" s="150">
        <v>43578</v>
      </c>
      <c r="G179" s="115" t="s">
        <v>917</v>
      </c>
      <c r="H179" s="52" t="s">
        <v>51</v>
      </c>
      <c r="I179" s="53" t="s">
        <v>938</v>
      </c>
      <c r="J179" s="88" t="s">
        <v>954</v>
      </c>
      <c r="K179" s="89" t="s">
        <v>985</v>
      </c>
      <c r="L179" s="87">
        <v>3</v>
      </c>
      <c r="M179" s="133" t="s">
        <v>46</v>
      </c>
      <c r="N179" s="53" t="str">
        <f>IF(H179="","",VLOOKUP(H179,dato!$A$2:$B$43,2,FALSE))</f>
        <v>Hernando Ibagué Rodríguez</v>
      </c>
      <c r="O179" s="52" t="s">
        <v>51</v>
      </c>
      <c r="P179" s="152" t="str">
        <f>IF(H179="","",VLOOKUP(O179,dato!$A$2:$B$133,2,FALSE))</f>
        <v>Hernando Ibagué Rodríguez</v>
      </c>
      <c r="Q179" s="118" t="s">
        <v>143</v>
      </c>
      <c r="R179" s="53" t="s">
        <v>1003</v>
      </c>
      <c r="S179" s="67">
        <v>1</v>
      </c>
      <c r="T179" s="53" t="s">
        <v>1032</v>
      </c>
      <c r="U179" s="59">
        <v>43593</v>
      </c>
      <c r="V179" s="59">
        <v>43829</v>
      </c>
      <c r="W179" s="148"/>
      <c r="X179" s="107"/>
      <c r="Z179" s="113" t="str">
        <f t="shared" si="130"/>
        <v/>
      </c>
      <c r="AA179" s="114" t="str">
        <f t="shared" si="131"/>
        <v/>
      </c>
      <c r="AB179" s="115" t="str">
        <f t="shared" si="132"/>
        <v/>
      </c>
      <c r="AC179" s="106"/>
      <c r="AD179" s="152"/>
      <c r="AE179" s="148"/>
      <c r="AF179" s="107"/>
      <c r="AG179" s="151"/>
      <c r="AH179" s="151" t="str">
        <f t="shared" si="140"/>
        <v/>
      </c>
      <c r="AI179" s="114" t="str">
        <f t="shared" si="141"/>
        <v/>
      </c>
      <c r="AJ179" s="115" t="str">
        <f t="shared" si="142"/>
        <v/>
      </c>
      <c r="AK179" s="106"/>
      <c r="AL179" s="152"/>
      <c r="AM179" s="199">
        <v>43675</v>
      </c>
      <c r="AN179" s="53" t="s">
        <v>1344</v>
      </c>
      <c r="AO179" s="151">
        <v>1</v>
      </c>
      <c r="AP179" s="113">
        <f t="shared" si="143"/>
        <v>0.33333333333333331</v>
      </c>
      <c r="AQ179" s="114">
        <f t="shared" si="144"/>
        <v>0.33333333333333331</v>
      </c>
      <c r="AR179" s="111" t="str">
        <f t="shared" si="145"/>
        <v>ROJO</v>
      </c>
      <c r="AS179" s="53" t="s">
        <v>1363</v>
      </c>
      <c r="AT179" s="152" t="s">
        <v>629</v>
      </c>
      <c r="AU179" s="43" t="str">
        <f t="shared" si="146"/>
        <v>Pendiente</v>
      </c>
      <c r="AV179" s="107"/>
      <c r="AW179" s="54" t="s">
        <v>34</v>
      </c>
    </row>
    <row r="180" spans="1:49" ht="39.950000000000003" customHeight="1" x14ac:dyDescent="0.25">
      <c r="A180" s="163">
        <v>332</v>
      </c>
      <c r="B180" s="148">
        <v>42891</v>
      </c>
      <c r="C180" s="152" t="s">
        <v>36</v>
      </c>
      <c r="D180" s="100"/>
      <c r="E180" s="152" t="s">
        <v>1033</v>
      </c>
      <c r="F180" s="148">
        <v>42743</v>
      </c>
      <c r="G180" s="68" t="s">
        <v>1034</v>
      </c>
      <c r="H180" s="52" t="s">
        <v>1219</v>
      </c>
      <c r="I180" s="152" t="s">
        <v>1035</v>
      </c>
      <c r="J180" s="152" t="s">
        <v>1036</v>
      </c>
      <c r="K180" s="102" t="s">
        <v>1037</v>
      </c>
      <c r="L180" s="149">
        <v>1</v>
      </c>
      <c r="M180" s="149" t="s">
        <v>46</v>
      </c>
      <c r="N180" s="53" t="str">
        <f>IF(H180="","",VLOOKUP(H180,dato!$A$2:$B$43,2,FALSE))</f>
        <v>Juan Carlos Gómez Melgarejo</v>
      </c>
      <c r="O180" s="152" t="s">
        <v>1236</v>
      </c>
      <c r="P180" s="152" t="str">
        <f>IF(H180="","",VLOOKUP(O180,dato!$A$2:$B$133,2,FALSE))</f>
        <v>William Javier Cabrejo García</v>
      </c>
      <c r="Q180" s="100" t="s">
        <v>167</v>
      </c>
      <c r="R180" s="152" t="s">
        <v>1038</v>
      </c>
      <c r="S180" s="114">
        <v>1</v>
      </c>
      <c r="T180" s="152" t="s">
        <v>1039</v>
      </c>
      <c r="U180" s="109">
        <v>43132</v>
      </c>
      <c r="V180" s="109">
        <v>43281</v>
      </c>
      <c r="W180" s="202">
        <v>43539</v>
      </c>
      <c r="X180" s="169" t="s">
        <v>1040</v>
      </c>
      <c r="Y180" s="149">
        <v>1</v>
      </c>
      <c r="Z180" s="113">
        <v>1</v>
      </c>
      <c r="AA180" s="114">
        <v>1</v>
      </c>
      <c r="AB180" s="115" t="s">
        <v>1041</v>
      </c>
      <c r="AC180" s="169" t="s">
        <v>1042</v>
      </c>
      <c r="AD180" s="153" t="s">
        <v>219</v>
      </c>
      <c r="AE180" s="148"/>
      <c r="AF180" s="107"/>
      <c r="AG180" s="151"/>
      <c r="AH180" s="151"/>
      <c r="AI180" s="114"/>
      <c r="AJ180" s="115"/>
      <c r="AK180" s="106"/>
      <c r="AL180" s="152"/>
      <c r="AM180" s="154">
        <v>43677</v>
      </c>
      <c r="AN180" s="155" t="s">
        <v>1468</v>
      </c>
      <c r="AO180" s="151">
        <v>1</v>
      </c>
      <c r="AP180" s="113">
        <f t="shared" si="143"/>
        <v>1</v>
      </c>
      <c r="AQ180" s="114">
        <f t="shared" si="144"/>
        <v>1</v>
      </c>
      <c r="AR180" s="111" t="str">
        <f t="shared" si="145"/>
        <v>OK</v>
      </c>
      <c r="AS180" s="209" t="s">
        <v>1507</v>
      </c>
      <c r="AT180" s="153" t="s">
        <v>219</v>
      </c>
      <c r="AU180" s="43" t="str">
        <f t="shared" si="146"/>
        <v>Cumplida</v>
      </c>
      <c r="AV180" s="107"/>
      <c r="AW180" s="54" t="s">
        <v>34</v>
      </c>
    </row>
    <row r="181" spans="1:49" ht="39.950000000000003" customHeight="1" x14ac:dyDescent="0.25">
      <c r="A181" s="163">
        <v>336</v>
      </c>
      <c r="B181" s="148">
        <v>43007</v>
      </c>
      <c r="C181" s="152" t="s">
        <v>36</v>
      </c>
      <c r="D181" s="100"/>
      <c r="E181" s="152" t="s">
        <v>168</v>
      </c>
      <c r="F181" s="148">
        <v>42921</v>
      </c>
      <c r="G181" s="115" t="s">
        <v>1043</v>
      </c>
      <c r="H181" s="52" t="s">
        <v>1219</v>
      </c>
      <c r="I181" s="152" t="s">
        <v>1044</v>
      </c>
      <c r="J181" s="152" t="s">
        <v>1045</v>
      </c>
      <c r="K181" s="152" t="s">
        <v>1046</v>
      </c>
      <c r="L181" s="149">
        <v>1</v>
      </c>
      <c r="M181" s="149" t="s">
        <v>46</v>
      </c>
      <c r="N181" s="53" t="str">
        <f>IF(H181="","",VLOOKUP(H181,dato!$A$2:$B$43,2,FALSE))</f>
        <v>Juan Carlos Gómez Melgarejo</v>
      </c>
      <c r="O181" s="152" t="s">
        <v>919</v>
      </c>
      <c r="P181" s="152" t="str">
        <f>IF(H181="","",VLOOKUP(O181,dato!$A$2:$B$133,2,FALSE))</f>
        <v>Juan Carlos Gómez Melgarejo</v>
      </c>
      <c r="Q181" s="100" t="s">
        <v>1047</v>
      </c>
      <c r="R181" s="152" t="s">
        <v>1048</v>
      </c>
      <c r="S181" s="114">
        <v>0.9</v>
      </c>
      <c r="T181" s="152" t="s">
        <v>1049</v>
      </c>
      <c r="U181" s="148">
        <v>43101</v>
      </c>
      <c r="V181" s="148">
        <v>43358</v>
      </c>
      <c r="W181" s="168">
        <v>43539</v>
      </c>
      <c r="X181" s="169" t="s">
        <v>1050</v>
      </c>
      <c r="Y181" s="149">
        <v>1</v>
      </c>
      <c r="Z181" s="119">
        <v>1</v>
      </c>
      <c r="AA181" s="114">
        <v>1</v>
      </c>
      <c r="AB181" s="115" t="s">
        <v>1041</v>
      </c>
      <c r="AC181" s="169" t="s">
        <v>1051</v>
      </c>
      <c r="AD181" s="153" t="s">
        <v>219</v>
      </c>
      <c r="AE181" s="148"/>
      <c r="AF181" s="107"/>
      <c r="AG181" s="151"/>
      <c r="AH181" s="151"/>
      <c r="AI181" s="114"/>
      <c r="AJ181" s="115"/>
      <c r="AK181" s="106"/>
      <c r="AL181" s="152"/>
      <c r="AM181" s="202">
        <v>43682</v>
      </c>
      <c r="AN181" s="106" t="s">
        <v>1278</v>
      </c>
      <c r="AO181" s="151">
        <v>1</v>
      </c>
      <c r="AP181" s="113">
        <f t="shared" ref="AP181:AP211" si="147">(IF(AO181="","",IF(OR($L181=0,$L181="",AM181=""),"",AO181/$L181)))</f>
        <v>1</v>
      </c>
      <c r="AQ181" s="114">
        <f t="shared" ref="AQ181:AQ211" si="148">IF(OR($S181="",AP181=""),"",IF(OR($S181=0,AP181=0),0,IF((AP181*100%)/$S181&gt;100%,100%,(AP181*100%)/$S181)))</f>
        <v>1</v>
      </c>
      <c r="AR181" s="111" t="str">
        <f t="shared" ref="AR181:AR211" si="149">IF(AO181="","",IF(AM181="","FALTA FECHA SEGUIMIENTO",IF(AM181&gt;$V181,IF(AQ181=100%,"OK","ROJO"),IF(AQ181&lt;ROUND(DAYS360($U181,AM181,FALSE),0)/ROUND(DAYS360($U181,$V181,FALSE),-1),"ROJO",IF(AQ181=100%,"OK","AMARILLO")))))</f>
        <v>OK</v>
      </c>
      <c r="AS181" s="106" t="s">
        <v>1281</v>
      </c>
      <c r="AT181" s="152" t="s">
        <v>39</v>
      </c>
      <c r="AU181" s="43" t="str">
        <f t="shared" si="146"/>
        <v>Cumplida</v>
      </c>
      <c r="AV181" s="107"/>
      <c r="AW181" s="54" t="s">
        <v>34</v>
      </c>
    </row>
    <row r="182" spans="1:49" ht="39.950000000000003" customHeight="1" x14ac:dyDescent="0.25">
      <c r="A182" s="210">
        <v>342</v>
      </c>
      <c r="B182" s="150">
        <v>43321</v>
      </c>
      <c r="C182" s="106" t="s">
        <v>36</v>
      </c>
      <c r="D182" s="107"/>
      <c r="E182" s="106" t="s">
        <v>275</v>
      </c>
      <c r="F182" s="150">
        <v>43245</v>
      </c>
      <c r="G182" s="115" t="s">
        <v>1052</v>
      </c>
      <c r="H182" s="52" t="s">
        <v>1219</v>
      </c>
      <c r="I182" s="53" t="s">
        <v>1053</v>
      </c>
      <c r="J182" s="53" t="s">
        <v>1054</v>
      </c>
      <c r="K182" s="53" t="s">
        <v>1055</v>
      </c>
      <c r="L182" s="66">
        <v>1</v>
      </c>
      <c r="M182" s="134" t="s">
        <v>43</v>
      </c>
      <c r="N182" s="53" t="str">
        <f>IF(H182="","",VLOOKUP(H182,dato!$A$2:$B$43,2,FALSE))</f>
        <v>Juan Carlos Gómez Melgarejo</v>
      </c>
      <c r="O182" s="152" t="s">
        <v>1236</v>
      </c>
      <c r="P182" s="152" t="str">
        <f>IF(H182="","",VLOOKUP(O182,dato!$A$2:$B$133,2,FALSE))</f>
        <v>William Javier Cabrejo García</v>
      </c>
      <c r="Q182" s="53" t="s">
        <v>496</v>
      </c>
      <c r="R182" s="53" t="s">
        <v>1056</v>
      </c>
      <c r="S182" s="67">
        <v>1</v>
      </c>
      <c r="T182" s="53" t="s">
        <v>1057</v>
      </c>
      <c r="U182" s="59">
        <v>43313</v>
      </c>
      <c r="V182" s="138">
        <v>43605</v>
      </c>
      <c r="W182" s="198">
        <v>43537</v>
      </c>
      <c r="X182" s="157" t="s">
        <v>1058</v>
      </c>
      <c r="Y182" s="151">
        <v>1</v>
      </c>
      <c r="Z182" s="149">
        <v>1</v>
      </c>
      <c r="AA182" s="149">
        <v>1</v>
      </c>
      <c r="AB182" s="115" t="s">
        <v>1041</v>
      </c>
      <c r="AC182" s="170" t="s">
        <v>1059</v>
      </c>
      <c r="AD182" s="153" t="s">
        <v>219</v>
      </c>
      <c r="AE182" s="148"/>
      <c r="AF182" s="107"/>
      <c r="AG182" s="151"/>
      <c r="AH182" s="151"/>
      <c r="AI182" s="114"/>
      <c r="AJ182" s="115"/>
      <c r="AK182" s="106"/>
      <c r="AL182" s="152"/>
      <c r="AM182" s="154">
        <v>43677</v>
      </c>
      <c r="AN182" s="155" t="s">
        <v>1469</v>
      </c>
      <c r="AO182" s="151">
        <v>1</v>
      </c>
      <c r="AP182" s="113">
        <f t="shared" si="147"/>
        <v>1</v>
      </c>
      <c r="AQ182" s="114">
        <f t="shared" si="148"/>
        <v>1</v>
      </c>
      <c r="AR182" s="111" t="str">
        <f t="shared" si="149"/>
        <v>OK</v>
      </c>
      <c r="AS182" s="209" t="s">
        <v>1507</v>
      </c>
      <c r="AT182" s="153" t="s">
        <v>219</v>
      </c>
      <c r="AU182" s="43" t="str">
        <f t="shared" si="146"/>
        <v>Cumplida</v>
      </c>
      <c r="AV182" s="107"/>
      <c r="AW182" s="54" t="s">
        <v>34</v>
      </c>
    </row>
    <row r="183" spans="1:49" ht="39.950000000000003" customHeight="1" x14ac:dyDescent="0.25">
      <c r="A183" s="210">
        <v>342</v>
      </c>
      <c r="B183" s="150">
        <v>43321</v>
      </c>
      <c r="C183" s="106" t="s">
        <v>36</v>
      </c>
      <c r="D183" s="107"/>
      <c r="E183" s="106" t="s">
        <v>275</v>
      </c>
      <c r="F183" s="150">
        <v>43245</v>
      </c>
      <c r="G183" s="115" t="s">
        <v>1060</v>
      </c>
      <c r="H183" s="52" t="s">
        <v>1219</v>
      </c>
      <c r="I183" s="53" t="s">
        <v>1061</v>
      </c>
      <c r="J183" s="53" t="s">
        <v>1062</v>
      </c>
      <c r="K183" s="53" t="s">
        <v>1063</v>
      </c>
      <c r="L183" s="66">
        <v>1</v>
      </c>
      <c r="M183" s="134" t="s">
        <v>43</v>
      </c>
      <c r="N183" s="53" t="str">
        <f>IF(H183="","",VLOOKUP(H183,dato!$A$2:$B$43,2,FALSE))</f>
        <v>Juan Carlos Gómez Melgarejo</v>
      </c>
      <c r="O183" s="152" t="s">
        <v>1236</v>
      </c>
      <c r="P183" s="152" t="str">
        <f>IF(H183="","",VLOOKUP(O183,dato!$A$2:$B$133,2,FALSE))</f>
        <v>William Javier Cabrejo García</v>
      </c>
      <c r="Q183" s="53" t="s">
        <v>496</v>
      </c>
      <c r="R183" s="53" t="s">
        <v>1064</v>
      </c>
      <c r="S183" s="67">
        <v>1</v>
      </c>
      <c r="T183" s="53" t="s">
        <v>1064</v>
      </c>
      <c r="U183" s="59">
        <v>43327</v>
      </c>
      <c r="V183" s="59">
        <v>43374</v>
      </c>
      <c r="W183" s="198">
        <v>43537</v>
      </c>
      <c r="X183" s="171" t="s">
        <v>1065</v>
      </c>
      <c r="Y183" s="151">
        <v>1</v>
      </c>
      <c r="Z183" s="149">
        <v>1</v>
      </c>
      <c r="AA183" s="149">
        <v>1</v>
      </c>
      <c r="AB183" s="115" t="s">
        <v>1041</v>
      </c>
      <c r="AC183" s="170" t="s">
        <v>1066</v>
      </c>
      <c r="AD183" s="153" t="s">
        <v>219</v>
      </c>
      <c r="AE183" s="148"/>
      <c r="AF183" s="107"/>
      <c r="AG183" s="151"/>
      <c r="AH183" s="151"/>
      <c r="AI183" s="114"/>
      <c r="AJ183" s="115"/>
      <c r="AK183" s="106"/>
      <c r="AL183" s="152"/>
      <c r="AM183" s="154">
        <v>43677</v>
      </c>
      <c r="AN183" s="106" t="s">
        <v>1065</v>
      </c>
      <c r="AO183" s="151">
        <v>1</v>
      </c>
      <c r="AP183" s="113">
        <f t="shared" si="147"/>
        <v>1</v>
      </c>
      <c r="AQ183" s="114">
        <f t="shared" si="148"/>
        <v>1</v>
      </c>
      <c r="AR183" s="111" t="str">
        <f t="shared" si="149"/>
        <v>OK</v>
      </c>
      <c r="AS183" s="209" t="s">
        <v>1507</v>
      </c>
      <c r="AT183" s="153" t="s">
        <v>219</v>
      </c>
      <c r="AU183" s="43" t="str">
        <f t="shared" si="146"/>
        <v>Cumplida</v>
      </c>
      <c r="AV183" s="107"/>
      <c r="AW183" s="54" t="s">
        <v>34</v>
      </c>
    </row>
    <row r="184" spans="1:49" ht="39.950000000000003" customHeight="1" x14ac:dyDescent="0.25">
      <c r="A184" s="210">
        <v>342</v>
      </c>
      <c r="B184" s="150">
        <v>43321</v>
      </c>
      <c r="C184" s="106" t="s">
        <v>36</v>
      </c>
      <c r="D184" s="107"/>
      <c r="E184" s="106" t="s">
        <v>275</v>
      </c>
      <c r="F184" s="150">
        <v>43245</v>
      </c>
      <c r="G184" s="115" t="s">
        <v>1060</v>
      </c>
      <c r="H184" s="52" t="s">
        <v>1219</v>
      </c>
      <c r="I184" s="53" t="s">
        <v>1067</v>
      </c>
      <c r="J184" s="53" t="s">
        <v>1068</v>
      </c>
      <c r="K184" s="53" t="s">
        <v>1069</v>
      </c>
      <c r="L184" s="66">
        <v>1</v>
      </c>
      <c r="M184" s="134" t="s">
        <v>43</v>
      </c>
      <c r="N184" s="53" t="str">
        <f>IF(H184="","",VLOOKUP(H184,dato!$A$2:$B$43,2,FALSE))</f>
        <v>Juan Carlos Gómez Melgarejo</v>
      </c>
      <c r="O184" s="152" t="s">
        <v>1236</v>
      </c>
      <c r="P184" s="152" t="str">
        <f>IF(H184="","",VLOOKUP(O184,dato!$A$2:$B$133,2,FALSE))</f>
        <v>William Javier Cabrejo García</v>
      </c>
      <c r="Q184" s="53" t="s">
        <v>496</v>
      </c>
      <c r="R184" s="53" t="s">
        <v>1064</v>
      </c>
      <c r="S184" s="67">
        <v>1</v>
      </c>
      <c r="T184" s="53" t="s">
        <v>1064</v>
      </c>
      <c r="U184" s="59">
        <v>43327</v>
      </c>
      <c r="V184" s="59">
        <v>43374</v>
      </c>
      <c r="W184" s="198">
        <v>43537</v>
      </c>
      <c r="X184" s="106" t="s">
        <v>1070</v>
      </c>
      <c r="Y184" s="151">
        <v>1</v>
      </c>
      <c r="Z184" s="149">
        <v>1</v>
      </c>
      <c r="AA184" s="149">
        <v>1</v>
      </c>
      <c r="AB184" s="115" t="s">
        <v>1041</v>
      </c>
      <c r="AC184" s="170" t="s">
        <v>1071</v>
      </c>
      <c r="AD184" s="153" t="s">
        <v>219</v>
      </c>
      <c r="AE184" s="148"/>
      <c r="AF184" s="107"/>
      <c r="AG184" s="151"/>
      <c r="AH184" s="151"/>
      <c r="AI184" s="114"/>
      <c r="AJ184" s="115"/>
      <c r="AK184" s="106"/>
      <c r="AL184" s="152"/>
      <c r="AM184" s="154">
        <v>43677</v>
      </c>
      <c r="AN184" s="155" t="s">
        <v>1470</v>
      </c>
      <c r="AO184" s="151">
        <v>1</v>
      </c>
      <c r="AP184" s="113">
        <f t="shared" si="147"/>
        <v>1</v>
      </c>
      <c r="AQ184" s="114">
        <f t="shared" si="148"/>
        <v>1</v>
      </c>
      <c r="AR184" s="111" t="str">
        <f t="shared" si="149"/>
        <v>OK</v>
      </c>
      <c r="AS184" s="209" t="s">
        <v>1507</v>
      </c>
      <c r="AT184" s="153" t="s">
        <v>219</v>
      </c>
      <c r="AU184" s="43" t="str">
        <f t="shared" si="146"/>
        <v>Cumplida</v>
      </c>
      <c r="AV184" s="107"/>
      <c r="AW184" s="54" t="s">
        <v>34</v>
      </c>
    </row>
    <row r="185" spans="1:49" ht="39.950000000000003" customHeight="1" x14ac:dyDescent="0.25">
      <c r="A185" s="210">
        <v>342</v>
      </c>
      <c r="B185" s="150">
        <v>43321</v>
      </c>
      <c r="C185" s="106" t="s">
        <v>36</v>
      </c>
      <c r="D185" s="107"/>
      <c r="E185" s="106" t="s">
        <v>275</v>
      </c>
      <c r="F185" s="150">
        <v>43245</v>
      </c>
      <c r="G185" s="115" t="s">
        <v>1072</v>
      </c>
      <c r="H185" s="52" t="s">
        <v>1219</v>
      </c>
      <c r="I185" s="53" t="s">
        <v>1073</v>
      </c>
      <c r="J185" s="53" t="s">
        <v>1074</v>
      </c>
      <c r="K185" s="53" t="s">
        <v>1075</v>
      </c>
      <c r="L185" s="66">
        <v>1</v>
      </c>
      <c r="M185" s="134" t="s">
        <v>46</v>
      </c>
      <c r="N185" s="53" t="str">
        <f>IF(H185="","",VLOOKUP(H185,dato!$A$2:$B$43,2,FALSE))</f>
        <v>Juan Carlos Gómez Melgarejo</v>
      </c>
      <c r="O185" s="152" t="s">
        <v>1236</v>
      </c>
      <c r="P185" s="152" t="str">
        <f>IF(H185="","",VLOOKUP(O185,dato!$A$2:$B$133,2,FALSE))</f>
        <v>William Javier Cabrejo García</v>
      </c>
      <c r="Q185" s="53" t="s">
        <v>496</v>
      </c>
      <c r="R185" s="53" t="s">
        <v>501</v>
      </c>
      <c r="S185" s="67">
        <v>1</v>
      </c>
      <c r="T185" s="53" t="s">
        <v>501</v>
      </c>
      <c r="U185" s="59">
        <v>43313</v>
      </c>
      <c r="V185" s="59">
        <v>43495</v>
      </c>
      <c r="W185" s="198">
        <v>43537</v>
      </c>
      <c r="X185" s="157" t="s">
        <v>1076</v>
      </c>
      <c r="Y185" s="151">
        <v>1</v>
      </c>
      <c r="Z185" s="149">
        <v>1</v>
      </c>
      <c r="AA185" s="149">
        <v>1</v>
      </c>
      <c r="AB185" s="115" t="s">
        <v>1041</v>
      </c>
      <c r="AC185" s="157" t="s">
        <v>1077</v>
      </c>
      <c r="AD185" s="153" t="s">
        <v>219</v>
      </c>
      <c r="AE185" s="148"/>
      <c r="AF185" s="107"/>
      <c r="AG185" s="151"/>
      <c r="AH185" s="151"/>
      <c r="AI185" s="114"/>
      <c r="AJ185" s="115"/>
      <c r="AK185" s="106"/>
      <c r="AL185" s="152"/>
      <c r="AM185" s="154">
        <v>43677</v>
      </c>
      <c r="AN185" s="155" t="s">
        <v>1471</v>
      </c>
      <c r="AO185" s="151">
        <v>1</v>
      </c>
      <c r="AP185" s="113">
        <f t="shared" si="147"/>
        <v>1</v>
      </c>
      <c r="AQ185" s="114">
        <f t="shared" si="148"/>
        <v>1</v>
      </c>
      <c r="AR185" s="111" t="str">
        <f t="shared" si="149"/>
        <v>OK</v>
      </c>
      <c r="AS185" s="209" t="s">
        <v>1507</v>
      </c>
      <c r="AT185" s="153" t="s">
        <v>219</v>
      </c>
      <c r="AU185" s="43" t="str">
        <f t="shared" si="146"/>
        <v>Cumplida</v>
      </c>
      <c r="AV185" s="107"/>
      <c r="AW185" s="54" t="s">
        <v>34</v>
      </c>
    </row>
    <row r="186" spans="1:49" ht="39.950000000000003" customHeight="1" x14ac:dyDescent="0.25">
      <c r="A186" s="210">
        <v>342</v>
      </c>
      <c r="B186" s="150">
        <v>43321</v>
      </c>
      <c r="C186" s="106" t="s">
        <v>36</v>
      </c>
      <c r="D186" s="107"/>
      <c r="E186" s="106" t="s">
        <v>275</v>
      </c>
      <c r="F186" s="150">
        <v>43245</v>
      </c>
      <c r="G186" s="115" t="s">
        <v>1078</v>
      </c>
      <c r="H186" s="52" t="s">
        <v>1219</v>
      </c>
      <c r="I186" s="53" t="s">
        <v>1079</v>
      </c>
      <c r="J186" s="53" t="s">
        <v>1080</v>
      </c>
      <c r="K186" s="53" t="s">
        <v>1081</v>
      </c>
      <c r="L186" s="66">
        <v>2</v>
      </c>
      <c r="M186" s="134" t="s">
        <v>43</v>
      </c>
      <c r="N186" s="53" t="str">
        <f>IF(H186="","",VLOOKUP(H186,dato!$A$2:$B$43,2,FALSE))</f>
        <v>Juan Carlos Gómez Melgarejo</v>
      </c>
      <c r="O186" s="152" t="s">
        <v>1236</v>
      </c>
      <c r="P186" s="152" t="str">
        <f>IF(H186="","",VLOOKUP(O186,dato!$A$2:$B$133,2,FALSE))</f>
        <v>William Javier Cabrejo García</v>
      </c>
      <c r="Q186" s="53" t="s">
        <v>496</v>
      </c>
      <c r="R186" s="53" t="s">
        <v>499</v>
      </c>
      <c r="S186" s="67">
        <v>1</v>
      </c>
      <c r="T186" s="53" t="s">
        <v>1082</v>
      </c>
      <c r="U186" s="59">
        <v>43313</v>
      </c>
      <c r="V186" s="59">
        <v>43465</v>
      </c>
      <c r="W186" s="198">
        <v>43537</v>
      </c>
      <c r="X186" s="171" t="s">
        <v>1083</v>
      </c>
      <c r="Y186" s="151">
        <v>2</v>
      </c>
      <c r="Z186" s="149">
        <v>1</v>
      </c>
      <c r="AA186" s="149">
        <v>1</v>
      </c>
      <c r="AB186" s="115" t="s">
        <v>1041</v>
      </c>
      <c r="AC186" s="171" t="s">
        <v>1084</v>
      </c>
      <c r="AD186" s="153" t="s">
        <v>219</v>
      </c>
      <c r="AE186" s="148"/>
      <c r="AF186" s="107"/>
      <c r="AG186" s="151"/>
      <c r="AH186" s="151"/>
      <c r="AI186" s="114"/>
      <c r="AJ186" s="115"/>
      <c r="AK186" s="106"/>
      <c r="AL186" s="152"/>
      <c r="AM186" s="154">
        <v>43677</v>
      </c>
      <c r="AN186" s="155" t="s">
        <v>1472</v>
      </c>
      <c r="AO186" s="151">
        <v>2</v>
      </c>
      <c r="AP186" s="113">
        <f t="shared" si="147"/>
        <v>1</v>
      </c>
      <c r="AQ186" s="114">
        <f t="shared" si="148"/>
        <v>1</v>
      </c>
      <c r="AR186" s="111" t="str">
        <f t="shared" si="149"/>
        <v>OK</v>
      </c>
      <c r="AS186" s="209" t="s">
        <v>1508</v>
      </c>
      <c r="AT186" s="153" t="s">
        <v>219</v>
      </c>
      <c r="AU186" s="43" t="str">
        <f t="shared" si="146"/>
        <v>Cumplida</v>
      </c>
      <c r="AV186" s="107"/>
      <c r="AW186" s="54" t="s">
        <v>34</v>
      </c>
    </row>
    <row r="187" spans="1:49" ht="39.950000000000003" customHeight="1" x14ac:dyDescent="0.25">
      <c r="A187" s="210">
        <v>342</v>
      </c>
      <c r="B187" s="150">
        <v>43321</v>
      </c>
      <c r="C187" s="106" t="s">
        <v>36</v>
      </c>
      <c r="D187" s="107"/>
      <c r="E187" s="106" t="s">
        <v>275</v>
      </c>
      <c r="F187" s="150">
        <v>43245</v>
      </c>
      <c r="G187" s="115" t="s">
        <v>434</v>
      </c>
      <c r="H187" s="52" t="s">
        <v>1219</v>
      </c>
      <c r="I187" s="53" t="s">
        <v>1085</v>
      </c>
      <c r="J187" s="53" t="s">
        <v>1086</v>
      </c>
      <c r="K187" s="53" t="s">
        <v>1087</v>
      </c>
      <c r="L187" s="66">
        <v>1</v>
      </c>
      <c r="M187" s="134" t="s">
        <v>46</v>
      </c>
      <c r="N187" s="53" t="str">
        <f>IF(H187="","",VLOOKUP(H187,dato!$A$2:$B$43,2,FALSE))</f>
        <v>Juan Carlos Gómez Melgarejo</v>
      </c>
      <c r="O187" s="152" t="s">
        <v>1236</v>
      </c>
      <c r="P187" s="152" t="str">
        <f>IF(H187="","",VLOOKUP(O187,dato!$A$2:$B$133,2,FALSE))</f>
        <v>William Javier Cabrejo García</v>
      </c>
      <c r="Q187" s="53" t="s">
        <v>496</v>
      </c>
      <c r="R187" s="53" t="s">
        <v>501</v>
      </c>
      <c r="S187" s="67">
        <v>1</v>
      </c>
      <c r="T187" s="53" t="s">
        <v>501</v>
      </c>
      <c r="U187" s="59">
        <v>43313</v>
      </c>
      <c r="V187" s="172">
        <v>43605</v>
      </c>
      <c r="W187" s="198">
        <v>43537</v>
      </c>
      <c r="X187" s="171" t="s">
        <v>1050</v>
      </c>
      <c r="Y187" s="151">
        <v>1</v>
      </c>
      <c r="Z187" s="149">
        <v>1</v>
      </c>
      <c r="AA187" s="149">
        <v>1</v>
      </c>
      <c r="AB187" s="115" t="s">
        <v>1041</v>
      </c>
      <c r="AC187" s="155" t="s">
        <v>1088</v>
      </c>
      <c r="AD187" s="153" t="s">
        <v>219</v>
      </c>
      <c r="AE187" s="148"/>
      <c r="AF187" s="107"/>
      <c r="AG187" s="151"/>
      <c r="AH187" s="151"/>
      <c r="AI187" s="114"/>
      <c r="AJ187" s="115"/>
      <c r="AK187" s="106"/>
      <c r="AL187" s="152"/>
      <c r="AM187" s="154">
        <v>43677</v>
      </c>
      <c r="AN187" s="212" t="s">
        <v>1473</v>
      </c>
      <c r="AO187" s="151">
        <v>1</v>
      </c>
      <c r="AP187" s="113">
        <f t="shared" si="147"/>
        <v>1</v>
      </c>
      <c r="AQ187" s="114">
        <f t="shared" si="148"/>
        <v>1</v>
      </c>
      <c r="AR187" s="111" t="str">
        <f t="shared" si="149"/>
        <v>OK</v>
      </c>
      <c r="AS187" s="209" t="s">
        <v>1509</v>
      </c>
      <c r="AT187" s="153" t="s">
        <v>219</v>
      </c>
      <c r="AU187" s="43" t="str">
        <f t="shared" si="146"/>
        <v>Cumplida</v>
      </c>
      <c r="AV187" s="107"/>
      <c r="AW187" s="54" t="s">
        <v>34</v>
      </c>
    </row>
    <row r="188" spans="1:49" ht="39.950000000000003" customHeight="1" x14ac:dyDescent="0.25">
      <c r="A188" s="210">
        <v>342</v>
      </c>
      <c r="B188" s="150">
        <v>43321</v>
      </c>
      <c r="C188" s="106" t="s">
        <v>36</v>
      </c>
      <c r="D188" s="107"/>
      <c r="E188" s="106" t="s">
        <v>275</v>
      </c>
      <c r="F188" s="150">
        <v>43245</v>
      </c>
      <c r="G188" s="115" t="s">
        <v>434</v>
      </c>
      <c r="H188" s="52" t="s">
        <v>1219</v>
      </c>
      <c r="I188" s="53" t="s">
        <v>1089</v>
      </c>
      <c r="J188" s="53" t="s">
        <v>1090</v>
      </c>
      <c r="K188" s="53" t="s">
        <v>1091</v>
      </c>
      <c r="L188" s="66">
        <v>1</v>
      </c>
      <c r="M188" s="134" t="s">
        <v>43</v>
      </c>
      <c r="N188" s="53" t="str">
        <f>IF(H188="","",VLOOKUP(H188,dato!$A$2:$B$43,2,FALSE))</f>
        <v>Juan Carlos Gómez Melgarejo</v>
      </c>
      <c r="O188" s="152" t="s">
        <v>1236</v>
      </c>
      <c r="P188" s="152" t="str">
        <f>IF(H188="","",VLOOKUP(O188,dato!$A$2:$B$133,2,FALSE))</f>
        <v>William Javier Cabrejo García</v>
      </c>
      <c r="Q188" s="53" t="s">
        <v>496</v>
      </c>
      <c r="R188" s="53" t="s">
        <v>1092</v>
      </c>
      <c r="S188" s="67">
        <v>1</v>
      </c>
      <c r="T188" s="53" t="s">
        <v>1092</v>
      </c>
      <c r="U188" s="59">
        <v>43313</v>
      </c>
      <c r="V188" s="172">
        <v>43495</v>
      </c>
      <c r="W188" s="198">
        <v>43537</v>
      </c>
      <c r="X188" s="155" t="s">
        <v>1093</v>
      </c>
      <c r="Y188" s="151">
        <v>1</v>
      </c>
      <c r="Z188" s="149">
        <v>1</v>
      </c>
      <c r="AA188" s="149">
        <v>1</v>
      </c>
      <c r="AB188" s="115" t="s">
        <v>1041</v>
      </c>
      <c r="AC188" s="155" t="s">
        <v>1094</v>
      </c>
      <c r="AD188" s="153" t="s">
        <v>219</v>
      </c>
      <c r="AE188" s="148"/>
      <c r="AF188" s="107"/>
      <c r="AG188" s="151"/>
      <c r="AH188" s="151"/>
      <c r="AI188" s="114"/>
      <c r="AJ188" s="115"/>
      <c r="AK188" s="106"/>
      <c r="AL188" s="152"/>
      <c r="AM188" s="158">
        <v>43678</v>
      </c>
      <c r="AN188" s="155" t="s">
        <v>1474</v>
      </c>
      <c r="AO188" s="151">
        <v>1</v>
      </c>
      <c r="AP188" s="113">
        <f t="shared" si="147"/>
        <v>1</v>
      </c>
      <c r="AQ188" s="114">
        <f t="shared" si="148"/>
        <v>1</v>
      </c>
      <c r="AR188" s="111" t="str">
        <f t="shared" si="149"/>
        <v>OK</v>
      </c>
      <c r="AS188" s="209" t="s">
        <v>1509</v>
      </c>
      <c r="AT188" s="153" t="s">
        <v>219</v>
      </c>
      <c r="AU188" s="43" t="str">
        <f t="shared" si="146"/>
        <v>Cumplida</v>
      </c>
      <c r="AV188" s="107"/>
      <c r="AW188" s="54" t="s">
        <v>34</v>
      </c>
    </row>
    <row r="189" spans="1:49" ht="39.950000000000003" customHeight="1" x14ac:dyDescent="0.25">
      <c r="A189" s="210">
        <v>342</v>
      </c>
      <c r="B189" s="150">
        <v>43321</v>
      </c>
      <c r="C189" s="106" t="s">
        <v>36</v>
      </c>
      <c r="D189" s="107"/>
      <c r="E189" s="106" t="s">
        <v>275</v>
      </c>
      <c r="F189" s="150">
        <v>43245</v>
      </c>
      <c r="G189" s="115" t="s">
        <v>1095</v>
      </c>
      <c r="H189" s="52" t="s">
        <v>1219</v>
      </c>
      <c r="I189" s="53" t="s">
        <v>1096</v>
      </c>
      <c r="J189" s="53" t="s">
        <v>1097</v>
      </c>
      <c r="K189" s="53" t="s">
        <v>1098</v>
      </c>
      <c r="L189" s="66">
        <v>2</v>
      </c>
      <c r="M189" s="134" t="s">
        <v>46</v>
      </c>
      <c r="N189" s="53" t="str">
        <f>IF(H189="","",VLOOKUP(H189,dato!$A$2:$B$43,2,FALSE))</f>
        <v>Juan Carlos Gómez Melgarejo</v>
      </c>
      <c r="O189" s="152" t="s">
        <v>1236</v>
      </c>
      <c r="P189" s="152" t="str">
        <f>IF(H189="","",VLOOKUP(O189,dato!$A$2:$B$133,2,FALSE))</f>
        <v>William Javier Cabrejo García</v>
      </c>
      <c r="Q189" s="53" t="s">
        <v>496</v>
      </c>
      <c r="R189" s="53" t="s">
        <v>499</v>
      </c>
      <c r="S189" s="67">
        <v>1</v>
      </c>
      <c r="T189" s="53" t="s">
        <v>500</v>
      </c>
      <c r="U189" s="59">
        <v>43313</v>
      </c>
      <c r="V189" s="173">
        <v>43605</v>
      </c>
      <c r="W189" s="198">
        <v>43537</v>
      </c>
      <c r="X189" s="174" t="s">
        <v>1099</v>
      </c>
      <c r="Y189" s="151">
        <v>2</v>
      </c>
      <c r="Z189" s="149">
        <v>1</v>
      </c>
      <c r="AA189" s="149">
        <v>1</v>
      </c>
      <c r="AB189" s="115" t="s">
        <v>1041</v>
      </c>
      <c r="AC189" s="155" t="s">
        <v>1100</v>
      </c>
      <c r="AD189" s="153" t="s">
        <v>219</v>
      </c>
      <c r="AE189" s="148"/>
      <c r="AF189" s="107"/>
      <c r="AG189" s="151"/>
      <c r="AH189" s="151"/>
      <c r="AI189" s="114"/>
      <c r="AJ189" s="115"/>
      <c r="AK189" s="106"/>
      <c r="AL189" s="152"/>
      <c r="AM189" s="158">
        <v>43678</v>
      </c>
      <c r="AN189" s="155" t="s">
        <v>1475</v>
      </c>
      <c r="AO189" s="151">
        <v>2</v>
      </c>
      <c r="AP189" s="113">
        <f t="shared" si="147"/>
        <v>1</v>
      </c>
      <c r="AQ189" s="114">
        <f t="shared" si="148"/>
        <v>1</v>
      </c>
      <c r="AR189" s="111" t="str">
        <f t="shared" si="149"/>
        <v>OK</v>
      </c>
      <c r="AS189" s="209" t="s">
        <v>1507</v>
      </c>
      <c r="AT189" s="153" t="s">
        <v>219</v>
      </c>
      <c r="AU189" s="43" t="str">
        <f t="shared" si="146"/>
        <v>Cumplida</v>
      </c>
      <c r="AV189" s="107"/>
      <c r="AW189" s="54" t="s">
        <v>34</v>
      </c>
    </row>
    <row r="190" spans="1:49" ht="39.950000000000003" customHeight="1" x14ac:dyDescent="0.25">
      <c r="A190" s="210">
        <v>342</v>
      </c>
      <c r="B190" s="150">
        <v>43321</v>
      </c>
      <c r="C190" s="106" t="s">
        <v>36</v>
      </c>
      <c r="D190" s="107"/>
      <c r="E190" s="106" t="s">
        <v>275</v>
      </c>
      <c r="F190" s="150">
        <v>43245</v>
      </c>
      <c r="G190" s="115" t="s">
        <v>1101</v>
      </c>
      <c r="H190" s="52" t="s">
        <v>1219</v>
      </c>
      <c r="I190" s="53" t="s">
        <v>1102</v>
      </c>
      <c r="J190" s="53" t="s">
        <v>1103</v>
      </c>
      <c r="K190" s="53" t="s">
        <v>1104</v>
      </c>
      <c r="L190" s="66">
        <v>1</v>
      </c>
      <c r="M190" s="134" t="s">
        <v>43</v>
      </c>
      <c r="N190" s="53" t="str">
        <f>IF(H190="","",VLOOKUP(H190,dato!$A$2:$B$43,2,FALSE))</f>
        <v>Juan Carlos Gómez Melgarejo</v>
      </c>
      <c r="O190" s="152" t="s">
        <v>1236</v>
      </c>
      <c r="P190" s="152" t="str">
        <f>IF(H190="","",VLOOKUP(O190,dato!$A$2:$B$133,2,FALSE))</f>
        <v>William Javier Cabrejo García</v>
      </c>
      <c r="Q190" s="53" t="s">
        <v>496</v>
      </c>
      <c r="R190" s="53" t="s">
        <v>1105</v>
      </c>
      <c r="S190" s="67">
        <v>1</v>
      </c>
      <c r="T190" s="53" t="s">
        <v>1105</v>
      </c>
      <c r="U190" s="59">
        <v>43327</v>
      </c>
      <c r="V190" s="172">
        <v>43554</v>
      </c>
      <c r="W190" s="199">
        <v>43538</v>
      </c>
      <c r="X190" s="155" t="s">
        <v>1106</v>
      </c>
      <c r="Y190" s="151">
        <v>1</v>
      </c>
      <c r="Z190" s="149">
        <v>1</v>
      </c>
      <c r="AA190" s="149">
        <v>1</v>
      </c>
      <c r="AB190" s="115" t="s">
        <v>1041</v>
      </c>
      <c r="AC190" s="155" t="s">
        <v>1107</v>
      </c>
      <c r="AD190" s="153" t="s">
        <v>219</v>
      </c>
      <c r="AE190" s="148"/>
      <c r="AF190" s="107"/>
      <c r="AG190" s="151"/>
      <c r="AH190" s="151"/>
      <c r="AI190" s="114"/>
      <c r="AJ190" s="115"/>
      <c r="AK190" s="106"/>
      <c r="AL190" s="152"/>
      <c r="AM190" s="158">
        <v>43678</v>
      </c>
      <c r="AN190" s="155" t="s">
        <v>1476</v>
      </c>
      <c r="AO190" s="151">
        <v>1</v>
      </c>
      <c r="AP190" s="113">
        <f t="shared" si="147"/>
        <v>1</v>
      </c>
      <c r="AQ190" s="114">
        <f t="shared" si="148"/>
        <v>1</v>
      </c>
      <c r="AR190" s="111" t="str">
        <f t="shared" si="149"/>
        <v>OK</v>
      </c>
      <c r="AS190" s="209" t="s">
        <v>1509</v>
      </c>
      <c r="AT190" s="153" t="s">
        <v>219</v>
      </c>
      <c r="AU190" s="43" t="str">
        <f t="shared" si="146"/>
        <v>Cumplida</v>
      </c>
      <c r="AV190" s="107"/>
      <c r="AW190" s="54" t="s">
        <v>34</v>
      </c>
    </row>
    <row r="191" spans="1:49" ht="39.950000000000003" customHeight="1" x14ac:dyDescent="0.25">
      <c r="A191" s="210">
        <v>342</v>
      </c>
      <c r="B191" s="150">
        <v>43321</v>
      </c>
      <c r="C191" s="106" t="s">
        <v>36</v>
      </c>
      <c r="D191" s="107"/>
      <c r="E191" s="106" t="s">
        <v>275</v>
      </c>
      <c r="F191" s="150">
        <v>43245</v>
      </c>
      <c r="G191" s="115" t="s">
        <v>1101</v>
      </c>
      <c r="H191" s="52" t="s">
        <v>1219</v>
      </c>
      <c r="I191" s="53" t="s">
        <v>1108</v>
      </c>
      <c r="J191" s="53" t="s">
        <v>1109</v>
      </c>
      <c r="K191" s="53" t="s">
        <v>1104</v>
      </c>
      <c r="L191" s="66">
        <v>1</v>
      </c>
      <c r="M191" s="134" t="s">
        <v>43</v>
      </c>
      <c r="N191" s="53" t="str">
        <f>IF(H191="","",VLOOKUP(H191,dato!$A$2:$B$43,2,FALSE))</f>
        <v>Juan Carlos Gómez Melgarejo</v>
      </c>
      <c r="O191" s="152" t="s">
        <v>1236</v>
      </c>
      <c r="P191" s="152" t="str">
        <f>IF(H191="","",VLOOKUP(O191,dato!$A$2:$B$133,2,FALSE))</f>
        <v>William Javier Cabrejo García</v>
      </c>
      <c r="Q191" s="53" t="s">
        <v>496</v>
      </c>
      <c r="R191" s="53" t="s">
        <v>1105</v>
      </c>
      <c r="S191" s="67">
        <v>1</v>
      </c>
      <c r="T191" s="53" t="s">
        <v>1105</v>
      </c>
      <c r="U191" s="59">
        <v>43327</v>
      </c>
      <c r="V191" s="172">
        <v>43554</v>
      </c>
      <c r="W191" s="199">
        <v>43538</v>
      </c>
      <c r="X191" s="155" t="s">
        <v>1106</v>
      </c>
      <c r="Y191" s="151">
        <v>1</v>
      </c>
      <c r="Z191" s="149">
        <v>1</v>
      </c>
      <c r="AA191" s="149">
        <v>1</v>
      </c>
      <c r="AB191" s="115" t="s">
        <v>1041</v>
      </c>
      <c r="AC191" s="155" t="s">
        <v>1107</v>
      </c>
      <c r="AD191" s="153" t="s">
        <v>219</v>
      </c>
      <c r="AE191" s="148"/>
      <c r="AF191" s="107"/>
      <c r="AG191" s="151"/>
      <c r="AH191" s="151"/>
      <c r="AI191" s="114"/>
      <c r="AJ191" s="115"/>
      <c r="AK191" s="106"/>
      <c r="AL191" s="152"/>
      <c r="AM191" s="158">
        <v>43678</v>
      </c>
      <c r="AN191" s="155" t="s">
        <v>1476</v>
      </c>
      <c r="AO191" s="151">
        <v>1</v>
      </c>
      <c r="AP191" s="113">
        <f t="shared" si="147"/>
        <v>1</v>
      </c>
      <c r="AQ191" s="114">
        <f t="shared" si="148"/>
        <v>1</v>
      </c>
      <c r="AR191" s="111" t="str">
        <f t="shared" si="149"/>
        <v>OK</v>
      </c>
      <c r="AS191" s="209" t="s">
        <v>1509</v>
      </c>
      <c r="AT191" s="153" t="s">
        <v>219</v>
      </c>
      <c r="AU191" s="43" t="str">
        <f t="shared" si="146"/>
        <v>Cumplida</v>
      </c>
      <c r="AV191" s="107"/>
      <c r="AW191" s="54" t="s">
        <v>34</v>
      </c>
    </row>
    <row r="192" spans="1:49" ht="39.950000000000003" customHeight="1" x14ac:dyDescent="0.25">
      <c r="A192" s="210">
        <v>342</v>
      </c>
      <c r="B192" s="150">
        <v>43321</v>
      </c>
      <c r="C192" s="106" t="s">
        <v>36</v>
      </c>
      <c r="D192" s="107"/>
      <c r="E192" s="106" t="s">
        <v>275</v>
      </c>
      <c r="F192" s="150">
        <v>43245</v>
      </c>
      <c r="G192" s="115" t="s">
        <v>1101</v>
      </c>
      <c r="H192" s="52" t="s">
        <v>1219</v>
      </c>
      <c r="I192" s="53" t="s">
        <v>1110</v>
      </c>
      <c r="J192" s="53" t="s">
        <v>1111</v>
      </c>
      <c r="K192" s="53" t="s">
        <v>1112</v>
      </c>
      <c r="L192" s="66">
        <v>1</v>
      </c>
      <c r="M192" s="134" t="s">
        <v>43</v>
      </c>
      <c r="N192" s="53" t="str">
        <f>IF(H192="","",VLOOKUP(H192,dato!$A$2:$B$43,2,FALSE))</f>
        <v>Juan Carlos Gómez Melgarejo</v>
      </c>
      <c r="O192" s="152" t="s">
        <v>1236</v>
      </c>
      <c r="P192" s="152" t="str">
        <f>IF(H192="","",VLOOKUP(O192,dato!$A$2:$B$133,2,FALSE))</f>
        <v>William Javier Cabrejo García</v>
      </c>
      <c r="Q192" s="53" t="s">
        <v>496</v>
      </c>
      <c r="R192" s="53" t="s">
        <v>1105</v>
      </c>
      <c r="S192" s="67">
        <v>1</v>
      </c>
      <c r="T192" s="53" t="s">
        <v>1105</v>
      </c>
      <c r="U192" s="59">
        <v>43327</v>
      </c>
      <c r="V192" s="172">
        <v>43554</v>
      </c>
      <c r="W192" s="199">
        <v>43538</v>
      </c>
      <c r="X192" s="155" t="s">
        <v>1106</v>
      </c>
      <c r="Y192" s="151">
        <v>1</v>
      </c>
      <c r="Z192" s="149">
        <v>1</v>
      </c>
      <c r="AA192" s="149">
        <v>1</v>
      </c>
      <c r="AB192" s="115" t="s">
        <v>1041</v>
      </c>
      <c r="AC192" s="155" t="s">
        <v>1107</v>
      </c>
      <c r="AD192" s="153" t="s">
        <v>219</v>
      </c>
      <c r="AE192" s="148"/>
      <c r="AF192" s="107"/>
      <c r="AG192" s="151"/>
      <c r="AH192" s="151"/>
      <c r="AI192" s="114"/>
      <c r="AJ192" s="115"/>
      <c r="AK192" s="106"/>
      <c r="AL192" s="152"/>
      <c r="AM192" s="158">
        <v>43678</v>
      </c>
      <c r="AN192" s="155" t="s">
        <v>1476</v>
      </c>
      <c r="AO192" s="151">
        <v>1</v>
      </c>
      <c r="AP192" s="113">
        <f t="shared" si="147"/>
        <v>1</v>
      </c>
      <c r="AQ192" s="114">
        <f t="shared" si="148"/>
        <v>1</v>
      </c>
      <c r="AR192" s="111" t="str">
        <f t="shared" si="149"/>
        <v>OK</v>
      </c>
      <c r="AS192" s="209" t="s">
        <v>1509</v>
      </c>
      <c r="AT192" s="153" t="s">
        <v>219</v>
      </c>
      <c r="AU192" s="43" t="str">
        <f t="shared" ref="AU192:AU211" si="150">IF(A192="","",IF(OR(AA192=100%,AI192=100%,AY192=100%,BG192=100%),"Cumplida","Pendiente"))</f>
        <v>Cumplida</v>
      </c>
      <c r="AV192" s="107"/>
      <c r="AW192" s="54" t="s">
        <v>34</v>
      </c>
    </row>
    <row r="193" spans="1:49" ht="39.950000000000003" customHeight="1" x14ac:dyDescent="0.25">
      <c r="A193" s="210">
        <v>342</v>
      </c>
      <c r="B193" s="150">
        <v>43321</v>
      </c>
      <c r="C193" s="106" t="s">
        <v>36</v>
      </c>
      <c r="D193" s="107"/>
      <c r="E193" s="106" t="s">
        <v>275</v>
      </c>
      <c r="F193" s="150">
        <v>43245</v>
      </c>
      <c r="G193" s="115" t="s">
        <v>1113</v>
      </c>
      <c r="H193" s="52" t="s">
        <v>1219</v>
      </c>
      <c r="I193" s="53" t="s">
        <v>1114</v>
      </c>
      <c r="J193" s="53" t="s">
        <v>1115</v>
      </c>
      <c r="K193" s="53" t="s">
        <v>1116</v>
      </c>
      <c r="L193" s="66">
        <v>1</v>
      </c>
      <c r="M193" s="134" t="s">
        <v>43</v>
      </c>
      <c r="N193" s="53" t="str">
        <f>IF(H193="","",VLOOKUP(H193,dato!$A$2:$B$43,2,FALSE))</f>
        <v>Juan Carlos Gómez Melgarejo</v>
      </c>
      <c r="O193" s="152" t="s">
        <v>1236</v>
      </c>
      <c r="P193" s="152" t="str">
        <f>IF(H193="","",VLOOKUP(O193,dato!$A$2:$B$133,2,FALSE))</f>
        <v>William Javier Cabrejo García</v>
      </c>
      <c r="Q193" s="53" t="s">
        <v>496</v>
      </c>
      <c r="R193" s="53" t="s">
        <v>1117</v>
      </c>
      <c r="S193" s="67">
        <v>1</v>
      </c>
      <c r="T193" s="53" t="s">
        <v>1117</v>
      </c>
      <c r="U193" s="59">
        <v>43344</v>
      </c>
      <c r="V193" s="172">
        <v>43495</v>
      </c>
      <c r="W193" s="203">
        <v>43538</v>
      </c>
      <c r="X193" s="155" t="s">
        <v>1118</v>
      </c>
      <c r="Y193" s="151">
        <v>1</v>
      </c>
      <c r="Z193" s="149">
        <v>1</v>
      </c>
      <c r="AA193" s="149">
        <v>1</v>
      </c>
      <c r="AB193" s="115" t="s">
        <v>1041</v>
      </c>
      <c r="AC193" s="174" t="s">
        <v>1119</v>
      </c>
      <c r="AD193" s="153" t="s">
        <v>219</v>
      </c>
      <c r="AE193" s="148"/>
      <c r="AF193" s="107"/>
      <c r="AG193" s="151"/>
      <c r="AH193" s="151"/>
      <c r="AI193" s="114"/>
      <c r="AJ193" s="115"/>
      <c r="AK193" s="106"/>
      <c r="AL193" s="152"/>
      <c r="AM193" s="158">
        <v>43678</v>
      </c>
      <c r="AN193" s="155" t="s">
        <v>1477</v>
      </c>
      <c r="AO193" s="151">
        <v>1</v>
      </c>
      <c r="AP193" s="113">
        <f t="shared" si="147"/>
        <v>1</v>
      </c>
      <c r="AQ193" s="114">
        <f t="shared" si="148"/>
        <v>1</v>
      </c>
      <c r="AR193" s="111" t="str">
        <f t="shared" si="149"/>
        <v>OK</v>
      </c>
      <c r="AS193" s="209" t="s">
        <v>1509</v>
      </c>
      <c r="AT193" s="153" t="s">
        <v>219</v>
      </c>
      <c r="AU193" s="43" t="str">
        <f t="shared" si="150"/>
        <v>Cumplida</v>
      </c>
      <c r="AV193" s="107"/>
      <c r="AW193" s="54" t="s">
        <v>34</v>
      </c>
    </row>
    <row r="194" spans="1:49" ht="39.950000000000003" customHeight="1" x14ac:dyDescent="0.25">
      <c r="A194" s="210">
        <v>342</v>
      </c>
      <c r="B194" s="150">
        <v>43321</v>
      </c>
      <c r="C194" s="106" t="s">
        <v>36</v>
      </c>
      <c r="D194" s="107"/>
      <c r="E194" s="106" t="s">
        <v>275</v>
      </c>
      <c r="F194" s="150">
        <v>43245</v>
      </c>
      <c r="G194" s="115" t="s">
        <v>1113</v>
      </c>
      <c r="H194" s="52" t="s">
        <v>1219</v>
      </c>
      <c r="I194" s="53" t="s">
        <v>1120</v>
      </c>
      <c r="J194" s="53" t="s">
        <v>1121</v>
      </c>
      <c r="K194" s="53" t="s">
        <v>1122</v>
      </c>
      <c r="L194" s="66">
        <v>1</v>
      </c>
      <c r="M194" s="134" t="s">
        <v>43</v>
      </c>
      <c r="N194" s="53" t="str">
        <f>IF(H194="","",VLOOKUP(H194,dato!$A$2:$B$43,2,FALSE))</f>
        <v>Juan Carlos Gómez Melgarejo</v>
      </c>
      <c r="O194" s="152" t="s">
        <v>1236</v>
      </c>
      <c r="P194" s="152" t="str">
        <f>IF(H194="","",VLOOKUP(O194,dato!$A$2:$B$133,2,FALSE))</f>
        <v>William Javier Cabrejo García</v>
      </c>
      <c r="Q194" s="53" t="s">
        <v>496</v>
      </c>
      <c r="R194" s="53" t="s">
        <v>1105</v>
      </c>
      <c r="S194" s="67">
        <v>1</v>
      </c>
      <c r="T194" s="53" t="s">
        <v>1105</v>
      </c>
      <c r="U194" s="59">
        <v>43327</v>
      </c>
      <c r="V194" s="172">
        <v>43605</v>
      </c>
      <c r="W194" s="203">
        <v>43538</v>
      </c>
      <c r="X194" s="155" t="s">
        <v>1123</v>
      </c>
      <c r="Y194" s="151">
        <v>1</v>
      </c>
      <c r="Z194" s="149">
        <v>1</v>
      </c>
      <c r="AA194" s="149">
        <v>1</v>
      </c>
      <c r="AB194" s="115" t="s">
        <v>1041</v>
      </c>
      <c r="AC194" s="155" t="s">
        <v>1124</v>
      </c>
      <c r="AD194" s="153" t="s">
        <v>219</v>
      </c>
      <c r="AE194" s="148"/>
      <c r="AF194" s="107"/>
      <c r="AG194" s="151"/>
      <c r="AH194" s="151"/>
      <c r="AI194" s="114"/>
      <c r="AJ194" s="115"/>
      <c r="AK194" s="106"/>
      <c r="AL194" s="152"/>
      <c r="AM194" s="158">
        <v>43678</v>
      </c>
      <c r="AN194" s="155" t="s">
        <v>1478</v>
      </c>
      <c r="AO194" s="151">
        <v>1</v>
      </c>
      <c r="AP194" s="113">
        <f t="shared" si="147"/>
        <v>1</v>
      </c>
      <c r="AQ194" s="114">
        <f t="shared" si="148"/>
        <v>1</v>
      </c>
      <c r="AR194" s="111" t="str">
        <f t="shared" si="149"/>
        <v>OK</v>
      </c>
      <c r="AS194" s="209" t="s">
        <v>1509</v>
      </c>
      <c r="AT194" s="153" t="s">
        <v>219</v>
      </c>
      <c r="AU194" s="43" t="str">
        <f t="shared" si="150"/>
        <v>Cumplida</v>
      </c>
      <c r="AV194" s="107"/>
      <c r="AW194" s="54" t="s">
        <v>34</v>
      </c>
    </row>
    <row r="195" spans="1:49" ht="39.950000000000003" customHeight="1" x14ac:dyDescent="0.25">
      <c r="A195" s="210">
        <v>342</v>
      </c>
      <c r="B195" s="150">
        <v>43321</v>
      </c>
      <c r="C195" s="106" t="s">
        <v>36</v>
      </c>
      <c r="D195" s="107"/>
      <c r="E195" s="106" t="s">
        <v>275</v>
      </c>
      <c r="F195" s="150">
        <v>43245</v>
      </c>
      <c r="G195" s="115" t="s">
        <v>276</v>
      </c>
      <c r="H195" s="52" t="s">
        <v>1219</v>
      </c>
      <c r="I195" s="53" t="s">
        <v>1125</v>
      </c>
      <c r="J195" s="53" t="s">
        <v>1126</v>
      </c>
      <c r="K195" s="53" t="s">
        <v>1127</v>
      </c>
      <c r="L195" s="66">
        <v>2</v>
      </c>
      <c r="M195" s="134" t="s">
        <v>46</v>
      </c>
      <c r="N195" s="53" t="str">
        <f>IF(H195="","",VLOOKUP(H195,dato!$A$2:$B$43,2,FALSE))</f>
        <v>Juan Carlos Gómez Melgarejo</v>
      </c>
      <c r="O195" s="152" t="s">
        <v>1236</v>
      </c>
      <c r="P195" s="152" t="str">
        <f>IF(H195="","",VLOOKUP(O195,dato!$A$2:$B$133,2,FALSE))</f>
        <v>William Javier Cabrejo García</v>
      </c>
      <c r="Q195" s="53" t="s">
        <v>496</v>
      </c>
      <c r="R195" s="53" t="s">
        <v>499</v>
      </c>
      <c r="S195" s="67">
        <v>1</v>
      </c>
      <c r="T195" s="53" t="s">
        <v>500</v>
      </c>
      <c r="U195" s="59">
        <v>43313</v>
      </c>
      <c r="V195" s="172">
        <v>43554</v>
      </c>
      <c r="W195" s="203">
        <v>43538</v>
      </c>
      <c r="X195" s="155" t="s">
        <v>1128</v>
      </c>
      <c r="Y195" s="151">
        <v>2</v>
      </c>
      <c r="Z195" s="149">
        <v>1</v>
      </c>
      <c r="AA195" s="149">
        <v>1</v>
      </c>
      <c r="AB195" s="115" t="s">
        <v>1041</v>
      </c>
      <c r="AC195" s="155" t="s">
        <v>1129</v>
      </c>
      <c r="AD195" s="153" t="s">
        <v>219</v>
      </c>
      <c r="AE195" s="148"/>
      <c r="AF195" s="107"/>
      <c r="AG195" s="151"/>
      <c r="AH195" s="151"/>
      <c r="AI195" s="114"/>
      <c r="AJ195" s="115"/>
      <c r="AK195" s="106"/>
      <c r="AL195" s="152"/>
      <c r="AM195" s="158">
        <v>43678</v>
      </c>
      <c r="AN195" s="155" t="s">
        <v>1479</v>
      </c>
      <c r="AO195" s="151">
        <v>2</v>
      </c>
      <c r="AP195" s="113">
        <f t="shared" si="147"/>
        <v>1</v>
      </c>
      <c r="AQ195" s="114">
        <f t="shared" si="148"/>
        <v>1</v>
      </c>
      <c r="AR195" s="111" t="str">
        <f t="shared" si="149"/>
        <v>OK</v>
      </c>
      <c r="AS195" s="209" t="s">
        <v>1509</v>
      </c>
      <c r="AT195" s="153" t="s">
        <v>219</v>
      </c>
      <c r="AU195" s="43" t="str">
        <f t="shared" si="150"/>
        <v>Cumplida</v>
      </c>
      <c r="AV195" s="107"/>
      <c r="AW195" s="54" t="s">
        <v>34</v>
      </c>
    </row>
    <row r="196" spans="1:49" ht="39.950000000000003" customHeight="1" x14ac:dyDescent="0.25">
      <c r="A196" s="210">
        <v>342</v>
      </c>
      <c r="B196" s="150">
        <v>43321</v>
      </c>
      <c r="C196" s="106" t="s">
        <v>36</v>
      </c>
      <c r="D196" s="107"/>
      <c r="E196" s="106" t="s">
        <v>275</v>
      </c>
      <c r="F196" s="150">
        <v>43245</v>
      </c>
      <c r="G196" s="115" t="s">
        <v>465</v>
      </c>
      <c r="H196" s="52" t="s">
        <v>1219</v>
      </c>
      <c r="I196" s="53" t="s">
        <v>1130</v>
      </c>
      <c r="J196" s="53" t="s">
        <v>1131</v>
      </c>
      <c r="K196" s="53" t="s">
        <v>1132</v>
      </c>
      <c r="L196" s="66">
        <v>1</v>
      </c>
      <c r="M196" s="134" t="s">
        <v>46</v>
      </c>
      <c r="N196" s="53" t="str">
        <f>IF(H196="","",VLOOKUP(H196,dato!$A$2:$B$43,2,FALSE))</f>
        <v>Juan Carlos Gómez Melgarejo</v>
      </c>
      <c r="O196" s="152" t="s">
        <v>1236</v>
      </c>
      <c r="P196" s="152" t="str">
        <f>IF(H196="","",VLOOKUP(O196,dato!$A$2:$B$133,2,FALSE))</f>
        <v>William Javier Cabrejo García</v>
      </c>
      <c r="Q196" s="53" t="s">
        <v>496</v>
      </c>
      <c r="R196" s="53" t="s">
        <v>1133</v>
      </c>
      <c r="S196" s="67">
        <v>1</v>
      </c>
      <c r="T196" s="53" t="s">
        <v>1133</v>
      </c>
      <c r="U196" s="59">
        <v>43313</v>
      </c>
      <c r="V196" s="59">
        <v>43524</v>
      </c>
      <c r="W196" s="199">
        <v>43538</v>
      </c>
      <c r="X196" s="155" t="s">
        <v>1134</v>
      </c>
      <c r="Y196" s="151">
        <v>1</v>
      </c>
      <c r="Z196" s="149">
        <v>1</v>
      </c>
      <c r="AA196" s="149">
        <v>1</v>
      </c>
      <c r="AB196" s="115" t="s">
        <v>1041</v>
      </c>
      <c r="AC196" s="155" t="s">
        <v>1135</v>
      </c>
      <c r="AD196" s="153" t="s">
        <v>219</v>
      </c>
      <c r="AE196" s="148"/>
      <c r="AF196" s="107"/>
      <c r="AG196" s="151"/>
      <c r="AH196" s="151"/>
      <c r="AI196" s="114"/>
      <c r="AJ196" s="115"/>
      <c r="AK196" s="106"/>
      <c r="AL196" s="152"/>
      <c r="AM196" s="158">
        <v>43678</v>
      </c>
      <c r="AN196" s="155" t="s">
        <v>1480</v>
      </c>
      <c r="AO196" s="151">
        <v>1</v>
      </c>
      <c r="AP196" s="113">
        <f t="shared" si="147"/>
        <v>1</v>
      </c>
      <c r="AQ196" s="114">
        <f t="shared" si="148"/>
        <v>1</v>
      </c>
      <c r="AR196" s="111" t="str">
        <f t="shared" si="149"/>
        <v>OK</v>
      </c>
      <c r="AS196" s="209" t="s">
        <v>1509</v>
      </c>
      <c r="AT196" s="153" t="s">
        <v>219</v>
      </c>
      <c r="AU196" s="43" t="str">
        <f t="shared" si="150"/>
        <v>Cumplida</v>
      </c>
      <c r="AV196" s="107"/>
      <c r="AW196" s="54" t="s">
        <v>34</v>
      </c>
    </row>
    <row r="197" spans="1:49" ht="39.950000000000003" customHeight="1" x14ac:dyDescent="0.25">
      <c r="A197" s="210">
        <v>342</v>
      </c>
      <c r="B197" s="150">
        <v>43321</v>
      </c>
      <c r="C197" s="106" t="s">
        <v>36</v>
      </c>
      <c r="D197" s="107"/>
      <c r="E197" s="106" t="s">
        <v>275</v>
      </c>
      <c r="F197" s="150">
        <v>43245</v>
      </c>
      <c r="G197" s="115" t="s">
        <v>1136</v>
      </c>
      <c r="H197" s="52" t="s">
        <v>1219</v>
      </c>
      <c r="I197" s="53" t="s">
        <v>1137</v>
      </c>
      <c r="J197" s="53" t="s">
        <v>1138</v>
      </c>
      <c r="K197" s="53" t="s">
        <v>1139</v>
      </c>
      <c r="L197" s="66">
        <v>1</v>
      </c>
      <c r="M197" s="134" t="s">
        <v>43</v>
      </c>
      <c r="N197" s="53" t="str">
        <f>IF(H197="","",VLOOKUP(H197,dato!$A$2:$B$43,2,FALSE))</f>
        <v>Juan Carlos Gómez Melgarejo</v>
      </c>
      <c r="O197" s="152" t="s">
        <v>1236</v>
      </c>
      <c r="P197" s="152" t="str">
        <f>IF(H197="","",VLOOKUP(O197,dato!$A$2:$B$133,2,FALSE))</f>
        <v>William Javier Cabrejo García</v>
      </c>
      <c r="Q197" s="53" t="s">
        <v>496</v>
      </c>
      <c r="R197" s="53" t="s">
        <v>497</v>
      </c>
      <c r="S197" s="67">
        <v>1</v>
      </c>
      <c r="T197" s="53" t="s">
        <v>497</v>
      </c>
      <c r="U197" s="59">
        <v>43313</v>
      </c>
      <c r="V197" s="59">
        <v>43524</v>
      </c>
      <c r="W197" s="199">
        <v>43538</v>
      </c>
      <c r="X197" s="155" t="s">
        <v>1140</v>
      </c>
      <c r="Y197" s="151">
        <v>1</v>
      </c>
      <c r="Z197" s="149">
        <v>1</v>
      </c>
      <c r="AA197" s="149">
        <v>1</v>
      </c>
      <c r="AB197" s="115" t="s">
        <v>1041</v>
      </c>
      <c r="AC197" s="155" t="s">
        <v>1141</v>
      </c>
      <c r="AD197" s="153" t="s">
        <v>219</v>
      </c>
      <c r="AE197" s="148"/>
      <c r="AF197" s="107"/>
      <c r="AG197" s="151"/>
      <c r="AH197" s="151"/>
      <c r="AI197" s="114"/>
      <c r="AJ197" s="115"/>
      <c r="AK197" s="106"/>
      <c r="AL197" s="152"/>
      <c r="AM197" s="158">
        <v>43678</v>
      </c>
      <c r="AN197" s="106" t="s">
        <v>1481</v>
      </c>
      <c r="AO197" s="151">
        <v>1</v>
      </c>
      <c r="AP197" s="113">
        <f t="shared" si="147"/>
        <v>1</v>
      </c>
      <c r="AQ197" s="114">
        <f t="shared" si="148"/>
        <v>1</v>
      </c>
      <c r="AR197" s="111" t="str">
        <f t="shared" si="149"/>
        <v>OK</v>
      </c>
      <c r="AS197" s="209" t="s">
        <v>1510</v>
      </c>
      <c r="AT197" s="153" t="s">
        <v>219</v>
      </c>
      <c r="AU197" s="43" t="str">
        <f t="shared" si="150"/>
        <v>Cumplida</v>
      </c>
      <c r="AV197" s="107"/>
      <c r="AW197" s="54" t="s">
        <v>34</v>
      </c>
    </row>
    <row r="198" spans="1:49" ht="39.950000000000003" customHeight="1" x14ac:dyDescent="0.25">
      <c r="A198" s="210">
        <v>342</v>
      </c>
      <c r="B198" s="150">
        <v>43321</v>
      </c>
      <c r="C198" s="106" t="s">
        <v>36</v>
      </c>
      <c r="D198" s="107"/>
      <c r="E198" s="106" t="s">
        <v>275</v>
      </c>
      <c r="F198" s="150">
        <v>43245</v>
      </c>
      <c r="G198" s="115" t="s">
        <v>1136</v>
      </c>
      <c r="H198" s="52" t="s">
        <v>1219</v>
      </c>
      <c r="I198" s="53" t="s">
        <v>1142</v>
      </c>
      <c r="J198" s="53" t="s">
        <v>1138</v>
      </c>
      <c r="K198" s="53" t="s">
        <v>1139</v>
      </c>
      <c r="L198" s="66">
        <v>1</v>
      </c>
      <c r="M198" s="134" t="s">
        <v>43</v>
      </c>
      <c r="N198" s="53" t="str">
        <f>IF(H198="","",VLOOKUP(H198,dato!$A$2:$B$43,2,FALSE))</f>
        <v>Juan Carlos Gómez Melgarejo</v>
      </c>
      <c r="O198" s="152" t="s">
        <v>1236</v>
      </c>
      <c r="P198" s="152" t="str">
        <f>IF(H198="","",VLOOKUP(O198,dato!$A$2:$B$133,2,FALSE))</f>
        <v>William Javier Cabrejo García</v>
      </c>
      <c r="Q198" s="53" t="s">
        <v>496</v>
      </c>
      <c r="R198" s="53" t="s">
        <v>497</v>
      </c>
      <c r="S198" s="67">
        <v>1</v>
      </c>
      <c r="T198" s="53" t="s">
        <v>497</v>
      </c>
      <c r="U198" s="59">
        <v>43313</v>
      </c>
      <c r="V198" s="59">
        <v>43524</v>
      </c>
      <c r="W198" s="199">
        <v>43538</v>
      </c>
      <c r="X198" s="155" t="s">
        <v>1140</v>
      </c>
      <c r="Y198" s="151">
        <v>1</v>
      </c>
      <c r="Z198" s="149">
        <v>1</v>
      </c>
      <c r="AA198" s="149">
        <v>1</v>
      </c>
      <c r="AB198" s="115" t="s">
        <v>1041</v>
      </c>
      <c r="AC198" s="155" t="s">
        <v>1141</v>
      </c>
      <c r="AD198" s="153" t="s">
        <v>219</v>
      </c>
      <c r="AE198" s="148"/>
      <c r="AF198" s="107"/>
      <c r="AG198" s="151"/>
      <c r="AH198" s="151"/>
      <c r="AI198" s="114"/>
      <c r="AJ198" s="115"/>
      <c r="AK198" s="106"/>
      <c r="AL198" s="152"/>
      <c r="AM198" s="158">
        <v>43678</v>
      </c>
      <c r="AN198" s="155" t="s">
        <v>1482</v>
      </c>
      <c r="AO198" s="151">
        <v>1</v>
      </c>
      <c r="AP198" s="113">
        <f t="shared" si="147"/>
        <v>1</v>
      </c>
      <c r="AQ198" s="114">
        <f t="shared" si="148"/>
        <v>1</v>
      </c>
      <c r="AR198" s="111" t="str">
        <f t="shared" si="149"/>
        <v>OK</v>
      </c>
      <c r="AS198" s="209" t="s">
        <v>1510</v>
      </c>
      <c r="AT198" s="153" t="s">
        <v>219</v>
      </c>
      <c r="AU198" s="43" t="str">
        <f t="shared" si="150"/>
        <v>Cumplida</v>
      </c>
      <c r="AV198" s="107"/>
      <c r="AW198" s="54" t="s">
        <v>34</v>
      </c>
    </row>
    <row r="199" spans="1:49" ht="39.950000000000003" customHeight="1" x14ac:dyDescent="0.25">
      <c r="A199" s="210">
        <v>342</v>
      </c>
      <c r="B199" s="150">
        <v>43321</v>
      </c>
      <c r="C199" s="106" t="s">
        <v>36</v>
      </c>
      <c r="D199" s="107"/>
      <c r="E199" s="106" t="s">
        <v>275</v>
      </c>
      <c r="F199" s="150">
        <v>43245</v>
      </c>
      <c r="G199" s="115" t="s">
        <v>1143</v>
      </c>
      <c r="H199" s="52" t="s">
        <v>1219</v>
      </c>
      <c r="I199" s="53" t="s">
        <v>1144</v>
      </c>
      <c r="J199" s="53" t="s">
        <v>1145</v>
      </c>
      <c r="K199" s="53" t="s">
        <v>1146</v>
      </c>
      <c r="L199" s="66">
        <v>1</v>
      </c>
      <c r="M199" s="134" t="s">
        <v>43</v>
      </c>
      <c r="N199" s="53" t="str">
        <f>IF(H199="","",VLOOKUP(H199,dato!$A$2:$B$43,2,FALSE))</f>
        <v>Juan Carlos Gómez Melgarejo</v>
      </c>
      <c r="O199" s="152" t="s">
        <v>1236</v>
      </c>
      <c r="P199" s="152" t="str">
        <f>IF(H199="","",VLOOKUP(O199,dato!$A$2:$B$133,2,FALSE))</f>
        <v>William Javier Cabrejo García</v>
      </c>
      <c r="Q199" s="53" t="s">
        <v>496</v>
      </c>
      <c r="R199" s="53" t="s">
        <v>1147</v>
      </c>
      <c r="S199" s="67">
        <v>1</v>
      </c>
      <c r="T199" s="53" t="s">
        <v>1147</v>
      </c>
      <c r="U199" s="59">
        <v>43313</v>
      </c>
      <c r="V199" s="59">
        <v>43524</v>
      </c>
      <c r="W199" s="199">
        <v>43538</v>
      </c>
      <c r="X199" s="155" t="s">
        <v>1140</v>
      </c>
      <c r="Y199" s="151">
        <v>1</v>
      </c>
      <c r="Z199" s="149">
        <v>1</v>
      </c>
      <c r="AA199" s="149">
        <v>1</v>
      </c>
      <c r="AB199" s="115" t="s">
        <v>1041</v>
      </c>
      <c r="AC199" s="155" t="s">
        <v>1141</v>
      </c>
      <c r="AD199" s="153" t="s">
        <v>219</v>
      </c>
      <c r="AE199" s="148"/>
      <c r="AF199" s="107"/>
      <c r="AG199" s="151"/>
      <c r="AH199" s="151"/>
      <c r="AI199" s="114"/>
      <c r="AJ199" s="115"/>
      <c r="AK199" s="106"/>
      <c r="AL199" s="152"/>
      <c r="AM199" s="158">
        <v>43678</v>
      </c>
      <c r="AN199" s="155" t="s">
        <v>1482</v>
      </c>
      <c r="AO199" s="151">
        <v>1</v>
      </c>
      <c r="AP199" s="113">
        <f t="shared" si="147"/>
        <v>1</v>
      </c>
      <c r="AQ199" s="114">
        <f t="shared" si="148"/>
        <v>1</v>
      </c>
      <c r="AR199" s="111" t="str">
        <f t="shared" si="149"/>
        <v>OK</v>
      </c>
      <c r="AS199" s="209" t="s">
        <v>1510</v>
      </c>
      <c r="AT199" s="153" t="s">
        <v>219</v>
      </c>
      <c r="AU199" s="43" t="str">
        <f t="shared" si="150"/>
        <v>Cumplida</v>
      </c>
      <c r="AV199" s="107"/>
      <c r="AW199" s="54" t="s">
        <v>34</v>
      </c>
    </row>
    <row r="200" spans="1:49" ht="39.950000000000003" customHeight="1" x14ac:dyDescent="0.25">
      <c r="A200" s="210">
        <v>342</v>
      </c>
      <c r="B200" s="150">
        <v>43321</v>
      </c>
      <c r="C200" s="106" t="s">
        <v>36</v>
      </c>
      <c r="D200" s="107"/>
      <c r="E200" s="106" t="s">
        <v>275</v>
      </c>
      <c r="F200" s="150">
        <v>43245</v>
      </c>
      <c r="G200" s="115" t="s">
        <v>1143</v>
      </c>
      <c r="H200" s="52" t="s">
        <v>1219</v>
      </c>
      <c r="I200" s="53" t="s">
        <v>1148</v>
      </c>
      <c r="J200" s="53" t="s">
        <v>1145</v>
      </c>
      <c r="K200" s="53" t="s">
        <v>1146</v>
      </c>
      <c r="L200" s="66">
        <v>1</v>
      </c>
      <c r="M200" s="134" t="s">
        <v>43</v>
      </c>
      <c r="N200" s="53" t="str">
        <f>IF(H200="","",VLOOKUP(H200,dato!$A$2:$B$43,2,FALSE))</f>
        <v>Juan Carlos Gómez Melgarejo</v>
      </c>
      <c r="O200" s="152" t="s">
        <v>1236</v>
      </c>
      <c r="P200" s="152" t="str">
        <f>IF(H200="","",VLOOKUP(O200,dato!$A$2:$B$133,2,FALSE))</f>
        <v>William Javier Cabrejo García</v>
      </c>
      <c r="Q200" s="53" t="s">
        <v>496</v>
      </c>
      <c r="R200" s="53" t="s">
        <v>1147</v>
      </c>
      <c r="S200" s="67">
        <v>1</v>
      </c>
      <c r="T200" s="53" t="s">
        <v>1147</v>
      </c>
      <c r="U200" s="59">
        <v>43313</v>
      </c>
      <c r="V200" s="59">
        <v>43524</v>
      </c>
      <c r="W200" s="199">
        <v>43538</v>
      </c>
      <c r="X200" s="155" t="s">
        <v>1140</v>
      </c>
      <c r="Y200" s="151">
        <v>1</v>
      </c>
      <c r="Z200" s="149">
        <v>1</v>
      </c>
      <c r="AA200" s="149">
        <v>1</v>
      </c>
      <c r="AB200" s="115" t="s">
        <v>1041</v>
      </c>
      <c r="AC200" s="155" t="s">
        <v>1141</v>
      </c>
      <c r="AD200" s="153" t="s">
        <v>219</v>
      </c>
      <c r="AE200" s="148"/>
      <c r="AF200" s="107"/>
      <c r="AG200" s="151"/>
      <c r="AH200" s="151"/>
      <c r="AI200" s="114"/>
      <c r="AJ200" s="115"/>
      <c r="AK200" s="106"/>
      <c r="AL200" s="152"/>
      <c r="AM200" s="158">
        <v>43678</v>
      </c>
      <c r="AN200" s="155" t="s">
        <v>1482</v>
      </c>
      <c r="AO200" s="151">
        <v>1</v>
      </c>
      <c r="AP200" s="113">
        <f t="shared" si="147"/>
        <v>1</v>
      </c>
      <c r="AQ200" s="114">
        <f t="shared" si="148"/>
        <v>1</v>
      </c>
      <c r="AR200" s="111" t="str">
        <f t="shared" si="149"/>
        <v>OK</v>
      </c>
      <c r="AS200" s="209" t="s">
        <v>1510</v>
      </c>
      <c r="AT200" s="153" t="s">
        <v>219</v>
      </c>
      <c r="AU200" s="43" t="str">
        <f t="shared" si="150"/>
        <v>Cumplida</v>
      </c>
      <c r="AV200" s="107"/>
      <c r="AW200" s="54" t="s">
        <v>34</v>
      </c>
    </row>
    <row r="201" spans="1:49" ht="39.950000000000003" customHeight="1" x14ac:dyDescent="0.25">
      <c r="A201" s="210">
        <v>342</v>
      </c>
      <c r="B201" s="150">
        <v>43321</v>
      </c>
      <c r="C201" s="106" t="s">
        <v>36</v>
      </c>
      <c r="D201" s="107"/>
      <c r="E201" s="106" t="s">
        <v>275</v>
      </c>
      <c r="F201" s="150">
        <v>43245</v>
      </c>
      <c r="G201" s="115" t="s">
        <v>1149</v>
      </c>
      <c r="H201" s="52" t="s">
        <v>1219</v>
      </c>
      <c r="I201" s="53" t="s">
        <v>1150</v>
      </c>
      <c r="J201" s="53" t="s">
        <v>1151</v>
      </c>
      <c r="K201" s="53" t="s">
        <v>1152</v>
      </c>
      <c r="L201" s="66">
        <v>2</v>
      </c>
      <c r="M201" s="134" t="s">
        <v>46</v>
      </c>
      <c r="N201" s="53" t="str">
        <f>IF(H201="","",VLOOKUP(H201,dato!$A$2:$B$43,2,FALSE))</f>
        <v>Juan Carlos Gómez Melgarejo</v>
      </c>
      <c r="O201" s="152" t="s">
        <v>1236</v>
      </c>
      <c r="P201" s="152" t="str">
        <f>IF(H201="","",VLOOKUP(O201,dato!$A$2:$B$133,2,FALSE))</f>
        <v>William Javier Cabrejo García</v>
      </c>
      <c r="Q201" s="53" t="s">
        <v>496</v>
      </c>
      <c r="R201" s="53" t="s">
        <v>499</v>
      </c>
      <c r="S201" s="67">
        <v>1</v>
      </c>
      <c r="T201" s="53" t="s">
        <v>500</v>
      </c>
      <c r="U201" s="59">
        <v>43282</v>
      </c>
      <c r="V201" s="59">
        <v>43524</v>
      </c>
      <c r="W201" s="199">
        <v>43538</v>
      </c>
      <c r="X201" s="155" t="s">
        <v>1153</v>
      </c>
      <c r="Y201" s="151">
        <v>2</v>
      </c>
      <c r="Z201" s="149">
        <v>1</v>
      </c>
      <c r="AA201" s="149">
        <v>1</v>
      </c>
      <c r="AB201" s="115" t="s">
        <v>1041</v>
      </c>
      <c r="AC201" s="155" t="s">
        <v>1154</v>
      </c>
      <c r="AD201" s="153" t="s">
        <v>219</v>
      </c>
      <c r="AE201" s="148"/>
      <c r="AF201" s="107"/>
      <c r="AG201" s="151"/>
      <c r="AH201" s="151"/>
      <c r="AI201" s="114"/>
      <c r="AJ201" s="115"/>
      <c r="AK201" s="106"/>
      <c r="AL201" s="152"/>
      <c r="AM201" s="158">
        <v>43678</v>
      </c>
      <c r="AN201" s="155" t="s">
        <v>1483</v>
      </c>
      <c r="AO201" s="151">
        <v>2</v>
      </c>
      <c r="AP201" s="113">
        <f t="shared" si="147"/>
        <v>1</v>
      </c>
      <c r="AQ201" s="114">
        <f t="shared" si="148"/>
        <v>1</v>
      </c>
      <c r="AR201" s="111" t="str">
        <f t="shared" si="149"/>
        <v>OK</v>
      </c>
      <c r="AS201" s="209" t="s">
        <v>1509</v>
      </c>
      <c r="AT201" s="153" t="s">
        <v>219</v>
      </c>
      <c r="AU201" s="43" t="str">
        <f t="shared" si="150"/>
        <v>Cumplida</v>
      </c>
      <c r="AV201" s="107"/>
      <c r="AW201" s="54" t="s">
        <v>34</v>
      </c>
    </row>
    <row r="202" spans="1:49" ht="39.950000000000003" customHeight="1" x14ac:dyDescent="0.25">
      <c r="A202" s="210">
        <v>342</v>
      </c>
      <c r="B202" s="150">
        <v>43321</v>
      </c>
      <c r="C202" s="106" t="s">
        <v>36</v>
      </c>
      <c r="D202" s="107"/>
      <c r="E202" s="106" t="s">
        <v>275</v>
      </c>
      <c r="F202" s="150">
        <v>43245</v>
      </c>
      <c r="G202" s="115" t="s">
        <v>1155</v>
      </c>
      <c r="H202" s="52" t="s">
        <v>1219</v>
      </c>
      <c r="I202" s="53" t="s">
        <v>1156</v>
      </c>
      <c r="J202" s="53" t="s">
        <v>1157</v>
      </c>
      <c r="K202" s="53" t="s">
        <v>1158</v>
      </c>
      <c r="L202" s="66">
        <v>3</v>
      </c>
      <c r="M202" s="134" t="s">
        <v>46</v>
      </c>
      <c r="N202" s="53" t="str">
        <f>IF(H202="","",VLOOKUP(H202,dato!$A$2:$B$43,2,FALSE))</f>
        <v>Juan Carlos Gómez Melgarejo</v>
      </c>
      <c r="O202" s="152" t="s">
        <v>1236</v>
      </c>
      <c r="P202" s="152" t="str">
        <f>IF(H202="","",VLOOKUP(O202,dato!$A$2:$B$133,2,FALSE))</f>
        <v>William Javier Cabrejo García</v>
      </c>
      <c r="Q202" s="53" t="s">
        <v>496</v>
      </c>
      <c r="R202" s="53" t="s">
        <v>499</v>
      </c>
      <c r="S202" s="67">
        <v>1</v>
      </c>
      <c r="T202" s="53" t="s">
        <v>500</v>
      </c>
      <c r="U202" s="59">
        <v>43358</v>
      </c>
      <c r="V202" s="59">
        <v>43495</v>
      </c>
      <c r="W202" s="199">
        <v>43538</v>
      </c>
      <c r="X202" s="155" t="s">
        <v>1159</v>
      </c>
      <c r="Y202" s="151">
        <v>3</v>
      </c>
      <c r="Z202" s="149">
        <v>1</v>
      </c>
      <c r="AA202" s="149">
        <v>1</v>
      </c>
      <c r="AB202" s="115" t="s">
        <v>1041</v>
      </c>
      <c r="AC202" s="155" t="s">
        <v>1160</v>
      </c>
      <c r="AD202" s="153" t="s">
        <v>219</v>
      </c>
      <c r="AE202" s="148"/>
      <c r="AF202" s="107"/>
      <c r="AG202" s="151"/>
      <c r="AH202" s="151"/>
      <c r="AI202" s="114"/>
      <c r="AJ202" s="115"/>
      <c r="AK202" s="106"/>
      <c r="AL202" s="152"/>
      <c r="AM202" s="158">
        <v>43678</v>
      </c>
      <c r="AN202" s="212" t="s">
        <v>1484</v>
      </c>
      <c r="AO202" s="151">
        <v>3</v>
      </c>
      <c r="AP202" s="113">
        <f t="shared" si="147"/>
        <v>1</v>
      </c>
      <c r="AQ202" s="114">
        <f t="shared" si="148"/>
        <v>1</v>
      </c>
      <c r="AR202" s="111" t="str">
        <f t="shared" si="149"/>
        <v>OK</v>
      </c>
      <c r="AS202" s="209" t="s">
        <v>1511</v>
      </c>
      <c r="AT202" s="153" t="s">
        <v>219</v>
      </c>
      <c r="AU202" s="43" t="str">
        <f t="shared" si="150"/>
        <v>Cumplida</v>
      </c>
      <c r="AV202" s="107"/>
      <c r="AW202" s="54" t="s">
        <v>34</v>
      </c>
    </row>
    <row r="203" spans="1:49" ht="39.950000000000003" customHeight="1" x14ac:dyDescent="0.25">
      <c r="A203" s="210">
        <v>342</v>
      </c>
      <c r="B203" s="150">
        <v>43321</v>
      </c>
      <c r="C203" s="106" t="s">
        <v>36</v>
      </c>
      <c r="D203" s="107"/>
      <c r="E203" s="106" t="s">
        <v>275</v>
      </c>
      <c r="F203" s="150">
        <v>43245</v>
      </c>
      <c r="G203" s="115" t="s">
        <v>1161</v>
      </c>
      <c r="H203" s="52" t="s">
        <v>1219</v>
      </c>
      <c r="I203" s="53" t="s">
        <v>1162</v>
      </c>
      <c r="J203" s="53" t="s">
        <v>1163</v>
      </c>
      <c r="K203" s="53" t="s">
        <v>1164</v>
      </c>
      <c r="L203" s="66">
        <v>1</v>
      </c>
      <c r="M203" s="134" t="s">
        <v>43</v>
      </c>
      <c r="N203" s="53" t="str">
        <f>IF(H203="","",VLOOKUP(H203,dato!$A$2:$B$43,2,FALSE))</f>
        <v>Juan Carlos Gómez Melgarejo</v>
      </c>
      <c r="O203" s="152" t="s">
        <v>1236</v>
      </c>
      <c r="P203" s="152" t="str">
        <f>IF(H203="","",VLOOKUP(O203,dato!$A$2:$B$133,2,FALSE))</f>
        <v>William Javier Cabrejo García</v>
      </c>
      <c r="Q203" s="53" t="s">
        <v>496</v>
      </c>
      <c r="R203" s="53" t="s">
        <v>1165</v>
      </c>
      <c r="S203" s="67">
        <v>1</v>
      </c>
      <c r="T203" s="53" t="s">
        <v>1165</v>
      </c>
      <c r="U203" s="59">
        <v>43344</v>
      </c>
      <c r="V203" s="59">
        <v>43465</v>
      </c>
      <c r="W203" s="199">
        <v>43538</v>
      </c>
      <c r="X203" s="155" t="s">
        <v>1166</v>
      </c>
      <c r="Y203" s="151">
        <v>1</v>
      </c>
      <c r="Z203" s="149">
        <v>1</v>
      </c>
      <c r="AA203" s="149">
        <v>1</v>
      </c>
      <c r="AB203" s="115" t="s">
        <v>1041</v>
      </c>
      <c r="AC203" s="155" t="s">
        <v>1167</v>
      </c>
      <c r="AD203" s="153" t="s">
        <v>219</v>
      </c>
      <c r="AE203" s="148"/>
      <c r="AF203" s="107"/>
      <c r="AG203" s="151"/>
      <c r="AH203" s="151"/>
      <c r="AI203" s="114"/>
      <c r="AJ203" s="115"/>
      <c r="AK203" s="106"/>
      <c r="AL203" s="152"/>
      <c r="AM203" s="158">
        <v>43678</v>
      </c>
      <c r="AN203" s="212" t="s">
        <v>1485</v>
      </c>
      <c r="AO203" s="151">
        <v>1</v>
      </c>
      <c r="AP203" s="113">
        <f t="shared" si="147"/>
        <v>1</v>
      </c>
      <c r="AQ203" s="114">
        <f t="shared" si="148"/>
        <v>1</v>
      </c>
      <c r="AR203" s="111" t="str">
        <f t="shared" si="149"/>
        <v>OK</v>
      </c>
      <c r="AS203" s="209" t="s">
        <v>1512</v>
      </c>
      <c r="AT203" s="153" t="s">
        <v>219</v>
      </c>
      <c r="AU203" s="43" t="str">
        <f t="shared" si="150"/>
        <v>Cumplida</v>
      </c>
      <c r="AV203" s="107"/>
      <c r="AW203" s="54" t="s">
        <v>34</v>
      </c>
    </row>
    <row r="204" spans="1:49" ht="39.950000000000003" customHeight="1" x14ac:dyDescent="0.25">
      <c r="A204" s="210">
        <v>342</v>
      </c>
      <c r="B204" s="150">
        <v>43321</v>
      </c>
      <c r="C204" s="106" t="s">
        <v>36</v>
      </c>
      <c r="D204" s="107"/>
      <c r="E204" s="106" t="s">
        <v>275</v>
      </c>
      <c r="F204" s="150">
        <v>43245</v>
      </c>
      <c r="G204" s="115" t="s">
        <v>1168</v>
      </c>
      <c r="H204" s="52" t="s">
        <v>1219</v>
      </c>
      <c r="I204" s="53" t="s">
        <v>1169</v>
      </c>
      <c r="J204" s="53" t="s">
        <v>1170</v>
      </c>
      <c r="K204" s="53" t="s">
        <v>1171</v>
      </c>
      <c r="L204" s="66">
        <v>1</v>
      </c>
      <c r="M204" s="134" t="s">
        <v>43</v>
      </c>
      <c r="N204" s="53" t="str">
        <f>IF(H204="","",VLOOKUP(H204,dato!$A$2:$B$43,2,FALSE))</f>
        <v>Juan Carlos Gómez Melgarejo</v>
      </c>
      <c r="O204" s="152" t="s">
        <v>1236</v>
      </c>
      <c r="P204" s="152" t="str">
        <f>IF(H204="","",VLOOKUP(O204,dato!$A$2:$B$133,2,FALSE))</f>
        <v>William Javier Cabrejo García</v>
      </c>
      <c r="Q204" s="53" t="s">
        <v>496</v>
      </c>
      <c r="R204" s="53" t="s">
        <v>1172</v>
      </c>
      <c r="S204" s="67">
        <v>1</v>
      </c>
      <c r="T204" s="53" t="s">
        <v>1172</v>
      </c>
      <c r="U204" s="59">
        <v>43344</v>
      </c>
      <c r="V204" s="59">
        <v>43465</v>
      </c>
      <c r="W204" s="199">
        <v>43538</v>
      </c>
      <c r="X204" s="155" t="s">
        <v>1173</v>
      </c>
      <c r="Y204" s="151">
        <v>1</v>
      </c>
      <c r="Z204" s="149">
        <v>1</v>
      </c>
      <c r="AA204" s="149">
        <v>1</v>
      </c>
      <c r="AB204" s="115" t="s">
        <v>1041</v>
      </c>
      <c r="AC204" s="155" t="s">
        <v>1154</v>
      </c>
      <c r="AD204" s="153" t="s">
        <v>219</v>
      </c>
      <c r="AE204" s="148"/>
      <c r="AF204" s="107"/>
      <c r="AG204" s="151"/>
      <c r="AH204" s="151"/>
      <c r="AI204" s="114"/>
      <c r="AJ204" s="115"/>
      <c r="AK204" s="106"/>
      <c r="AL204" s="152"/>
      <c r="AM204" s="158">
        <v>43678</v>
      </c>
      <c r="AN204" s="212" t="s">
        <v>1486</v>
      </c>
      <c r="AO204" s="151">
        <v>1</v>
      </c>
      <c r="AP204" s="113">
        <f t="shared" si="147"/>
        <v>1</v>
      </c>
      <c r="AQ204" s="114">
        <f t="shared" si="148"/>
        <v>1</v>
      </c>
      <c r="AR204" s="111" t="str">
        <f t="shared" si="149"/>
        <v>OK</v>
      </c>
      <c r="AS204" s="209" t="s">
        <v>1512</v>
      </c>
      <c r="AT204" s="153" t="s">
        <v>219</v>
      </c>
      <c r="AU204" s="43" t="str">
        <f t="shared" si="150"/>
        <v>Cumplida</v>
      </c>
      <c r="AV204" s="107"/>
      <c r="AW204" s="54" t="s">
        <v>34</v>
      </c>
    </row>
    <row r="205" spans="1:49" ht="39.950000000000003" customHeight="1" x14ac:dyDescent="0.25">
      <c r="A205" s="210">
        <v>342</v>
      </c>
      <c r="B205" s="150">
        <v>43321</v>
      </c>
      <c r="C205" s="106" t="s">
        <v>36</v>
      </c>
      <c r="D205" s="107"/>
      <c r="E205" s="106" t="s">
        <v>275</v>
      </c>
      <c r="F205" s="150">
        <v>43245</v>
      </c>
      <c r="G205" s="115" t="s">
        <v>144</v>
      </c>
      <c r="H205" s="52" t="s">
        <v>1219</v>
      </c>
      <c r="I205" s="53" t="s">
        <v>1174</v>
      </c>
      <c r="J205" s="53" t="s">
        <v>1175</v>
      </c>
      <c r="K205" s="53" t="s">
        <v>1176</v>
      </c>
      <c r="L205" s="66">
        <v>1</v>
      </c>
      <c r="M205" s="134" t="s">
        <v>43</v>
      </c>
      <c r="N205" s="53" t="str">
        <f>IF(H205="","",VLOOKUP(H205,dato!$A$2:$B$43,2,FALSE))</f>
        <v>Juan Carlos Gómez Melgarejo</v>
      </c>
      <c r="O205" s="152" t="s">
        <v>1236</v>
      </c>
      <c r="P205" s="152" t="str">
        <f>IF(H205="","",VLOOKUP(O205,dato!$A$2:$B$133,2,FALSE))</f>
        <v>William Javier Cabrejo García</v>
      </c>
      <c r="Q205" s="53" t="s">
        <v>496</v>
      </c>
      <c r="R205" s="53" t="s">
        <v>901</v>
      </c>
      <c r="S205" s="67">
        <v>1</v>
      </c>
      <c r="T205" s="53" t="s">
        <v>500</v>
      </c>
      <c r="U205" s="59">
        <v>43344</v>
      </c>
      <c r="V205" s="59">
        <v>43465</v>
      </c>
      <c r="W205" s="199">
        <v>43538</v>
      </c>
      <c r="X205" s="155" t="s">
        <v>1177</v>
      </c>
      <c r="Y205" s="151">
        <v>1</v>
      </c>
      <c r="Z205" s="149">
        <v>1</v>
      </c>
      <c r="AA205" s="149">
        <v>1</v>
      </c>
      <c r="AB205" s="115" t="s">
        <v>1041</v>
      </c>
      <c r="AC205" s="155" t="s">
        <v>1178</v>
      </c>
      <c r="AD205" s="153" t="s">
        <v>219</v>
      </c>
      <c r="AE205" s="148"/>
      <c r="AF205" s="107"/>
      <c r="AG205" s="151"/>
      <c r="AH205" s="151"/>
      <c r="AI205" s="114"/>
      <c r="AJ205" s="115"/>
      <c r="AK205" s="106"/>
      <c r="AL205" s="152"/>
      <c r="AM205" s="158">
        <v>43678</v>
      </c>
      <c r="AN205" s="212" t="s">
        <v>1487</v>
      </c>
      <c r="AO205" s="151">
        <v>1</v>
      </c>
      <c r="AP205" s="113">
        <f t="shared" si="147"/>
        <v>1</v>
      </c>
      <c r="AQ205" s="114">
        <f t="shared" si="148"/>
        <v>1</v>
      </c>
      <c r="AR205" s="111" t="str">
        <f t="shared" si="149"/>
        <v>OK</v>
      </c>
      <c r="AS205" s="209" t="s">
        <v>1513</v>
      </c>
      <c r="AT205" s="153" t="s">
        <v>219</v>
      </c>
      <c r="AU205" s="43" t="str">
        <f t="shared" si="150"/>
        <v>Cumplida</v>
      </c>
      <c r="AV205" s="107"/>
      <c r="AW205" s="54" t="s">
        <v>34</v>
      </c>
    </row>
    <row r="206" spans="1:49" ht="39.950000000000003" customHeight="1" x14ac:dyDescent="0.25">
      <c r="A206" s="210">
        <v>342</v>
      </c>
      <c r="B206" s="150">
        <v>43321</v>
      </c>
      <c r="C206" s="106" t="s">
        <v>36</v>
      </c>
      <c r="D206" s="107"/>
      <c r="E206" s="106" t="s">
        <v>275</v>
      </c>
      <c r="F206" s="150">
        <v>43245</v>
      </c>
      <c r="G206" s="115" t="s">
        <v>473</v>
      </c>
      <c r="H206" s="52" t="s">
        <v>1219</v>
      </c>
      <c r="I206" s="53" t="s">
        <v>1179</v>
      </c>
      <c r="J206" s="53" t="s">
        <v>1180</v>
      </c>
      <c r="K206" s="53" t="s">
        <v>1181</v>
      </c>
      <c r="L206" s="66">
        <v>2</v>
      </c>
      <c r="M206" s="134" t="s">
        <v>46</v>
      </c>
      <c r="N206" s="53" t="str">
        <f>IF(H206="","",VLOOKUP(H206,dato!$A$2:$B$43,2,FALSE))</f>
        <v>Juan Carlos Gómez Melgarejo</v>
      </c>
      <c r="O206" s="152" t="s">
        <v>1236</v>
      </c>
      <c r="P206" s="152" t="str">
        <f>IF(H206="","",VLOOKUP(O206,dato!$A$2:$B$133,2,FALSE))</f>
        <v>William Javier Cabrejo García</v>
      </c>
      <c r="Q206" s="53" t="s">
        <v>496</v>
      </c>
      <c r="R206" s="53" t="s">
        <v>499</v>
      </c>
      <c r="S206" s="67">
        <v>1</v>
      </c>
      <c r="T206" s="53" t="s">
        <v>500</v>
      </c>
      <c r="U206" s="59">
        <v>43282</v>
      </c>
      <c r="V206" s="59">
        <v>43465</v>
      </c>
      <c r="W206" s="199">
        <v>43538</v>
      </c>
      <c r="X206" s="155" t="s">
        <v>1182</v>
      </c>
      <c r="Y206" s="151">
        <v>2</v>
      </c>
      <c r="Z206" s="149">
        <v>1</v>
      </c>
      <c r="AA206" s="149">
        <v>1</v>
      </c>
      <c r="AB206" s="115" t="s">
        <v>1041</v>
      </c>
      <c r="AC206" s="155" t="s">
        <v>1183</v>
      </c>
      <c r="AD206" s="153" t="s">
        <v>219</v>
      </c>
      <c r="AE206" s="148"/>
      <c r="AF206" s="107"/>
      <c r="AG206" s="151"/>
      <c r="AH206" s="151"/>
      <c r="AI206" s="114"/>
      <c r="AJ206" s="115"/>
      <c r="AK206" s="106"/>
      <c r="AL206" s="152"/>
      <c r="AM206" s="158">
        <v>43678</v>
      </c>
      <c r="AN206" s="157" t="s">
        <v>1488</v>
      </c>
      <c r="AO206" s="151">
        <v>2</v>
      </c>
      <c r="AP206" s="113">
        <f t="shared" si="147"/>
        <v>1</v>
      </c>
      <c r="AQ206" s="114">
        <f t="shared" si="148"/>
        <v>1</v>
      </c>
      <c r="AR206" s="111" t="str">
        <f t="shared" si="149"/>
        <v>OK</v>
      </c>
      <c r="AS206" s="209" t="s">
        <v>1509</v>
      </c>
      <c r="AT206" s="153" t="s">
        <v>219</v>
      </c>
      <c r="AU206" s="43" t="str">
        <f t="shared" si="150"/>
        <v>Cumplida</v>
      </c>
      <c r="AV206" s="107"/>
      <c r="AW206" s="54" t="s">
        <v>34</v>
      </c>
    </row>
    <row r="207" spans="1:49" ht="39.950000000000003" customHeight="1" x14ac:dyDescent="0.25">
      <c r="A207" s="210">
        <v>342</v>
      </c>
      <c r="B207" s="150">
        <v>43321</v>
      </c>
      <c r="C207" s="106" t="s">
        <v>36</v>
      </c>
      <c r="D207" s="107"/>
      <c r="E207" s="106" t="s">
        <v>275</v>
      </c>
      <c r="F207" s="150">
        <v>43245</v>
      </c>
      <c r="G207" s="115" t="s">
        <v>1184</v>
      </c>
      <c r="H207" s="52" t="s">
        <v>1219</v>
      </c>
      <c r="I207" s="53" t="s">
        <v>1185</v>
      </c>
      <c r="J207" s="53" t="s">
        <v>1186</v>
      </c>
      <c r="K207" s="53" t="s">
        <v>1187</v>
      </c>
      <c r="L207" s="66">
        <v>17</v>
      </c>
      <c r="M207" s="134" t="s">
        <v>46</v>
      </c>
      <c r="N207" s="53" t="str">
        <f>IF(H207="","",VLOOKUP(H207,dato!$A$2:$B$43,2,FALSE))</f>
        <v>Juan Carlos Gómez Melgarejo</v>
      </c>
      <c r="O207" s="152" t="s">
        <v>1236</v>
      </c>
      <c r="P207" s="152" t="str">
        <f>IF(H207="","",VLOOKUP(O207,dato!$A$2:$B$133,2,FALSE))</f>
        <v>William Javier Cabrejo García</v>
      </c>
      <c r="Q207" s="53" t="s">
        <v>496</v>
      </c>
      <c r="R207" s="53" t="s">
        <v>1188</v>
      </c>
      <c r="S207" s="67">
        <v>0.9</v>
      </c>
      <c r="T207" s="53" t="s">
        <v>1189</v>
      </c>
      <c r="U207" s="59">
        <v>43313</v>
      </c>
      <c r="V207" s="59">
        <v>43524</v>
      </c>
      <c r="W207" s="199">
        <v>43539</v>
      </c>
      <c r="X207" s="155" t="s">
        <v>1190</v>
      </c>
      <c r="Y207" s="151">
        <v>17</v>
      </c>
      <c r="Z207" s="113">
        <v>1</v>
      </c>
      <c r="AA207" s="113">
        <v>1</v>
      </c>
      <c r="AB207" s="115" t="s">
        <v>1041</v>
      </c>
      <c r="AC207" s="155" t="s">
        <v>1191</v>
      </c>
      <c r="AD207" s="153" t="s">
        <v>219</v>
      </c>
      <c r="AE207" s="148"/>
      <c r="AF207" s="107"/>
      <c r="AG207" s="151"/>
      <c r="AH207" s="151"/>
      <c r="AI207" s="114"/>
      <c r="AJ207" s="115"/>
      <c r="AK207" s="106"/>
      <c r="AL207" s="152"/>
      <c r="AM207" s="158">
        <v>43678</v>
      </c>
      <c r="AN207" s="155" t="s">
        <v>1190</v>
      </c>
      <c r="AO207" s="151">
        <v>17</v>
      </c>
      <c r="AP207" s="113">
        <f t="shared" si="147"/>
        <v>1</v>
      </c>
      <c r="AQ207" s="114">
        <f t="shared" si="148"/>
        <v>1</v>
      </c>
      <c r="AR207" s="111" t="str">
        <f t="shared" si="149"/>
        <v>OK</v>
      </c>
      <c r="AS207" s="209" t="s">
        <v>1514</v>
      </c>
      <c r="AT207" s="153" t="s">
        <v>219</v>
      </c>
      <c r="AU207" s="43" t="str">
        <f t="shared" si="150"/>
        <v>Cumplida</v>
      </c>
      <c r="AV207" s="107"/>
      <c r="AW207" s="54" t="s">
        <v>34</v>
      </c>
    </row>
    <row r="208" spans="1:49" ht="39.950000000000003" customHeight="1" x14ac:dyDescent="0.25">
      <c r="A208" s="210">
        <v>342</v>
      </c>
      <c r="B208" s="150">
        <v>43321</v>
      </c>
      <c r="C208" s="106" t="s">
        <v>36</v>
      </c>
      <c r="D208" s="107"/>
      <c r="E208" s="106" t="s">
        <v>275</v>
      </c>
      <c r="F208" s="150">
        <v>43245</v>
      </c>
      <c r="G208" s="115" t="s">
        <v>1184</v>
      </c>
      <c r="H208" s="52" t="s">
        <v>1219</v>
      </c>
      <c r="I208" s="53" t="s">
        <v>1192</v>
      </c>
      <c r="J208" s="53" t="s">
        <v>1193</v>
      </c>
      <c r="K208" s="53" t="s">
        <v>1194</v>
      </c>
      <c r="L208" s="66">
        <v>2</v>
      </c>
      <c r="M208" s="134" t="s">
        <v>46</v>
      </c>
      <c r="N208" s="53" t="str">
        <f>IF(H208="","",VLOOKUP(H208,dato!$A$2:$B$43,2,FALSE))</f>
        <v>Juan Carlos Gómez Melgarejo</v>
      </c>
      <c r="O208" s="152" t="s">
        <v>1236</v>
      </c>
      <c r="P208" s="152" t="str">
        <f>IF(H208="","",VLOOKUP(O208,dato!$A$2:$B$133,2,FALSE))</f>
        <v>William Javier Cabrejo García</v>
      </c>
      <c r="Q208" s="53" t="s">
        <v>496</v>
      </c>
      <c r="R208" s="53" t="s">
        <v>499</v>
      </c>
      <c r="S208" s="67">
        <v>1</v>
      </c>
      <c r="T208" s="53" t="s">
        <v>500</v>
      </c>
      <c r="U208" s="59">
        <v>43313</v>
      </c>
      <c r="V208" s="59">
        <v>43524</v>
      </c>
      <c r="W208" s="199">
        <v>43539</v>
      </c>
      <c r="X208" s="155" t="s">
        <v>1195</v>
      </c>
      <c r="Y208" s="151">
        <v>2</v>
      </c>
      <c r="Z208" s="149">
        <v>1</v>
      </c>
      <c r="AA208" s="149">
        <v>1</v>
      </c>
      <c r="AB208" s="115" t="s">
        <v>1041</v>
      </c>
      <c r="AC208" s="155" t="s">
        <v>1191</v>
      </c>
      <c r="AD208" s="153" t="s">
        <v>219</v>
      </c>
      <c r="AE208" s="148"/>
      <c r="AF208" s="107"/>
      <c r="AG208" s="151"/>
      <c r="AH208" s="151"/>
      <c r="AI208" s="114"/>
      <c r="AJ208" s="115"/>
      <c r="AK208" s="106"/>
      <c r="AL208" s="152"/>
      <c r="AM208" s="158">
        <v>43678</v>
      </c>
      <c r="AN208" s="106" t="s">
        <v>1195</v>
      </c>
      <c r="AO208" s="151">
        <v>2</v>
      </c>
      <c r="AP208" s="113">
        <f t="shared" si="147"/>
        <v>1</v>
      </c>
      <c r="AQ208" s="114">
        <f t="shared" si="148"/>
        <v>1</v>
      </c>
      <c r="AR208" s="111" t="str">
        <f t="shared" si="149"/>
        <v>OK</v>
      </c>
      <c r="AS208" s="209" t="s">
        <v>1514</v>
      </c>
      <c r="AT208" s="153" t="s">
        <v>219</v>
      </c>
      <c r="AU208" s="43" t="str">
        <f t="shared" si="150"/>
        <v>Cumplida</v>
      </c>
      <c r="AV208" s="107"/>
      <c r="AW208" s="54" t="s">
        <v>34</v>
      </c>
    </row>
    <row r="209" spans="1:51" ht="39.950000000000003" customHeight="1" x14ac:dyDescent="0.25">
      <c r="A209" s="210">
        <v>342</v>
      </c>
      <c r="B209" s="150">
        <v>43321</v>
      </c>
      <c r="C209" s="106" t="s">
        <v>36</v>
      </c>
      <c r="D209" s="107"/>
      <c r="E209" s="106" t="s">
        <v>275</v>
      </c>
      <c r="F209" s="150">
        <v>43245</v>
      </c>
      <c r="G209" s="115" t="s">
        <v>1184</v>
      </c>
      <c r="H209" s="52" t="s">
        <v>1219</v>
      </c>
      <c r="I209" s="53" t="s">
        <v>1196</v>
      </c>
      <c r="J209" s="53" t="s">
        <v>1197</v>
      </c>
      <c r="K209" s="53" t="s">
        <v>1198</v>
      </c>
      <c r="L209" s="66">
        <v>1</v>
      </c>
      <c r="M209" s="134" t="s">
        <v>43</v>
      </c>
      <c r="N209" s="53" t="str">
        <f>IF(H209="","",VLOOKUP(H209,dato!$A$2:$B$43,2,FALSE))</f>
        <v>Juan Carlos Gómez Melgarejo</v>
      </c>
      <c r="O209" s="152" t="s">
        <v>1236</v>
      </c>
      <c r="P209" s="152" t="str">
        <f>IF(H209="","",VLOOKUP(O209,dato!$A$2:$B$133,2,FALSE))</f>
        <v>William Javier Cabrejo García</v>
      </c>
      <c r="Q209" s="53" t="s">
        <v>496</v>
      </c>
      <c r="R209" s="53" t="s">
        <v>1199</v>
      </c>
      <c r="S209" s="67">
        <v>1</v>
      </c>
      <c r="T209" s="53" t="s">
        <v>1199</v>
      </c>
      <c r="U209" s="59">
        <v>43282</v>
      </c>
      <c r="V209" s="138">
        <v>43554</v>
      </c>
      <c r="W209" s="199">
        <v>43539</v>
      </c>
      <c r="X209" s="155" t="s">
        <v>1200</v>
      </c>
      <c r="Y209" s="151">
        <v>1</v>
      </c>
      <c r="Z209" s="149">
        <v>1</v>
      </c>
      <c r="AA209" s="149">
        <v>1</v>
      </c>
      <c r="AB209" s="115" t="s">
        <v>1041</v>
      </c>
      <c r="AC209" s="155" t="s">
        <v>1201</v>
      </c>
      <c r="AD209" s="153" t="s">
        <v>219</v>
      </c>
      <c r="AE209" s="148"/>
      <c r="AF209" s="107"/>
      <c r="AG209" s="151"/>
      <c r="AH209" s="151"/>
      <c r="AI209" s="114"/>
      <c r="AJ209" s="115"/>
      <c r="AK209" s="106"/>
      <c r="AL209" s="152"/>
      <c r="AM209" s="158">
        <v>43678</v>
      </c>
      <c r="AN209" s="155" t="s">
        <v>1489</v>
      </c>
      <c r="AO209" s="151">
        <v>1</v>
      </c>
      <c r="AP209" s="113">
        <f t="shared" si="147"/>
        <v>1</v>
      </c>
      <c r="AQ209" s="114">
        <f t="shared" si="148"/>
        <v>1</v>
      </c>
      <c r="AR209" s="111" t="str">
        <f t="shared" si="149"/>
        <v>OK</v>
      </c>
      <c r="AS209" s="209" t="s">
        <v>1509</v>
      </c>
      <c r="AT209" s="153" t="s">
        <v>219</v>
      </c>
      <c r="AU209" s="43" t="str">
        <f t="shared" si="150"/>
        <v>Cumplida</v>
      </c>
      <c r="AV209" s="107"/>
      <c r="AW209" s="54" t="s">
        <v>34</v>
      </c>
    </row>
    <row r="210" spans="1:51" ht="39.950000000000003" customHeight="1" x14ac:dyDescent="0.25">
      <c r="A210" s="210">
        <v>342</v>
      </c>
      <c r="B210" s="150">
        <v>43321</v>
      </c>
      <c r="C210" s="106" t="s">
        <v>36</v>
      </c>
      <c r="D210" s="107"/>
      <c r="E210" s="106" t="s">
        <v>275</v>
      </c>
      <c r="F210" s="150">
        <v>43245</v>
      </c>
      <c r="G210" s="115" t="s">
        <v>1202</v>
      </c>
      <c r="H210" s="52" t="s">
        <v>1219</v>
      </c>
      <c r="I210" s="53" t="s">
        <v>1203</v>
      </c>
      <c r="J210" s="53" t="s">
        <v>1204</v>
      </c>
      <c r="K210" s="53" t="s">
        <v>1205</v>
      </c>
      <c r="L210" s="66">
        <v>1</v>
      </c>
      <c r="M210" s="134" t="s">
        <v>43</v>
      </c>
      <c r="N210" s="53" t="str">
        <f>IF(H210="","",VLOOKUP(H210,dato!$A$2:$B$43,2,FALSE))</f>
        <v>Juan Carlos Gómez Melgarejo</v>
      </c>
      <c r="O210" s="152" t="s">
        <v>1236</v>
      </c>
      <c r="P210" s="152" t="str">
        <f>IF(H210="","",VLOOKUP(O210,dato!$A$2:$B$133,2,FALSE))</f>
        <v>William Javier Cabrejo García</v>
      </c>
      <c r="Q210" s="53" t="s">
        <v>496</v>
      </c>
      <c r="R210" s="53" t="s">
        <v>1206</v>
      </c>
      <c r="S210" s="67">
        <v>1</v>
      </c>
      <c r="T210" s="53" t="s">
        <v>1206</v>
      </c>
      <c r="U210" s="59">
        <v>43313</v>
      </c>
      <c r="V210" s="59">
        <v>43465</v>
      </c>
      <c r="W210" s="199">
        <v>43539</v>
      </c>
      <c r="X210" s="155" t="s">
        <v>1207</v>
      </c>
      <c r="Y210" s="151">
        <v>1</v>
      </c>
      <c r="Z210" s="149">
        <v>1</v>
      </c>
      <c r="AA210" s="149">
        <v>1</v>
      </c>
      <c r="AB210" s="115" t="s">
        <v>1041</v>
      </c>
      <c r="AC210" s="106" t="s">
        <v>1191</v>
      </c>
      <c r="AD210" s="153" t="s">
        <v>219</v>
      </c>
      <c r="AE210" s="148"/>
      <c r="AF210" s="107"/>
      <c r="AG210" s="151"/>
      <c r="AH210" s="151"/>
      <c r="AI210" s="114"/>
      <c r="AJ210" s="115"/>
      <c r="AK210" s="106"/>
      <c r="AL210" s="152"/>
      <c r="AM210" s="158">
        <v>43678</v>
      </c>
      <c r="AN210" s="155" t="s">
        <v>1207</v>
      </c>
      <c r="AO210" s="151">
        <v>1</v>
      </c>
      <c r="AP210" s="113">
        <f t="shared" si="147"/>
        <v>1</v>
      </c>
      <c r="AQ210" s="114">
        <f t="shared" si="148"/>
        <v>1</v>
      </c>
      <c r="AR210" s="111" t="str">
        <f t="shared" si="149"/>
        <v>OK</v>
      </c>
      <c r="AS210" s="209" t="s">
        <v>1514</v>
      </c>
      <c r="AT210" s="153" t="s">
        <v>219</v>
      </c>
      <c r="AU210" s="43" t="str">
        <f t="shared" si="150"/>
        <v>Cumplida</v>
      </c>
      <c r="AV210" s="107"/>
      <c r="AW210" s="54" t="s">
        <v>34</v>
      </c>
    </row>
    <row r="211" spans="1:51" ht="39.950000000000003" customHeight="1" x14ac:dyDescent="0.25">
      <c r="A211" s="210">
        <v>342</v>
      </c>
      <c r="B211" s="150">
        <v>43321</v>
      </c>
      <c r="C211" s="106" t="s">
        <v>36</v>
      </c>
      <c r="D211" s="107"/>
      <c r="E211" s="106" t="s">
        <v>275</v>
      </c>
      <c r="F211" s="150">
        <v>43245</v>
      </c>
      <c r="G211" s="115" t="s">
        <v>1202</v>
      </c>
      <c r="H211" s="52" t="s">
        <v>1219</v>
      </c>
      <c r="I211" s="53" t="s">
        <v>1208</v>
      </c>
      <c r="J211" s="53" t="s">
        <v>1204</v>
      </c>
      <c r="K211" s="53" t="s">
        <v>1209</v>
      </c>
      <c r="L211" s="66">
        <v>1</v>
      </c>
      <c r="M211" s="134" t="s">
        <v>43</v>
      </c>
      <c r="N211" s="53" t="str">
        <f>IF(H211="","",VLOOKUP(H211,dato!$A$2:$B$43,2,FALSE))</f>
        <v>Juan Carlos Gómez Melgarejo</v>
      </c>
      <c r="O211" s="152" t="s">
        <v>1236</v>
      </c>
      <c r="P211" s="152" t="str">
        <f>IF(H211="","",VLOOKUP(O211,dato!$A$2:$B$133,2,FALSE))</f>
        <v>William Javier Cabrejo García</v>
      </c>
      <c r="Q211" s="53" t="s">
        <v>496</v>
      </c>
      <c r="R211" s="53" t="s">
        <v>1210</v>
      </c>
      <c r="S211" s="67">
        <v>1</v>
      </c>
      <c r="T211" s="53" t="s">
        <v>1210</v>
      </c>
      <c r="U211" s="59">
        <v>43344</v>
      </c>
      <c r="V211" s="138">
        <v>43554</v>
      </c>
      <c r="W211" s="199">
        <v>43539</v>
      </c>
      <c r="X211" s="155" t="s">
        <v>1211</v>
      </c>
      <c r="Y211" s="151">
        <v>1</v>
      </c>
      <c r="Z211" s="149">
        <v>1</v>
      </c>
      <c r="AA211" s="149">
        <v>1</v>
      </c>
      <c r="AB211" s="115" t="s">
        <v>1041</v>
      </c>
      <c r="AC211" s="155" t="s">
        <v>1212</v>
      </c>
      <c r="AD211" s="153" t="s">
        <v>219</v>
      </c>
      <c r="AE211" s="148"/>
      <c r="AF211" s="107"/>
      <c r="AG211" s="151"/>
      <c r="AH211" s="151"/>
      <c r="AI211" s="114"/>
      <c r="AJ211" s="115"/>
      <c r="AK211" s="106"/>
      <c r="AL211" s="152"/>
      <c r="AM211" s="158">
        <v>43678</v>
      </c>
      <c r="AN211" s="155" t="s">
        <v>1490</v>
      </c>
      <c r="AO211" s="151">
        <v>1</v>
      </c>
      <c r="AP211" s="113">
        <f t="shared" si="147"/>
        <v>1</v>
      </c>
      <c r="AQ211" s="114">
        <f t="shared" si="148"/>
        <v>1</v>
      </c>
      <c r="AR211" s="111" t="str">
        <f t="shared" si="149"/>
        <v>OK</v>
      </c>
      <c r="AS211" s="209" t="s">
        <v>1515</v>
      </c>
      <c r="AT211" s="153" t="s">
        <v>219</v>
      </c>
      <c r="AU211" s="43" t="str">
        <f t="shared" si="150"/>
        <v>Cumplida</v>
      </c>
      <c r="AV211" s="107"/>
      <c r="AW211" s="54" t="s">
        <v>34</v>
      </c>
    </row>
    <row r="212" spans="1:51" s="93" customFormat="1" ht="80.25" customHeight="1" x14ac:dyDescent="0.25">
      <c r="A212" s="210">
        <v>343</v>
      </c>
      <c r="B212" s="150">
        <v>43630</v>
      </c>
      <c r="C212" s="106" t="s">
        <v>36</v>
      </c>
      <c r="D212" s="107"/>
      <c r="E212" s="106" t="s">
        <v>301</v>
      </c>
      <c r="F212" s="150">
        <v>43630</v>
      </c>
      <c r="G212" s="115" t="s">
        <v>1246</v>
      </c>
      <c r="H212" s="52" t="s">
        <v>38</v>
      </c>
      <c r="I212" s="53" t="s">
        <v>1247</v>
      </c>
      <c r="J212" s="53" t="s">
        <v>1248</v>
      </c>
      <c r="K212" s="53" t="s">
        <v>1249</v>
      </c>
      <c r="L212" s="66">
        <v>4</v>
      </c>
      <c r="M212" s="134" t="s">
        <v>43</v>
      </c>
      <c r="N212" s="53" t="str">
        <f>IF(H212="","",VLOOKUP(H212,dato!$A$2:$B$43,2,FALSE))</f>
        <v>Jorge Alberto Pardo Torres</v>
      </c>
      <c r="O212" s="152" t="s">
        <v>1251</v>
      </c>
      <c r="P212" s="152" t="s">
        <v>515</v>
      </c>
      <c r="Q212" s="53" t="s">
        <v>1252</v>
      </c>
      <c r="R212" s="53" t="s">
        <v>1253</v>
      </c>
      <c r="S212" s="67">
        <v>0.8</v>
      </c>
      <c r="T212" s="53" t="s">
        <v>1254</v>
      </c>
      <c r="U212" s="59">
        <v>43661</v>
      </c>
      <c r="V212" s="59">
        <v>43769</v>
      </c>
      <c r="W212" s="158"/>
      <c r="X212" s="155"/>
      <c r="Y212" s="151"/>
      <c r="Z212" s="149"/>
      <c r="AA212" s="149"/>
      <c r="AB212" s="115"/>
      <c r="AC212" s="155"/>
      <c r="AD212" s="153"/>
      <c r="AE212" s="148"/>
      <c r="AF212" s="107"/>
      <c r="AG212" s="151"/>
      <c r="AH212" s="151"/>
      <c r="AI212" s="114"/>
      <c r="AJ212" s="115"/>
      <c r="AK212" s="106"/>
      <c r="AL212" s="152"/>
      <c r="AM212" s="199">
        <v>43678</v>
      </c>
      <c r="AN212" s="106" t="s">
        <v>1319</v>
      </c>
      <c r="AO212" s="151">
        <v>1</v>
      </c>
      <c r="AP212" s="113">
        <f t="shared" ref="AP212:AP213" si="151">(IF(AO212="","",IF(OR($L212=0,$L212="",AM212=""),"",AO212/$L212)))</f>
        <v>0.25</v>
      </c>
      <c r="AQ212" s="114">
        <f t="shared" ref="AQ212:AQ213" si="152">IF(OR($S212="",AP212=""),"",IF(OR($S212=0,AP212=0),0,IF((AP212*100%)/$S212&gt;100%,100%,(AP212*100%)/$S212)))</f>
        <v>0.3125</v>
      </c>
      <c r="AR212" s="111" t="str">
        <f t="shared" ref="AR212:AR213" si="153">IF(AO212="","",IF(AM212="","FALTA FECHA SEGUIMIENTO",IF(AM212&gt;$V212,IF(AQ212=100%,"OK","ROJO"),IF(AQ212&lt;ROUND(DAYS360($U212,AM212,FALSE),0)/ROUND(DAYS360($U212,$V212,FALSE),-1),"ROJO",IF(AQ212=100%,"OK","AMARILLO")))))</f>
        <v>AMARILLO</v>
      </c>
      <c r="AS212" s="155" t="s">
        <v>1322</v>
      </c>
      <c r="AT212" s="106" t="s">
        <v>1323</v>
      </c>
      <c r="AU212" s="43"/>
      <c r="AV212" s="107"/>
      <c r="AW212" s="54"/>
      <c r="AX212" s="28"/>
      <c r="AY212" s="28"/>
    </row>
    <row r="213" spans="1:51" ht="73.5" customHeight="1" x14ac:dyDescent="0.25">
      <c r="A213" s="210">
        <v>343</v>
      </c>
      <c r="B213" s="150">
        <v>43630</v>
      </c>
      <c r="C213" s="106" t="s">
        <v>36</v>
      </c>
      <c r="D213" s="107"/>
      <c r="E213" s="106" t="s">
        <v>301</v>
      </c>
      <c r="F213" s="150">
        <v>43630</v>
      </c>
      <c r="G213" s="115" t="s">
        <v>1246</v>
      </c>
      <c r="H213" s="52" t="s">
        <v>38</v>
      </c>
      <c r="I213" s="53" t="s">
        <v>1247</v>
      </c>
      <c r="J213" s="53" t="s">
        <v>1248</v>
      </c>
      <c r="K213" s="53" t="s">
        <v>1250</v>
      </c>
      <c r="L213" s="66">
        <v>4</v>
      </c>
      <c r="M213" s="134" t="s">
        <v>43</v>
      </c>
      <c r="N213" s="53" t="str">
        <f>IF(H213="","",VLOOKUP(H213,dato!$A$2:$B$43,2,FALSE))</f>
        <v>Jorge Alberto Pardo Torres</v>
      </c>
      <c r="O213" s="152" t="s">
        <v>1251</v>
      </c>
      <c r="P213" s="152" t="s">
        <v>515</v>
      </c>
      <c r="Q213" s="53" t="s">
        <v>1252</v>
      </c>
      <c r="R213" s="53" t="s">
        <v>1253</v>
      </c>
      <c r="S213" s="67">
        <v>1</v>
      </c>
      <c r="T213" s="53" t="s">
        <v>1254</v>
      </c>
      <c r="U213" s="59">
        <v>43661</v>
      </c>
      <c r="V213" s="59">
        <v>43861</v>
      </c>
      <c r="W213" s="158"/>
      <c r="X213" s="155"/>
      <c r="Y213" s="151"/>
      <c r="Z213" s="149"/>
      <c r="AA213" s="149"/>
      <c r="AB213" s="115"/>
      <c r="AC213" s="155"/>
      <c r="AD213" s="153"/>
      <c r="AE213" s="148"/>
      <c r="AF213" s="107"/>
      <c r="AG213" s="151"/>
      <c r="AH213" s="151"/>
      <c r="AI213" s="114"/>
      <c r="AJ213" s="115"/>
      <c r="AK213" s="106"/>
      <c r="AL213" s="152"/>
      <c r="AM213" s="199">
        <v>43678</v>
      </c>
      <c r="AN213" s="106" t="s">
        <v>1319</v>
      </c>
      <c r="AO213" s="151">
        <v>1</v>
      </c>
      <c r="AP213" s="113">
        <f t="shared" si="151"/>
        <v>0.25</v>
      </c>
      <c r="AQ213" s="114">
        <f t="shared" si="152"/>
        <v>0.25</v>
      </c>
      <c r="AR213" s="111" t="str">
        <f t="shared" si="153"/>
        <v>AMARILLO</v>
      </c>
      <c r="AS213" s="155" t="s">
        <v>1322</v>
      </c>
      <c r="AT213" s="106" t="s">
        <v>1323</v>
      </c>
      <c r="AU213" s="43"/>
      <c r="AV213" s="107"/>
      <c r="AW213" s="54"/>
    </row>
    <row r="214" spans="1:51" s="186" customFormat="1" x14ac:dyDescent="0.25">
      <c r="A214" s="181"/>
      <c r="B214" s="181"/>
      <c r="C214" s="181"/>
      <c r="D214" s="181"/>
      <c r="E214" s="181"/>
      <c r="F214" s="181"/>
      <c r="G214" s="182"/>
      <c r="H214" s="181"/>
      <c r="I214" s="181"/>
      <c r="J214" s="181"/>
      <c r="K214" s="181"/>
      <c r="L214" s="182"/>
      <c r="M214" s="182"/>
      <c r="N214" s="181"/>
      <c r="O214" s="181"/>
      <c r="P214" s="181"/>
      <c r="Q214" s="181"/>
      <c r="R214" s="181"/>
      <c r="S214" s="181"/>
      <c r="T214" s="181"/>
      <c r="U214" s="181"/>
      <c r="V214" s="181"/>
      <c r="W214" s="181"/>
      <c r="X214" s="181"/>
      <c r="Y214" s="183"/>
      <c r="Z214" s="182"/>
      <c r="AA214" s="182"/>
      <c r="AB214" s="182"/>
      <c r="AC214" s="181"/>
      <c r="AD214" s="181"/>
      <c r="AE214" s="184"/>
      <c r="AF214" s="181"/>
      <c r="AG214" s="182"/>
      <c r="AH214" s="182"/>
      <c r="AI214" s="182"/>
      <c r="AJ214" s="182"/>
      <c r="AK214" s="181"/>
      <c r="AL214" s="185"/>
      <c r="AM214" s="181"/>
      <c r="AN214" s="181"/>
      <c r="AO214" s="182"/>
      <c r="AP214" s="182"/>
      <c r="AQ214" s="182"/>
      <c r="AR214" s="181"/>
      <c r="AS214" s="181"/>
      <c r="AT214" s="181"/>
      <c r="AU214" s="181"/>
      <c r="AV214" s="181"/>
      <c r="AW214" s="181"/>
      <c r="AX214" s="181"/>
      <c r="AY214" s="181"/>
    </row>
    <row r="1048320" spans="31:31" x14ac:dyDescent="0.25">
      <c r="AE1048320" s="49"/>
    </row>
  </sheetData>
  <autoFilter ref="A4:AZ213"/>
  <mergeCells count="55">
    <mergeCell ref="S2:S3"/>
    <mergeCell ref="T2:T3"/>
    <mergeCell ref="U2:U3"/>
    <mergeCell ref="V2:V3"/>
    <mergeCell ref="K2:L2"/>
    <mergeCell ref="M2:M3"/>
    <mergeCell ref="N2:N3"/>
    <mergeCell ref="J1:V1"/>
    <mergeCell ref="A1:I1"/>
    <mergeCell ref="P2:P3"/>
    <mergeCell ref="A2:A3"/>
    <mergeCell ref="B2:B3"/>
    <mergeCell ref="C2:C3"/>
    <mergeCell ref="E2:E3"/>
    <mergeCell ref="F2:F3"/>
    <mergeCell ref="G2:G3"/>
    <mergeCell ref="H2:H3"/>
    <mergeCell ref="O2:O3"/>
    <mergeCell ref="I2:I3"/>
    <mergeCell ref="J2:J3"/>
    <mergeCell ref="D2:D3"/>
    <mergeCell ref="Q2:Q3"/>
    <mergeCell ref="R2:R3"/>
    <mergeCell ref="W1:AD1"/>
    <mergeCell ref="W2:W3"/>
    <mergeCell ref="X2:X3"/>
    <mergeCell ref="Y2:Y3"/>
    <mergeCell ref="Z2:Z3"/>
    <mergeCell ref="AA2:AA3"/>
    <mergeCell ref="AB2:AB3"/>
    <mergeCell ref="AC2:AC3"/>
    <mergeCell ref="AD2:AD3"/>
    <mergeCell ref="AE1:AL1"/>
    <mergeCell ref="AE2:AE3"/>
    <mergeCell ref="AF2:AF3"/>
    <mergeCell ref="AG2:AG3"/>
    <mergeCell ref="AH2:AH3"/>
    <mergeCell ref="AI2:AI3"/>
    <mergeCell ref="AJ2:AJ3"/>
    <mergeCell ref="AK2:AK3"/>
    <mergeCell ref="AL2:AL3"/>
    <mergeCell ref="AU1:AY1"/>
    <mergeCell ref="AU2:AU3"/>
    <mergeCell ref="AV2:AV3"/>
    <mergeCell ref="AW2:AW3"/>
    <mergeCell ref="AX2:AX3"/>
    <mergeCell ref="AM1:AT1"/>
    <mergeCell ref="AM2:AM3"/>
    <mergeCell ref="AN2:AN3"/>
    <mergeCell ref="AO2:AO3"/>
    <mergeCell ref="AP2:AP3"/>
    <mergeCell ref="AQ2:AQ3"/>
    <mergeCell ref="AR2:AR3"/>
    <mergeCell ref="AS2:AS3"/>
    <mergeCell ref="AT2:AT3"/>
  </mergeCells>
  <conditionalFormatting sqref="AJ74:AJ75 AJ77:AJ87 AJ5:AJ61 AB5:AB87 AR6:AR87">
    <cfRule type="containsText" dxfId="191" priority="6524" operator="containsText" text="AMARILLO">
      <formula>NOT(ISERROR(SEARCH("AMARILLO",AB5)))</formula>
    </cfRule>
    <cfRule type="containsText" priority="6525" operator="containsText" text="AMARILLO">
      <formula>NOT(ISERROR(SEARCH("AMARILLO",AB5)))</formula>
    </cfRule>
    <cfRule type="containsText" dxfId="190" priority="6526" operator="containsText" text="ROJO">
      <formula>NOT(ISERROR(SEARCH("ROJO",AB5)))</formula>
    </cfRule>
    <cfRule type="containsText" dxfId="189" priority="6527" operator="containsText" text="OK">
      <formula>NOT(ISERROR(SEARCH("OK",AB5)))</formula>
    </cfRule>
  </conditionalFormatting>
  <conditionalFormatting sqref="AW5:AW13 AW15:AW81">
    <cfRule type="containsText" dxfId="188" priority="6377" operator="containsText" text="cerrada">
      <formula>NOT(ISERROR(SEARCH("cerrada",AW5)))</formula>
    </cfRule>
    <cfRule type="containsText" dxfId="187" priority="6378" operator="containsText" text="cerrado">
      <formula>NOT(ISERROR(SEARCH("cerrado",AW5)))</formula>
    </cfRule>
    <cfRule type="containsText" dxfId="186" priority="6379" operator="containsText" text="Abierto">
      <formula>NOT(ISERROR(SEARCH("Abierto",AW5)))</formula>
    </cfRule>
  </conditionalFormatting>
  <conditionalFormatting sqref="AU76:AU81 AU5:AU74">
    <cfRule type="containsText" dxfId="185" priority="6374" operator="containsText" text="Cumplida">
      <formula>NOT(ISERROR(SEARCH("Cumplida",AU5)))</formula>
    </cfRule>
    <cfRule type="containsText" dxfId="184" priority="6375" operator="containsText" text="Pendiente">
      <formula>NOT(ISERROR(SEARCH("Pendiente",AU5)))</formula>
    </cfRule>
    <cfRule type="containsText" dxfId="183" priority="6376" operator="containsText" text="Cumplida">
      <formula>NOT(ISERROR(SEARCH("Cumplida",AU5)))</formula>
    </cfRule>
  </conditionalFormatting>
  <conditionalFormatting sqref="AU76:AU81 AU5:AU74">
    <cfRule type="containsText" dxfId="182" priority="5585" stopIfTrue="1" operator="containsText" text="Cumplida">
      <formula>NOT(ISERROR(SEARCH("Cumplida",AU5)))</formula>
    </cfRule>
    <cfRule type="containsText" dxfId="181" priority="5586" stopIfTrue="1" operator="containsText" text="Pendiente">
      <formula>NOT(ISERROR(SEARCH("Pendiente",AU5)))</formula>
    </cfRule>
  </conditionalFormatting>
  <conditionalFormatting sqref="AR5">
    <cfRule type="containsText" dxfId="180" priority="3821" operator="containsText" text="AMARILLO">
      <formula>NOT(ISERROR(SEARCH("AMARILLO",AR5)))</formula>
    </cfRule>
    <cfRule type="containsText" priority="3822" operator="containsText" text="AMARILLO">
      <formula>NOT(ISERROR(SEARCH("AMARILLO",AR5)))</formula>
    </cfRule>
    <cfRule type="containsText" dxfId="179" priority="3823" operator="containsText" text="ROJO">
      <formula>NOT(ISERROR(SEARCH("ROJO",AR5)))</formula>
    </cfRule>
    <cfRule type="containsText" dxfId="178" priority="3824" operator="containsText" text="OK">
      <formula>NOT(ISERROR(SEARCH("OK",AR5)))</formula>
    </cfRule>
  </conditionalFormatting>
  <conditionalFormatting sqref="AU75">
    <cfRule type="containsText" dxfId="177" priority="1174" operator="containsText" text="Cumplida">
      <formula>NOT(ISERROR(SEARCH("Cumplida",AU75)))</formula>
    </cfRule>
    <cfRule type="containsText" dxfId="176" priority="1175" operator="containsText" text="Pendiente">
      <formula>NOT(ISERROR(SEARCH("Pendiente",AU75)))</formula>
    </cfRule>
    <cfRule type="containsText" dxfId="175" priority="1176" operator="containsText" text="Cumplida">
      <formula>NOT(ISERROR(SEARCH("Cumplida",AU75)))</formula>
    </cfRule>
  </conditionalFormatting>
  <conditionalFormatting sqref="AU75">
    <cfRule type="containsText" dxfId="174" priority="1172" stopIfTrue="1" operator="containsText" text="Cumplida">
      <formula>NOT(ISERROR(SEARCH("Cumplida",AU75)))</formula>
    </cfRule>
    <cfRule type="containsText" dxfId="173" priority="1173" stopIfTrue="1" operator="containsText" text="Pendiente">
      <formula>NOT(ISERROR(SEARCH("Pendiente",AU75)))</formula>
    </cfRule>
  </conditionalFormatting>
  <conditionalFormatting sqref="AJ76">
    <cfRule type="containsText" dxfId="172" priority="1104" operator="containsText" text="AMARILLO">
      <formula>NOT(ISERROR(SEARCH("AMARILLO",AJ76)))</formula>
    </cfRule>
    <cfRule type="containsText" priority="1105" operator="containsText" text="AMARILLO">
      <formula>NOT(ISERROR(SEARCH("AMARILLO",AJ76)))</formula>
    </cfRule>
    <cfRule type="containsText" dxfId="171" priority="1106" operator="containsText" text="ROJO">
      <formula>NOT(ISERROR(SEARCH("ROJO",AJ76)))</formula>
    </cfRule>
    <cfRule type="containsText" dxfId="170" priority="1107" operator="containsText" text="OK">
      <formula>NOT(ISERROR(SEARCH("OK",AJ76)))</formula>
    </cfRule>
  </conditionalFormatting>
  <conditionalFormatting sqref="AW82:AW103">
    <cfRule type="containsText" dxfId="169" priority="893" operator="containsText" text="cerrada">
      <formula>NOT(ISERROR(SEARCH("cerrada",AW82)))</formula>
    </cfRule>
    <cfRule type="containsText" dxfId="168" priority="894" operator="containsText" text="cerrado">
      <formula>NOT(ISERROR(SEARCH("cerrado",AW82)))</formula>
    </cfRule>
    <cfRule type="containsText" dxfId="167" priority="895" operator="containsText" text="Abierto">
      <formula>NOT(ISERROR(SEARCH("Abierto",AW82)))</formula>
    </cfRule>
  </conditionalFormatting>
  <conditionalFormatting sqref="AU82:AU103">
    <cfRule type="containsText" dxfId="166" priority="890" operator="containsText" text="Cumplida">
      <formula>NOT(ISERROR(SEARCH("Cumplida",AU82)))</formula>
    </cfRule>
    <cfRule type="containsText" dxfId="165" priority="891" operator="containsText" text="Pendiente">
      <formula>NOT(ISERROR(SEARCH("Pendiente",AU82)))</formula>
    </cfRule>
    <cfRule type="containsText" dxfId="164" priority="892" operator="containsText" text="Cumplida">
      <formula>NOT(ISERROR(SEARCH("Cumplida",AU82)))</formula>
    </cfRule>
  </conditionalFormatting>
  <conditionalFormatting sqref="AU82:AU103">
    <cfRule type="containsText" dxfId="163" priority="888" stopIfTrue="1" operator="containsText" text="Cumplida">
      <formula>NOT(ISERROR(SEARCH("Cumplida",AU82)))</formula>
    </cfRule>
    <cfRule type="containsText" dxfId="162" priority="889" stopIfTrue="1" operator="containsText" text="Pendiente">
      <formula>NOT(ISERROR(SEARCH("Pendiente",AU82)))</formula>
    </cfRule>
  </conditionalFormatting>
  <conditionalFormatting sqref="AB88:AB103">
    <cfRule type="containsText" dxfId="161" priority="846" operator="containsText" text="AMARILLO">
      <formula>NOT(ISERROR(SEARCH("AMARILLO",AB88)))</formula>
    </cfRule>
    <cfRule type="containsText" priority="847" operator="containsText" text="AMARILLO">
      <formula>NOT(ISERROR(SEARCH("AMARILLO",AB88)))</formula>
    </cfRule>
    <cfRule type="containsText" dxfId="160" priority="848" operator="containsText" text="ROJO">
      <formula>NOT(ISERROR(SEARCH("ROJO",AB88)))</formula>
    </cfRule>
    <cfRule type="containsText" dxfId="159" priority="849" operator="containsText" text="OK">
      <formula>NOT(ISERROR(SEARCH("OK",AB88)))</formula>
    </cfRule>
  </conditionalFormatting>
  <conditionalFormatting sqref="AJ88:AJ103">
    <cfRule type="containsText" dxfId="158" priority="834" operator="containsText" text="AMARILLO">
      <formula>NOT(ISERROR(SEARCH("AMARILLO",AJ88)))</formula>
    </cfRule>
    <cfRule type="containsText" priority="835" operator="containsText" text="AMARILLO">
      <formula>NOT(ISERROR(SEARCH("AMARILLO",AJ88)))</formula>
    </cfRule>
    <cfRule type="containsText" dxfId="157" priority="836" operator="containsText" text="ROJO">
      <formula>NOT(ISERROR(SEARCH("ROJO",AJ88)))</formula>
    </cfRule>
    <cfRule type="containsText" dxfId="156" priority="837" operator="containsText" text="OK">
      <formula>NOT(ISERROR(SEARCH("OK",AJ88)))</formula>
    </cfRule>
  </conditionalFormatting>
  <conditionalFormatting sqref="AW104:AW106">
    <cfRule type="containsText" dxfId="155" priority="807" operator="containsText" text="cerrada">
      <formula>NOT(ISERROR(SEARCH("cerrada",AW104)))</formula>
    </cfRule>
    <cfRule type="containsText" dxfId="154" priority="808" operator="containsText" text="cerrado">
      <formula>NOT(ISERROR(SEARCH("cerrado",AW104)))</formula>
    </cfRule>
    <cfRule type="containsText" dxfId="153" priority="809" operator="containsText" text="Abierto">
      <formula>NOT(ISERROR(SEARCH("Abierto",AW104)))</formula>
    </cfRule>
  </conditionalFormatting>
  <conditionalFormatting sqref="AU104:AU106">
    <cfRule type="containsText" dxfId="152" priority="804" operator="containsText" text="Cumplida">
      <formula>NOT(ISERROR(SEARCH("Cumplida",AU104)))</formula>
    </cfRule>
    <cfRule type="containsText" dxfId="151" priority="805" operator="containsText" text="Pendiente">
      <formula>NOT(ISERROR(SEARCH("Pendiente",AU104)))</formula>
    </cfRule>
    <cfRule type="containsText" dxfId="150" priority="806" operator="containsText" text="Cumplida">
      <formula>NOT(ISERROR(SEARCH("Cumplida",AU104)))</formula>
    </cfRule>
  </conditionalFormatting>
  <conditionalFormatting sqref="AU104:AU106">
    <cfRule type="containsText" dxfId="149" priority="802" stopIfTrue="1" operator="containsText" text="Cumplida">
      <formula>NOT(ISERROR(SEARCH("Cumplida",AU104)))</formula>
    </cfRule>
    <cfRule type="containsText" dxfId="148" priority="803" stopIfTrue="1" operator="containsText" text="Pendiente">
      <formula>NOT(ISERROR(SEARCH("Pendiente",AU104)))</formula>
    </cfRule>
  </conditionalFormatting>
  <conditionalFormatting sqref="AB104:AB106">
    <cfRule type="containsText" dxfId="147" priority="798" operator="containsText" text="AMARILLO">
      <formula>NOT(ISERROR(SEARCH("AMARILLO",AB104)))</formula>
    </cfRule>
    <cfRule type="containsText" priority="799" operator="containsText" text="AMARILLO">
      <formula>NOT(ISERROR(SEARCH("AMARILLO",AB104)))</formula>
    </cfRule>
    <cfRule type="containsText" dxfId="146" priority="800" operator="containsText" text="ROJO">
      <formula>NOT(ISERROR(SEARCH("ROJO",AB104)))</formula>
    </cfRule>
    <cfRule type="containsText" dxfId="145" priority="801" operator="containsText" text="OK">
      <formula>NOT(ISERROR(SEARCH("OK",AB104)))</formula>
    </cfRule>
  </conditionalFormatting>
  <conditionalFormatting sqref="AJ104:AJ106">
    <cfRule type="containsText" dxfId="144" priority="794" operator="containsText" text="AMARILLO">
      <formula>NOT(ISERROR(SEARCH("AMARILLO",AJ104)))</formula>
    </cfRule>
    <cfRule type="containsText" priority="795" operator="containsText" text="AMARILLO">
      <formula>NOT(ISERROR(SEARCH("AMARILLO",AJ104)))</formula>
    </cfRule>
    <cfRule type="containsText" dxfId="143" priority="796" operator="containsText" text="ROJO">
      <formula>NOT(ISERROR(SEARCH("ROJO",AJ104)))</formula>
    </cfRule>
    <cfRule type="containsText" dxfId="142" priority="797" operator="containsText" text="OK">
      <formula>NOT(ISERROR(SEARCH("OK",AJ104)))</formula>
    </cfRule>
  </conditionalFormatting>
  <conditionalFormatting sqref="AW107:AW112">
    <cfRule type="containsText" dxfId="141" priority="767" operator="containsText" text="cerrada">
      <formula>NOT(ISERROR(SEARCH("cerrada",AW107)))</formula>
    </cfRule>
    <cfRule type="containsText" dxfId="140" priority="768" operator="containsText" text="cerrado">
      <formula>NOT(ISERROR(SEARCH("cerrado",AW107)))</formula>
    </cfRule>
    <cfRule type="containsText" dxfId="139" priority="769" operator="containsText" text="Abierto">
      <formula>NOT(ISERROR(SEARCH("Abierto",AW107)))</formula>
    </cfRule>
  </conditionalFormatting>
  <conditionalFormatting sqref="AU107:AU112">
    <cfRule type="containsText" dxfId="138" priority="764" operator="containsText" text="Cumplida">
      <formula>NOT(ISERROR(SEARCH("Cumplida",AU107)))</formula>
    </cfRule>
    <cfRule type="containsText" dxfId="137" priority="765" operator="containsText" text="Pendiente">
      <formula>NOT(ISERROR(SEARCH("Pendiente",AU107)))</formula>
    </cfRule>
    <cfRule type="containsText" dxfId="136" priority="766" operator="containsText" text="Cumplida">
      <formula>NOT(ISERROR(SEARCH("Cumplida",AU107)))</formula>
    </cfRule>
  </conditionalFormatting>
  <conditionalFormatting sqref="AU107:AU112">
    <cfRule type="containsText" dxfId="135" priority="762" stopIfTrue="1" operator="containsText" text="Cumplida">
      <formula>NOT(ISERROR(SEARCH("Cumplida",AU107)))</formula>
    </cfRule>
    <cfRule type="containsText" dxfId="134" priority="763" stopIfTrue="1" operator="containsText" text="Pendiente">
      <formula>NOT(ISERROR(SEARCH("Pendiente",AU107)))</formula>
    </cfRule>
  </conditionalFormatting>
  <conditionalFormatting sqref="AB107:AB112">
    <cfRule type="containsText" dxfId="133" priority="758" operator="containsText" text="AMARILLO">
      <formula>NOT(ISERROR(SEARCH("AMARILLO",AB107)))</formula>
    </cfRule>
    <cfRule type="containsText" priority="759" operator="containsText" text="AMARILLO">
      <formula>NOT(ISERROR(SEARCH("AMARILLO",AB107)))</formula>
    </cfRule>
    <cfRule type="containsText" dxfId="132" priority="760" operator="containsText" text="ROJO">
      <formula>NOT(ISERROR(SEARCH("ROJO",AB107)))</formula>
    </cfRule>
    <cfRule type="containsText" dxfId="131" priority="761" operator="containsText" text="OK">
      <formula>NOT(ISERROR(SEARCH("OK",AB107)))</formula>
    </cfRule>
  </conditionalFormatting>
  <conditionalFormatting sqref="AJ107:AJ112">
    <cfRule type="containsText" dxfId="130" priority="754" operator="containsText" text="AMARILLO">
      <formula>NOT(ISERROR(SEARCH("AMARILLO",AJ107)))</formula>
    </cfRule>
    <cfRule type="containsText" priority="755" operator="containsText" text="AMARILLO">
      <formula>NOT(ISERROR(SEARCH("AMARILLO",AJ107)))</formula>
    </cfRule>
    <cfRule type="containsText" dxfId="129" priority="756" operator="containsText" text="ROJO">
      <formula>NOT(ISERROR(SEARCH("ROJO",AJ107)))</formula>
    </cfRule>
    <cfRule type="containsText" dxfId="128" priority="757" operator="containsText" text="OK">
      <formula>NOT(ISERROR(SEARCH("OK",AJ107)))</formula>
    </cfRule>
  </conditionalFormatting>
  <conditionalFormatting sqref="AR88:AR112">
    <cfRule type="containsText" dxfId="127" priority="746" operator="containsText" text="AMARILLO">
      <formula>NOT(ISERROR(SEARCH("AMARILLO",AR88)))</formula>
    </cfRule>
    <cfRule type="containsText" priority="747" operator="containsText" text="AMARILLO">
      <formula>NOT(ISERROR(SEARCH("AMARILLO",AR88)))</formula>
    </cfRule>
    <cfRule type="containsText" dxfId="126" priority="748" operator="containsText" text="ROJO">
      <formula>NOT(ISERROR(SEARCH("ROJO",AR88)))</formula>
    </cfRule>
    <cfRule type="containsText" dxfId="125" priority="749" operator="containsText" text="OK">
      <formula>NOT(ISERROR(SEARCH("OK",AR88)))</formula>
    </cfRule>
  </conditionalFormatting>
  <conditionalFormatting sqref="AB113:AB179">
    <cfRule type="containsText" dxfId="124" priority="702" operator="containsText" text="AMARILLO">
      <formula>NOT(ISERROR(SEARCH("AMARILLO",AB113)))</formula>
    </cfRule>
    <cfRule type="containsText" priority="703" operator="containsText" text="AMARILLO">
      <formula>NOT(ISERROR(SEARCH("AMARILLO",AB113)))</formula>
    </cfRule>
    <cfRule type="containsText" dxfId="123" priority="704" operator="containsText" text="ROJO">
      <formula>NOT(ISERROR(SEARCH("ROJO",AB113)))</formula>
    </cfRule>
    <cfRule type="containsText" dxfId="122" priority="705" operator="containsText" text="OK">
      <formula>NOT(ISERROR(SEARCH("OK",AB113)))</formula>
    </cfRule>
  </conditionalFormatting>
  <conditionalFormatting sqref="AJ113:AJ154">
    <cfRule type="containsText" dxfId="121" priority="698" operator="containsText" text="AMARILLO">
      <formula>NOT(ISERROR(SEARCH("AMARILLO",AJ113)))</formula>
    </cfRule>
    <cfRule type="containsText" priority="699" operator="containsText" text="AMARILLO">
      <formula>NOT(ISERROR(SEARCH("AMARILLO",AJ113)))</formula>
    </cfRule>
    <cfRule type="containsText" dxfId="120" priority="700" operator="containsText" text="ROJO">
      <formula>NOT(ISERROR(SEARCH("ROJO",AJ113)))</formula>
    </cfRule>
    <cfRule type="containsText" dxfId="119" priority="701" operator="containsText" text="OK">
      <formula>NOT(ISERROR(SEARCH("OK",AJ113)))</formula>
    </cfRule>
  </conditionalFormatting>
  <conditionalFormatting sqref="AR113:AR116">
    <cfRule type="containsText" dxfId="118" priority="694" operator="containsText" text="AMARILLO">
      <formula>NOT(ISERROR(SEARCH("AMARILLO",AR113)))</formula>
    </cfRule>
    <cfRule type="containsText" priority="695" operator="containsText" text="AMARILLO">
      <formula>NOT(ISERROR(SEARCH("AMARILLO",AR113)))</formula>
    </cfRule>
    <cfRule type="containsText" dxfId="117" priority="696" operator="containsText" text="ROJO">
      <formula>NOT(ISERROR(SEARCH("ROJO",AR113)))</formula>
    </cfRule>
    <cfRule type="containsText" dxfId="116" priority="697" operator="containsText" text="OK">
      <formula>NOT(ISERROR(SEARCH("OK",AR113)))</formula>
    </cfRule>
  </conditionalFormatting>
  <conditionalFormatting sqref="AW113:AW116">
    <cfRule type="containsText" dxfId="115" priority="691" operator="containsText" text="cerrada">
      <formula>NOT(ISERROR(SEARCH("cerrada",AW113)))</formula>
    </cfRule>
    <cfRule type="containsText" dxfId="114" priority="692" operator="containsText" text="cerrado">
      <formula>NOT(ISERROR(SEARCH("cerrado",AW113)))</formula>
    </cfRule>
    <cfRule type="containsText" dxfId="113" priority="693" operator="containsText" text="Abierto">
      <formula>NOT(ISERROR(SEARCH("Abierto",AW113)))</formula>
    </cfRule>
  </conditionalFormatting>
  <conditionalFormatting sqref="AU113:AU116">
    <cfRule type="containsText" dxfId="112" priority="688" operator="containsText" text="Cumplida">
      <formula>NOT(ISERROR(SEARCH("Cumplida",AU113)))</formula>
    </cfRule>
    <cfRule type="containsText" dxfId="111" priority="689" operator="containsText" text="Pendiente">
      <formula>NOT(ISERROR(SEARCH("Pendiente",AU113)))</formula>
    </cfRule>
    <cfRule type="containsText" dxfId="110" priority="690" operator="containsText" text="Cumplida">
      <formula>NOT(ISERROR(SEARCH("Cumplida",AU113)))</formula>
    </cfRule>
  </conditionalFormatting>
  <conditionalFormatting sqref="AU113:AU116">
    <cfRule type="containsText" dxfId="109" priority="686" stopIfTrue="1" operator="containsText" text="Cumplida">
      <formula>NOT(ISERROR(SEARCH("Cumplida",AU113)))</formula>
    </cfRule>
    <cfRule type="containsText" dxfId="108" priority="687" stopIfTrue="1" operator="containsText" text="Pendiente">
      <formula>NOT(ISERROR(SEARCH("Pendiente",AU113)))</formula>
    </cfRule>
  </conditionalFormatting>
  <conditionalFormatting sqref="AR117:AR119 AR121:AR126 AR128:AR154">
    <cfRule type="containsText" dxfId="107" priority="622" operator="containsText" text="AMARILLO">
      <formula>NOT(ISERROR(SEARCH("AMARILLO",AR117)))</formula>
    </cfRule>
    <cfRule type="containsText" priority="623" operator="containsText" text="AMARILLO">
      <formula>NOT(ISERROR(SEARCH("AMARILLO",AR117)))</formula>
    </cfRule>
    <cfRule type="containsText" dxfId="106" priority="624" operator="containsText" text="ROJO">
      <formula>NOT(ISERROR(SEARCH("ROJO",AR117)))</formula>
    </cfRule>
    <cfRule type="containsText" dxfId="105" priority="625" operator="containsText" text="OK">
      <formula>NOT(ISERROR(SEARCH("OK",AR117)))</formula>
    </cfRule>
  </conditionalFormatting>
  <conditionalFormatting sqref="AW118:AW127">
    <cfRule type="containsText" dxfId="104" priority="611" operator="containsText" text="cerrada">
      <formula>NOT(ISERROR(SEARCH("cerrada",AW118)))</formula>
    </cfRule>
    <cfRule type="containsText" dxfId="103" priority="612" operator="containsText" text="cerrado">
      <formula>NOT(ISERROR(SEARCH("cerrado",AW118)))</formula>
    </cfRule>
    <cfRule type="containsText" dxfId="102" priority="613" operator="containsText" text="Abierto">
      <formula>NOT(ISERROR(SEARCH("Abierto",AW118)))</formula>
    </cfRule>
  </conditionalFormatting>
  <conditionalFormatting sqref="AU118:AU127">
    <cfRule type="containsText" dxfId="101" priority="608" operator="containsText" text="Cumplida">
      <formula>NOT(ISERROR(SEARCH("Cumplida",AU118)))</formula>
    </cfRule>
    <cfRule type="containsText" dxfId="100" priority="609" operator="containsText" text="Pendiente">
      <formula>NOT(ISERROR(SEARCH("Pendiente",AU118)))</formula>
    </cfRule>
    <cfRule type="containsText" dxfId="99" priority="610" operator="containsText" text="Cumplida">
      <formula>NOT(ISERROR(SEARCH("Cumplida",AU118)))</formula>
    </cfRule>
  </conditionalFormatting>
  <conditionalFormatting sqref="AU118:AU127">
    <cfRule type="containsText" dxfId="98" priority="606" stopIfTrue="1" operator="containsText" text="Cumplida">
      <formula>NOT(ISERROR(SEARCH("Cumplida",AU118)))</formula>
    </cfRule>
    <cfRule type="containsText" dxfId="97" priority="607" stopIfTrue="1" operator="containsText" text="Pendiente">
      <formula>NOT(ISERROR(SEARCH("Pendiente",AU118)))</formula>
    </cfRule>
  </conditionalFormatting>
  <conditionalFormatting sqref="AW117">
    <cfRule type="containsText" dxfId="96" priority="619" operator="containsText" text="cerrada">
      <formula>NOT(ISERROR(SEARCH("cerrada",AW117)))</formula>
    </cfRule>
    <cfRule type="containsText" dxfId="95" priority="620" operator="containsText" text="cerrado">
      <formula>NOT(ISERROR(SEARCH("cerrado",AW117)))</formula>
    </cfRule>
    <cfRule type="containsText" dxfId="94" priority="621" operator="containsText" text="Abierto">
      <formula>NOT(ISERROR(SEARCH("Abierto",AW117)))</formula>
    </cfRule>
  </conditionalFormatting>
  <conditionalFormatting sqref="AU117">
    <cfRule type="containsText" dxfId="93" priority="616" operator="containsText" text="Cumplida">
      <formula>NOT(ISERROR(SEARCH("Cumplida",AU117)))</formula>
    </cfRule>
    <cfRule type="containsText" dxfId="92" priority="617" operator="containsText" text="Pendiente">
      <formula>NOT(ISERROR(SEARCH("Pendiente",AU117)))</formula>
    </cfRule>
    <cfRule type="containsText" dxfId="91" priority="618" operator="containsText" text="Cumplida">
      <formula>NOT(ISERROR(SEARCH("Cumplida",AU117)))</formula>
    </cfRule>
  </conditionalFormatting>
  <conditionalFormatting sqref="AU117">
    <cfRule type="containsText" dxfId="90" priority="614" stopIfTrue="1" operator="containsText" text="Cumplida">
      <formula>NOT(ISERROR(SEARCH("Cumplida",AU117)))</formula>
    </cfRule>
    <cfRule type="containsText" dxfId="89" priority="615" stopIfTrue="1" operator="containsText" text="Pendiente">
      <formula>NOT(ISERROR(SEARCH("Pendiente",AU117)))</formula>
    </cfRule>
  </conditionalFormatting>
  <conditionalFormatting sqref="AK64">
    <cfRule type="containsText" dxfId="88" priority="602" operator="containsText" text="AMARILLO">
      <formula>NOT(ISERROR(SEARCH("AMARILLO",AK64)))</formula>
    </cfRule>
    <cfRule type="containsText" priority="603" operator="containsText" text="AMARILLO">
      <formula>NOT(ISERROR(SEARCH("AMARILLO",AK64)))</formula>
    </cfRule>
    <cfRule type="containsText" dxfId="87" priority="604" operator="containsText" text="ROJO">
      <formula>NOT(ISERROR(SEARCH("ROJO",AK64)))</formula>
    </cfRule>
    <cfRule type="containsText" dxfId="86" priority="605" operator="containsText" text="OK">
      <formula>NOT(ISERROR(SEARCH("OK",AK64)))</formula>
    </cfRule>
  </conditionalFormatting>
  <conditionalFormatting sqref="AJ62:AJ73">
    <cfRule type="containsText" dxfId="85" priority="598" operator="containsText" text="AMARILLO">
      <formula>NOT(ISERROR(SEARCH("AMARILLO",AJ62)))</formula>
    </cfRule>
    <cfRule type="containsText" priority="599" operator="containsText" text="AMARILLO">
      <formula>NOT(ISERROR(SEARCH("AMARILLO",AJ62)))</formula>
    </cfRule>
    <cfRule type="containsText" dxfId="84" priority="600" operator="containsText" text="ROJO">
      <formula>NOT(ISERROR(SEARCH("ROJO",AJ62)))</formula>
    </cfRule>
    <cfRule type="containsText" dxfId="83" priority="601" operator="containsText" text="OK">
      <formula>NOT(ISERROR(SEARCH("OK",AJ62)))</formula>
    </cfRule>
  </conditionalFormatting>
  <conditionalFormatting sqref="AC64">
    <cfRule type="containsText" dxfId="82" priority="594" operator="containsText" text="AMARILLO">
      <formula>NOT(ISERROR(SEARCH("AMARILLO",AC64)))</formula>
    </cfRule>
    <cfRule type="containsText" priority="595" operator="containsText" text="AMARILLO">
      <formula>NOT(ISERROR(SEARCH("AMARILLO",AC64)))</formula>
    </cfRule>
    <cfRule type="containsText" dxfId="81" priority="596" operator="containsText" text="ROJO">
      <formula>NOT(ISERROR(SEARCH("ROJO",AC64)))</formula>
    </cfRule>
    <cfRule type="containsText" dxfId="80" priority="597" operator="containsText" text="OK">
      <formula>NOT(ISERROR(SEARCH("OK",AC64)))</formula>
    </cfRule>
  </conditionalFormatting>
  <conditionalFormatting sqref="AW14">
    <cfRule type="containsText" dxfId="79" priority="528" operator="containsText" text="cerrada">
      <formula>NOT(ISERROR(SEARCH("cerrada",AW14)))</formula>
    </cfRule>
    <cfRule type="containsText" dxfId="78" priority="529" operator="containsText" text="cerrado">
      <formula>NOT(ISERROR(SEARCH("cerrado",AW14)))</formula>
    </cfRule>
    <cfRule type="containsText" dxfId="77" priority="530" operator="containsText" text="Abierto">
      <formula>NOT(ISERROR(SEARCH("Abierto",AW14)))</formula>
    </cfRule>
  </conditionalFormatting>
  <conditionalFormatting sqref="AY120">
    <cfRule type="containsText" dxfId="76" priority="444" operator="containsText" text="cerrada">
      <formula>NOT(ISERROR(SEARCH("cerrada",AY120)))</formula>
    </cfRule>
    <cfRule type="containsText" dxfId="75" priority="445" operator="containsText" text="cerrado">
      <formula>NOT(ISERROR(SEARCH("cerrado",AY120)))</formula>
    </cfRule>
    <cfRule type="containsText" dxfId="74" priority="446" operator="containsText" text="Abierto">
      <formula>NOT(ISERROR(SEARCH("Abierto",AY120)))</formula>
    </cfRule>
  </conditionalFormatting>
  <conditionalFormatting sqref="AW128:AW179">
    <cfRule type="containsText" dxfId="73" priority="255" operator="containsText" text="cerrada">
      <formula>NOT(ISERROR(SEARCH("cerrada",AW128)))</formula>
    </cfRule>
    <cfRule type="containsText" dxfId="72" priority="256" operator="containsText" text="cerrado">
      <formula>NOT(ISERROR(SEARCH("cerrado",AW128)))</formula>
    </cfRule>
    <cfRule type="containsText" dxfId="71" priority="257" operator="containsText" text="Abierto">
      <formula>NOT(ISERROR(SEARCH("Abierto",AW128)))</formula>
    </cfRule>
  </conditionalFormatting>
  <conditionalFormatting sqref="AU128:AU179">
    <cfRule type="containsText" dxfId="70" priority="252" operator="containsText" text="Cumplida">
      <formula>NOT(ISERROR(SEARCH("Cumplida",AU128)))</formula>
    </cfRule>
    <cfRule type="containsText" dxfId="69" priority="253" operator="containsText" text="Pendiente">
      <formula>NOT(ISERROR(SEARCH("Pendiente",AU128)))</formula>
    </cfRule>
    <cfRule type="containsText" dxfId="68" priority="254" operator="containsText" text="Cumplida">
      <formula>NOT(ISERROR(SEARCH("Cumplida",AU128)))</formula>
    </cfRule>
  </conditionalFormatting>
  <conditionalFormatting sqref="AU128:AU179">
    <cfRule type="containsText" dxfId="67" priority="250" stopIfTrue="1" operator="containsText" text="Cumplida">
      <formula>NOT(ISERROR(SEARCH("Cumplida",AU128)))</formula>
    </cfRule>
    <cfRule type="containsText" dxfId="66" priority="251" stopIfTrue="1" operator="containsText" text="Pendiente">
      <formula>NOT(ISERROR(SEARCH("Pendiente",AU128)))</formula>
    </cfRule>
  </conditionalFormatting>
  <conditionalFormatting sqref="AB180:AB211">
    <cfRule type="containsText" dxfId="65" priority="90" operator="containsText" text="AMARILLO">
      <formula>NOT(ISERROR(SEARCH("AMARILLO",AB180)))</formula>
    </cfRule>
    <cfRule type="containsText" priority="91" operator="containsText" text="AMARILLO">
      <formula>NOT(ISERROR(SEARCH("AMARILLO",AB180)))</formula>
    </cfRule>
    <cfRule type="containsText" dxfId="64" priority="92" operator="containsText" text="ROJO">
      <formula>NOT(ISERROR(SEARCH("ROJO",AB180)))</formula>
    </cfRule>
    <cfRule type="containsText" dxfId="63" priority="93" operator="containsText" text="OK">
      <formula>NOT(ISERROR(SEARCH("OK",AB180)))</formula>
    </cfRule>
  </conditionalFormatting>
  <conditionalFormatting sqref="AW180:AW211">
    <cfRule type="containsText" dxfId="62" priority="87" operator="containsText" text="cerrada">
      <formula>NOT(ISERROR(SEARCH("cerrada",AW180)))</formula>
    </cfRule>
    <cfRule type="containsText" dxfId="61" priority="88" operator="containsText" text="cerrado">
      <formula>NOT(ISERROR(SEARCH("cerrado",AW180)))</formula>
    </cfRule>
    <cfRule type="containsText" dxfId="60" priority="89" operator="containsText" text="Abierto">
      <formula>NOT(ISERROR(SEARCH("Abierto",AW180)))</formula>
    </cfRule>
  </conditionalFormatting>
  <conditionalFormatting sqref="AJ155:AJ178">
    <cfRule type="containsText" dxfId="59" priority="78" operator="containsText" text="AMARILLO">
      <formula>NOT(ISERROR(SEARCH("AMARILLO",AJ155)))</formula>
    </cfRule>
    <cfRule type="containsText" priority="79" operator="containsText" text="AMARILLO">
      <formula>NOT(ISERROR(SEARCH("AMARILLO",AJ155)))</formula>
    </cfRule>
    <cfRule type="containsText" dxfId="58" priority="80" operator="containsText" text="ROJO">
      <formula>NOT(ISERROR(SEARCH("ROJO",AJ155)))</formula>
    </cfRule>
    <cfRule type="containsText" dxfId="57" priority="81" operator="containsText" text="OK">
      <formula>NOT(ISERROR(SEARCH("OK",AJ155)))</formula>
    </cfRule>
  </conditionalFormatting>
  <conditionalFormatting sqref="AR155:AR179">
    <cfRule type="containsText" dxfId="56" priority="74" operator="containsText" text="AMARILLO">
      <formula>NOT(ISERROR(SEARCH("AMARILLO",AR155)))</formula>
    </cfRule>
    <cfRule type="containsText" priority="75" operator="containsText" text="AMARILLO">
      <formula>NOT(ISERROR(SEARCH("AMARILLO",AR155)))</formula>
    </cfRule>
    <cfRule type="containsText" dxfId="55" priority="76" operator="containsText" text="ROJO">
      <formula>NOT(ISERROR(SEARCH("ROJO",AR155)))</formula>
    </cfRule>
    <cfRule type="containsText" dxfId="54" priority="77" operator="containsText" text="OK">
      <formula>NOT(ISERROR(SEARCH("OK",AR155)))</formula>
    </cfRule>
  </conditionalFormatting>
  <conditionalFormatting sqref="AJ179:AJ211">
    <cfRule type="containsText" dxfId="53" priority="66" operator="containsText" text="AMARILLO">
      <formula>NOT(ISERROR(SEARCH("AMARILLO",AJ179)))</formula>
    </cfRule>
    <cfRule type="containsText" priority="67" operator="containsText" text="AMARILLO">
      <formula>NOT(ISERROR(SEARCH("AMARILLO",AJ179)))</formula>
    </cfRule>
    <cfRule type="containsText" dxfId="52" priority="68" operator="containsText" text="ROJO">
      <formula>NOT(ISERROR(SEARCH("ROJO",AJ179)))</formula>
    </cfRule>
    <cfRule type="containsText" dxfId="51" priority="69" operator="containsText" text="OK">
      <formula>NOT(ISERROR(SEARCH("OK",AJ179)))</formula>
    </cfRule>
  </conditionalFormatting>
  <conditionalFormatting sqref="AU180:AU211">
    <cfRule type="containsText" dxfId="50" priority="63" operator="containsText" text="Cumplida">
      <formula>NOT(ISERROR(SEARCH("Cumplida",AU180)))</formula>
    </cfRule>
    <cfRule type="containsText" dxfId="49" priority="64" operator="containsText" text="Pendiente">
      <formula>NOT(ISERROR(SEARCH("Pendiente",AU180)))</formula>
    </cfRule>
    <cfRule type="containsText" dxfId="48" priority="65" operator="containsText" text="Cumplida">
      <formula>NOT(ISERROR(SEARCH("Cumplida",AU180)))</formula>
    </cfRule>
  </conditionalFormatting>
  <conditionalFormatting sqref="AU180:AU211">
    <cfRule type="containsText" dxfId="47" priority="61" stopIfTrue="1" operator="containsText" text="Cumplida">
      <formula>NOT(ISERROR(SEARCH("Cumplida",AU180)))</formula>
    </cfRule>
    <cfRule type="containsText" dxfId="46" priority="62" stopIfTrue="1" operator="containsText" text="Pendiente">
      <formula>NOT(ISERROR(SEARCH("Pendiente",AU180)))</formula>
    </cfRule>
  </conditionalFormatting>
  <conditionalFormatting sqref="AB212">
    <cfRule type="containsText" dxfId="45" priority="57" operator="containsText" text="AMARILLO">
      <formula>NOT(ISERROR(SEARCH("AMARILLO",AB212)))</formula>
    </cfRule>
    <cfRule type="containsText" priority="58" operator="containsText" text="AMARILLO">
      <formula>NOT(ISERROR(SEARCH("AMARILLO",AB212)))</formula>
    </cfRule>
    <cfRule type="containsText" dxfId="44" priority="59" operator="containsText" text="ROJO">
      <formula>NOT(ISERROR(SEARCH("ROJO",AB212)))</formula>
    </cfRule>
    <cfRule type="containsText" dxfId="43" priority="60" operator="containsText" text="OK">
      <formula>NOT(ISERROR(SEARCH("OK",AB212)))</formula>
    </cfRule>
  </conditionalFormatting>
  <conditionalFormatting sqref="AW212">
    <cfRule type="containsText" dxfId="42" priority="54" operator="containsText" text="cerrada">
      <formula>NOT(ISERROR(SEARCH("cerrada",AW212)))</formula>
    </cfRule>
    <cfRule type="containsText" dxfId="41" priority="55" operator="containsText" text="cerrado">
      <formula>NOT(ISERROR(SEARCH("cerrado",AW212)))</formula>
    </cfRule>
    <cfRule type="containsText" dxfId="40" priority="56" operator="containsText" text="Abierto">
      <formula>NOT(ISERROR(SEARCH("Abierto",AW212)))</formula>
    </cfRule>
  </conditionalFormatting>
  <conditionalFormatting sqref="AJ212">
    <cfRule type="containsText" dxfId="39" priority="50" operator="containsText" text="AMARILLO">
      <formula>NOT(ISERROR(SEARCH("AMARILLO",AJ212)))</formula>
    </cfRule>
    <cfRule type="containsText" priority="51" operator="containsText" text="AMARILLO">
      <formula>NOT(ISERROR(SEARCH("AMARILLO",AJ212)))</formula>
    </cfRule>
    <cfRule type="containsText" dxfId="38" priority="52" operator="containsText" text="ROJO">
      <formula>NOT(ISERROR(SEARCH("ROJO",AJ212)))</formula>
    </cfRule>
    <cfRule type="containsText" dxfId="37" priority="53" operator="containsText" text="OK">
      <formula>NOT(ISERROR(SEARCH("OK",AJ212)))</formula>
    </cfRule>
  </conditionalFormatting>
  <conditionalFormatting sqref="AU212">
    <cfRule type="containsText" dxfId="36" priority="47" operator="containsText" text="Cumplida">
      <formula>NOT(ISERROR(SEARCH("Cumplida",AU212)))</formula>
    </cfRule>
    <cfRule type="containsText" dxfId="35" priority="48" operator="containsText" text="Pendiente">
      <formula>NOT(ISERROR(SEARCH("Pendiente",AU212)))</formula>
    </cfRule>
    <cfRule type="containsText" dxfId="34" priority="49" operator="containsText" text="Cumplida">
      <formula>NOT(ISERROR(SEARCH("Cumplida",AU212)))</formula>
    </cfRule>
  </conditionalFormatting>
  <conditionalFormatting sqref="AU212">
    <cfRule type="containsText" dxfId="33" priority="45" stopIfTrue="1" operator="containsText" text="Cumplida">
      <formula>NOT(ISERROR(SEARCH("Cumplida",AU212)))</formula>
    </cfRule>
    <cfRule type="containsText" dxfId="32" priority="46" stopIfTrue="1" operator="containsText" text="Pendiente">
      <formula>NOT(ISERROR(SEARCH("Pendiente",AU212)))</formula>
    </cfRule>
  </conditionalFormatting>
  <conditionalFormatting sqref="AB213">
    <cfRule type="containsText" dxfId="31" priority="41" operator="containsText" text="AMARILLO">
      <formula>NOT(ISERROR(SEARCH("AMARILLO",AB213)))</formula>
    </cfRule>
    <cfRule type="containsText" priority="42" operator="containsText" text="AMARILLO">
      <formula>NOT(ISERROR(SEARCH("AMARILLO",AB213)))</formula>
    </cfRule>
    <cfRule type="containsText" dxfId="30" priority="43" operator="containsText" text="ROJO">
      <formula>NOT(ISERROR(SEARCH("ROJO",AB213)))</formula>
    </cfRule>
    <cfRule type="containsText" dxfId="29" priority="44" operator="containsText" text="OK">
      <formula>NOT(ISERROR(SEARCH("OK",AB213)))</formula>
    </cfRule>
  </conditionalFormatting>
  <conditionalFormatting sqref="AW213">
    <cfRule type="containsText" dxfId="28" priority="38" operator="containsText" text="cerrada">
      <formula>NOT(ISERROR(SEARCH("cerrada",AW213)))</formula>
    </cfRule>
    <cfRule type="containsText" dxfId="27" priority="39" operator="containsText" text="cerrado">
      <formula>NOT(ISERROR(SEARCH("cerrado",AW213)))</formula>
    </cfRule>
    <cfRule type="containsText" dxfId="26" priority="40" operator="containsText" text="Abierto">
      <formula>NOT(ISERROR(SEARCH("Abierto",AW213)))</formula>
    </cfRule>
  </conditionalFormatting>
  <conditionalFormatting sqref="AJ213">
    <cfRule type="containsText" dxfId="25" priority="34" operator="containsText" text="AMARILLO">
      <formula>NOT(ISERROR(SEARCH("AMARILLO",AJ213)))</formula>
    </cfRule>
    <cfRule type="containsText" priority="35" operator="containsText" text="AMARILLO">
      <formula>NOT(ISERROR(SEARCH("AMARILLO",AJ213)))</formula>
    </cfRule>
    <cfRule type="containsText" dxfId="24" priority="36" operator="containsText" text="ROJO">
      <formula>NOT(ISERROR(SEARCH("ROJO",AJ213)))</formula>
    </cfRule>
    <cfRule type="containsText" dxfId="23" priority="37" operator="containsText" text="OK">
      <formula>NOT(ISERROR(SEARCH("OK",AJ213)))</formula>
    </cfRule>
  </conditionalFormatting>
  <conditionalFormatting sqref="AU213">
    <cfRule type="containsText" dxfId="22" priority="31" operator="containsText" text="Cumplida">
      <formula>NOT(ISERROR(SEARCH("Cumplida",AU213)))</formula>
    </cfRule>
    <cfRule type="containsText" dxfId="21" priority="32" operator="containsText" text="Pendiente">
      <formula>NOT(ISERROR(SEARCH("Pendiente",AU213)))</formula>
    </cfRule>
    <cfRule type="containsText" dxfId="20" priority="33" operator="containsText" text="Cumplida">
      <formula>NOT(ISERROR(SEARCH("Cumplida",AU213)))</formula>
    </cfRule>
  </conditionalFormatting>
  <conditionalFormatting sqref="AU213">
    <cfRule type="containsText" dxfId="19" priority="29" stopIfTrue="1" operator="containsText" text="Cumplida">
      <formula>NOT(ISERROR(SEARCH("Cumplida",AU213)))</formula>
    </cfRule>
    <cfRule type="containsText" dxfId="18" priority="30" stopIfTrue="1" operator="containsText" text="Pendiente">
      <formula>NOT(ISERROR(SEARCH("Pendiente",AU213)))</formula>
    </cfRule>
  </conditionalFormatting>
  <conditionalFormatting sqref="AR181">
    <cfRule type="containsText" dxfId="17" priority="25" operator="containsText" text="AMARILLO">
      <formula>NOT(ISERROR(SEARCH("AMARILLO",AR181)))</formula>
    </cfRule>
    <cfRule type="containsText" priority="26" operator="containsText" text="AMARILLO">
      <formula>NOT(ISERROR(SEARCH("AMARILLO",AR181)))</formula>
    </cfRule>
    <cfRule type="containsText" dxfId="16" priority="27" operator="containsText" text="ROJO">
      <formula>NOT(ISERROR(SEARCH("ROJO",AR181)))</formula>
    </cfRule>
    <cfRule type="containsText" dxfId="15" priority="28" operator="containsText" text="OK">
      <formula>NOT(ISERROR(SEARCH("OK",AR181)))</formula>
    </cfRule>
  </conditionalFormatting>
  <conditionalFormatting sqref="AR212:AR213">
    <cfRule type="containsText" dxfId="14" priority="21" operator="containsText" text="AMARILLO">
      <formula>NOT(ISERROR(SEARCH("AMARILLO",AR212)))</formula>
    </cfRule>
    <cfRule type="containsText" priority="22" operator="containsText" text="AMARILLO">
      <formula>NOT(ISERROR(SEARCH("AMARILLO",AR212)))</formula>
    </cfRule>
    <cfRule type="containsText" dxfId="13" priority="23" operator="containsText" text="ROJO">
      <formula>NOT(ISERROR(SEARCH("ROJO",AR212)))</formula>
    </cfRule>
    <cfRule type="containsText" dxfId="12" priority="24" operator="containsText" text="OK">
      <formula>NOT(ISERROR(SEARCH("OK",AR212)))</formula>
    </cfRule>
  </conditionalFormatting>
  <conditionalFormatting sqref="AR180">
    <cfRule type="containsText" dxfId="11" priority="13" operator="containsText" text="AMARILLO">
      <formula>NOT(ISERROR(SEARCH("AMARILLO",AR180)))</formula>
    </cfRule>
    <cfRule type="containsText" priority="14" operator="containsText" text="AMARILLO">
      <formula>NOT(ISERROR(SEARCH("AMARILLO",AR180)))</formula>
    </cfRule>
    <cfRule type="containsText" dxfId="10" priority="15" operator="containsText" text="ROJO">
      <formula>NOT(ISERROR(SEARCH("ROJO",AR180)))</formula>
    </cfRule>
    <cfRule type="containsText" dxfId="9" priority="16" operator="containsText" text="OK">
      <formula>NOT(ISERROR(SEARCH("OK",AR180)))</formula>
    </cfRule>
  </conditionalFormatting>
  <conditionalFormatting sqref="AR182:AR211">
    <cfRule type="containsText" dxfId="8" priority="9" operator="containsText" text="AMARILLO">
      <formula>NOT(ISERROR(SEARCH("AMARILLO",AR182)))</formula>
    </cfRule>
    <cfRule type="containsText" priority="10" operator="containsText" text="AMARILLO">
      <formula>NOT(ISERROR(SEARCH("AMARILLO",AR182)))</formula>
    </cfRule>
    <cfRule type="containsText" dxfId="7" priority="11" operator="containsText" text="ROJO">
      <formula>NOT(ISERROR(SEARCH("ROJO",AR182)))</formula>
    </cfRule>
    <cfRule type="containsText" dxfId="6" priority="12" operator="containsText" text="OK">
      <formula>NOT(ISERROR(SEARCH("OK",AR182)))</formula>
    </cfRule>
  </conditionalFormatting>
  <conditionalFormatting sqref="AR120">
    <cfRule type="containsText" dxfId="5" priority="5" operator="containsText" text="AMARILLO">
      <formula>NOT(ISERROR(SEARCH("AMARILLO",AR120)))</formula>
    </cfRule>
    <cfRule type="containsText" priority="6" operator="containsText" text="AMARILLO">
      <formula>NOT(ISERROR(SEARCH("AMARILLO",AR120)))</formula>
    </cfRule>
    <cfRule type="containsText" dxfId="4" priority="7" operator="containsText" text="ROJO">
      <formula>NOT(ISERROR(SEARCH("ROJO",AR120)))</formula>
    </cfRule>
    <cfRule type="containsText" dxfId="3" priority="8" operator="containsText" text="OK">
      <formula>NOT(ISERROR(SEARCH("OK",AR120)))</formula>
    </cfRule>
  </conditionalFormatting>
  <conditionalFormatting sqref="AR127">
    <cfRule type="containsText" dxfId="2" priority="1" operator="containsText" text="AMARILLO">
      <formula>NOT(ISERROR(SEARCH("AMARILLO",AR127)))</formula>
    </cfRule>
    <cfRule type="containsText" priority="2" operator="containsText" text="AMARILLO">
      <formula>NOT(ISERROR(SEARCH("AMARILLO",AR127)))</formula>
    </cfRule>
    <cfRule type="containsText" dxfId="1" priority="3" operator="containsText" text="ROJO">
      <formula>NOT(ISERROR(SEARCH("ROJO",AR127)))</formula>
    </cfRule>
    <cfRule type="containsText" dxfId="0" priority="4" operator="containsText" text="OK">
      <formula>NOT(ISERROR(SEARCH("OK",AR127)))</formula>
    </cfRule>
  </conditionalFormatting>
  <dataValidations count="15">
    <dataValidation type="date" operator="greaterThan" allowBlank="1" showInputMessage="1" showErrorMessage="1" error="Fecha debe ser posterior a la de inicio (Columna U)" sqref="V113:V138 V88:V107 V29:V30 V41:V44 V47:V48 V51 V74:V81 V141:V142 V145:V179 V183:V186 V189 V196:V208 V210 V212:V213">
      <formula1>U29</formula1>
    </dataValidation>
    <dataValidation type="textLength" allowBlank="1" showInputMessage="1" showErrorMessage="1" errorTitle="Entrada no válida" error="Escriba un texto  Maximo 100 Caracteres" promptTitle="Cualquier contenido Maximo 100 Caracteres" sqref="R15:R16 R52:R54 O52:O58 R12:R13 R128 O20 R109:R112 R24 O62:O66 O70:O73">
      <formula1>0</formula1>
      <formula2>100</formula2>
    </dataValidation>
    <dataValidation type="textLength" allowBlank="1" showInputMessage="1" showErrorMessage="1" errorTitle="Entrada no válida" error="Escriba un texto  Maximo 500 Caracteres" promptTitle="Cualquier contenido Maximo 500 Caracteres" sqref="K15:K16 J52:J56 J65:K66 K55:K56 J108 J15 K24 J128:K128">
      <formula1>0</formula1>
      <formula2>500</formula2>
    </dataValidation>
    <dataValidation type="textLength" allowBlank="1" showInputMessage="1" showErrorMessage="1" errorTitle="Entrada no válida" error="Escriba un texto  Maximo 20 Caracteres" promptTitle="Cualquier contenido Maximo 20 Caracteres" sqref="G52:G54 G15">
      <formula1>0</formula1>
      <formula2>20</formula2>
    </dataValidation>
    <dataValidation type="date" allowBlank="1" showInputMessage="1" errorTitle="Entrada no válida" error="Por favor escriba una fecha válida (AAAA/MM/DD)" promptTitle="Ingrese una fecha (AAAA/MM/DD)" sqref="V15:V16 V13 U24:V28">
      <formula1>1900/1/1</formula1>
      <formula2>3000/1/1</formula2>
    </dataValidation>
    <dataValidation type="date" operator="greaterThan" allowBlank="1" showInputMessage="1" showErrorMessage="1" sqref="B51 F51 B114:B127 F88:F127 F29:F48 F74:F81 F182:F213 B212:B213">
      <formula1>36892</formula1>
    </dataValidation>
    <dataValidation type="decimal" allowBlank="1" showInputMessage="1" showErrorMessage="1" errorTitle="Entrada no válida" error="Por favor escriba un número" promptTitle="Escriba un número en esta casilla" sqref="S15 S128:S129">
      <formula1>-999999</formula1>
      <formula2>999999</formula2>
    </dataValidation>
    <dataValidation type="textLength" allowBlank="1" showInputMessage="1" showErrorMessage="1" errorTitle="Entrada no válida" error="Escriba un texto  Maximo 200 Caracteres" promptTitle="Cualquier contenido Maximo 200 Caracteres" sqref="T65:T66 T52:T56 T13 T24 T128">
      <formula1>0</formula1>
      <formula2>200</formula2>
    </dataValidation>
    <dataValidation type="date" operator="greaterThan" allowBlank="1" showInputMessage="1" showErrorMessage="1" error="Fecha debe ser posterior a la del hallazgo (Columna E)" sqref="U33 U88:U107 U113:U127 U48 U51 U74:U81 U145:U146 U179 U132:U133 U135:U138 U163:U166 U171:U174 U212:U213">
      <formula1>E33</formula1>
    </dataValidation>
    <dataValidation type="textLength" allowBlank="1" showInputMessage="1" showErrorMessage="1" errorTitle="Entrada no válida" error="Escriba un texto  Maximo 500 Caracteres" promptTitle="Cualquier contenido Maximo 500 Caracteres" sqref="K52:K54">
      <formula1>0</formula1>
      <formula2>1000</formula2>
    </dataValidation>
    <dataValidation type="date" operator="greaterThan" allowBlank="1" showInputMessage="1" showErrorMessage="1" error="Fecha debe ser posterior a la del hallazgo (Columna E)" sqref="U29:U32 U34:U47 U182:U211">
      <formula1>F29</formula1>
    </dataValidation>
    <dataValidation type="date" operator="greaterThan" allowBlank="1" showInputMessage="1" showErrorMessage="1" error="Fecha debe ser posterior a la de inicio (Columna U)" sqref="V108">
      <formula1>U112</formula1>
    </dataValidation>
    <dataValidation type="date" operator="greaterThan" allowBlank="1" showInputMessage="1" showErrorMessage="1" error="Fecha debe ser posterior a la del hallazgo (Columna E)" sqref="U108:U109">
      <formula1>E112</formula1>
    </dataValidation>
    <dataValidation type="list" allowBlank="1" showInputMessage="1" showErrorMessage="1" sqref="M5:M28 M180:M181">
      <formula1>#REF!</formula1>
    </dataValidation>
    <dataValidation type="date" operator="greaterThan" allowBlank="1" showInputMessage="1" showErrorMessage="1" error="Fecha debe ser posterior a la del hallazgo (Columna E)" sqref="U134 U141:U142 U167:U170 U147:U162 U128:U131 U175:U178">
      <formula1>D128</formula1>
    </dataValidation>
  </dataValidations>
  <printOptions horizontalCentered="1" verticalCentered="1"/>
  <pageMargins left="0.70866141732283472" right="0.70866141732283472" top="0.82677165354330717" bottom="0.74803149606299213" header="0.31496062992125984" footer="0.31496062992125984"/>
  <pageSetup scale="10" orientation="landscape" verticalDpi="599" r:id="rId1"/>
  <headerFooter>
    <oddHeader>&amp;C&amp;G</oddHeader>
    <oddFooter>&amp;CCalle 20 No. 68 A - 06 Edificio Comando Código Postal 110931 PBX 3822500 www.bomberosbogota.gov.co
Línea de emergencia 123&amp;RFOR-GI-04-02
V9  01/11/2013</oddFooter>
  </headerFooter>
  <drawing r:id="rId2"/>
  <legacyDrawing r:id="rId3"/>
  <legacyDrawingHF r:id="rId4"/>
  <extLst>
    <ext xmlns:x14="http://schemas.microsoft.com/office/spreadsheetml/2009/9/main" uri="{CCE6A557-97BC-4b89-ADB6-D9C93CAAB3DF}">
      <x14:dataValidations xmlns:xm="http://schemas.microsoft.com/office/excel/2006/main" count="17">
        <x14:dataValidation type="list" allowBlank="1" showInputMessage="1" showErrorMessage="1">
          <x14:formula1>
            <xm:f>[1]dato!#REF!</xm:f>
          </x14:formula1>
          <xm:sqref>O75 O5 O9 O11:O13 O15:O16</xm:sqref>
        </x14:dataValidation>
        <x14:dataValidation type="list" allowBlank="1" showInputMessage="1" showErrorMessage="1">
          <x14:formula1>
            <xm:f>[1]Datos!#REF!</xm:f>
          </x14:formula1>
          <xm:sqref>C51 S51 M51 O181 H122:H123 C48 S104:S106 S91:S93 S95:S96 S98:S102 D116:D118 S113:S116 S48 M48 C88:C179 H127 M75:M116 S75:S81 O127 H75:H87 O104:O116 H107:H112 H114:H120 H125 O77:O87 O122:O123 O125</xm:sqref>
        </x14:dataValidation>
        <x14:dataValidation type="list" allowBlank="1" showInputMessage="1" showErrorMessage="1">
          <x14:formula1>
            <xm:f>[3]Datos!#REF!</xm:f>
          </x14:formula1>
          <xm:sqref>H74 M74 S74 O74</xm:sqref>
        </x14:dataValidation>
        <x14:dataValidation type="list" allowBlank="1" showInputMessage="1" showErrorMessage="1">
          <x14:formula1>
            <xm:f>[4]Datos!#REF!</xm:f>
          </x14:formula1>
          <xm:sqref>M117:M118 O117:O118 S117:S118</xm:sqref>
        </x14:dataValidation>
        <x14:dataValidation type="list" allowBlank="1" showInputMessage="1" showErrorMessage="1">
          <x14:formula1>
            <xm:f>[5]Datos!#REF!</xm:f>
          </x14:formula1>
          <xm:sqref>M29:M47 S29:S47 H29:H47 M182:M211 S182:S211</xm:sqref>
        </x14:dataValidation>
        <x14:dataValidation type="list" allowBlank="1" showInputMessage="1" showErrorMessage="1">
          <x14:formula1>
            <xm:f>[6]Datos!#REF!</xm:f>
          </x14:formula1>
          <xm:sqref>M122:M125 S122:S123 S125 M128:M179</xm:sqref>
        </x14:dataValidation>
        <x14:dataValidation type="list" allowBlank="1" showInputMessage="1" showErrorMessage="1">
          <x14:formula1>
            <xm:f>[7]Datos!#REF!</xm:f>
          </x14:formula1>
          <xm:sqref>M121 M126 O121</xm:sqref>
        </x14:dataValidation>
        <x14:dataValidation type="list" allowBlank="1" showInputMessage="1" showErrorMessage="1">
          <x14:formula1>
            <xm:f>[8]Datos!#REF!</xm:f>
          </x14:formula1>
          <xm:sqref>M127 M119:M120 S127 O120 S120</xm:sqref>
        </x14:dataValidation>
        <x14:dataValidation type="list" allowBlank="1" showInputMessage="1" showErrorMessage="1">
          <x14:formula1>
            <xm:f>[9]Datos!#REF!</xm:f>
          </x14:formula1>
          <xm:sqref>O119</xm:sqref>
        </x14:dataValidation>
        <x14:dataValidation type="list" allowBlank="1" showInputMessage="1" showErrorMessage="1">
          <x14:formula1>
            <xm:f>[1]Datos!#REF!</xm:f>
          </x14:formula1>
          <xm:sqref>H212</xm:sqref>
        </x14:dataValidation>
        <x14:dataValidation type="list" allowBlank="1" showInputMessage="1" showErrorMessage="1">
          <x14:formula1>
            <xm:f>[1]Datos!#REF!</xm:f>
          </x14:formula1>
          <xm:sqref>C212:C213</xm:sqref>
        </x14:dataValidation>
        <x14:dataValidation type="list" allowBlank="1" showInputMessage="1" showErrorMessage="1">
          <x14:formula1>
            <xm:f>[1]Datos!#REF!</xm:f>
          </x14:formula1>
          <xm:sqref>H213</xm:sqref>
        </x14:dataValidation>
        <x14:dataValidation type="list" allowBlank="1" showInputMessage="1" showErrorMessage="1">
          <x14:formula1>
            <xm:f>[1]Datos!#REF!</xm:f>
          </x14:formula1>
          <xm:sqref>M212:M213</xm:sqref>
        </x14:dataValidation>
        <x14:dataValidation type="list" allowBlank="1" showInputMessage="1" showErrorMessage="1">
          <x14:formula1>
            <xm:f>[1]Datos!#REF!</xm:f>
          </x14:formula1>
          <xm:sqref>P212</xm:sqref>
        </x14:dataValidation>
        <x14:dataValidation type="list" allowBlank="1" showInputMessage="1" showErrorMessage="1">
          <x14:formula1>
            <xm:f>[1]Datos!#REF!</xm:f>
          </x14:formula1>
          <xm:sqref>O212</xm:sqref>
        </x14:dataValidation>
        <x14:dataValidation type="list" allowBlank="1" showInputMessage="1" showErrorMessage="1">
          <x14:formula1>
            <xm:f>[1]Datos!#REF!</xm:f>
          </x14:formula1>
          <xm:sqref>O213</xm:sqref>
        </x14:dataValidation>
        <x14:dataValidation type="list" allowBlank="1" showInputMessage="1" showErrorMessage="1">
          <x14:formula1>
            <xm:f>[1]Datos!#REF!</xm:f>
          </x14:formula1>
          <xm:sqref>S212:S213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A13" zoomScale="70" zoomScaleNormal="70" workbookViewId="0">
      <selection activeCell="A54" sqref="A54"/>
    </sheetView>
  </sheetViews>
  <sheetFormatPr baseColWidth="10" defaultRowHeight="15" x14ac:dyDescent="0.25"/>
  <cols>
    <col min="1" max="1" width="42.7109375" customWidth="1"/>
    <col min="2" max="2" width="33.28515625" customWidth="1"/>
  </cols>
  <sheetData>
    <row r="1" spans="1:6" x14ac:dyDescent="0.25">
      <c r="A1" s="1" t="s">
        <v>28</v>
      </c>
      <c r="B1" s="1" t="s">
        <v>29</v>
      </c>
      <c r="C1" s="1" t="s">
        <v>30</v>
      </c>
      <c r="D1" s="2" t="s">
        <v>31</v>
      </c>
      <c r="E1" s="2" t="s">
        <v>32</v>
      </c>
      <c r="F1" s="3"/>
    </row>
    <row r="2" spans="1:6" x14ac:dyDescent="0.25">
      <c r="A2" s="178" t="s">
        <v>90</v>
      </c>
      <c r="B2" s="6" t="s">
        <v>135</v>
      </c>
      <c r="C2" s="4" t="s">
        <v>33</v>
      </c>
      <c r="D2" s="5" t="s">
        <v>34</v>
      </c>
      <c r="E2" s="5" t="s">
        <v>133</v>
      </c>
      <c r="F2" s="5"/>
    </row>
    <row r="3" spans="1:6" x14ac:dyDescent="0.25">
      <c r="A3" s="176" t="s">
        <v>38</v>
      </c>
      <c r="B3" s="6" t="s">
        <v>515</v>
      </c>
      <c r="C3" s="6" t="s">
        <v>36</v>
      </c>
      <c r="D3" s="5" t="s">
        <v>37</v>
      </c>
      <c r="E3" s="6" t="s">
        <v>129</v>
      </c>
      <c r="F3" s="5"/>
    </row>
    <row r="4" spans="1:6" x14ac:dyDescent="0.25">
      <c r="A4" s="179" t="s">
        <v>1220</v>
      </c>
      <c r="B4" s="7" t="s">
        <v>130</v>
      </c>
      <c r="C4" s="4"/>
      <c r="D4" s="4"/>
      <c r="E4" s="5" t="s">
        <v>35</v>
      </c>
      <c r="F4" s="5"/>
    </row>
    <row r="5" spans="1:6" x14ac:dyDescent="0.25">
      <c r="A5" s="178" t="s">
        <v>96</v>
      </c>
      <c r="B5" s="6" t="s">
        <v>135</v>
      </c>
      <c r="C5" s="4"/>
      <c r="D5" s="4"/>
      <c r="E5" s="5" t="s">
        <v>39</v>
      </c>
      <c r="F5" s="5"/>
    </row>
    <row r="6" spans="1:6" x14ac:dyDescent="0.25">
      <c r="A6" s="176" t="s">
        <v>97</v>
      </c>
      <c r="B6" s="6" t="s">
        <v>282</v>
      </c>
      <c r="C6" s="5"/>
      <c r="D6" s="4"/>
      <c r="E6" s="5" t="s">
        <v>134</v>
      </c>
      <c r="F6" s="5"/>
    </row>
    <row r="7" spans="1:6" x14ac:dyDescent="0.25">
      <c r="A7" s="177" t="s">
        <v>42</v>
      </c>
      <c r="B7" s="7" t="s">
        <v>133</v>
      </c>
      <c r="C7" s="5"/>
      <c r="D7" s="5"/>
      <c r="E7" s="5" t="s">
        <v>629</v>
      </c>
      <c r="F7" s="5"/>
    </row>
    <row r="8" spans="1:6" x14ac:dyDescent="0.25">
      <c r="A8" s="176" t="s">
        <v>1217</v>
      </c>
      <c r="B8" s="6" t="s">
        <v>280</v>
      </c>
      <c r="C8" s="5"/>
      <c r="D8" s="5"/>
      <c r="E8" s="5" t="s">
        <v>220</v>
      </c>
      <c r="F8" s="5"/>
    </row>
    <row r="9" spans="1:6" x14ac:dyDescent="0.25">
      <c r="A9" s="179" t="s">
        <v>45</v>
      </c>
      <c r="B9" s="7" t="s">
        <v>280</v>
      </c>
      <c r="C9" s="5"/>
      <c r="D9" s="5"/>
      <c r="E9" s="5" t="s">
        <v>281</v>
      </c>
      <c r="F9" s="5"/>
    </row>
    <row r="10" spans="1:6" ht="26.25" x14ac:dyDescent="0.25">
      <c r="A10" s="177" t="s">
        <v>1230</v>
      </c>
      <c r="B10" s="7" t="s">
        <v>280</v>
      </c>
      <c r="C10" s="1" t="s">
        <v>41</v>
      </c>
      <c r="D10" s="2" t="s">
        <v>17</v>
      </c>
      <c r="E10" s="5"/>
      <c r="F10" s="5"/>
    </row>
    <row r="11" spans="1:6" x14ac:dyDescent="0.25">
      <c r="A11" s="176" t="s">
        <v>1232</v>
      </c>
      <c r="B11" s="6" t="s">
        <v>130</v>
      </c>
      <c r="C11" s="6" t="s">
        <v>43</v>
      </c>
      <c r="D11" s="4" t="s">
        <v>44</v>
      </c>
      <c r="E11" s="5"/>
      <c r="F11" s="5"/>
    </row>
    <row r="12" spans="1:6" x14ac:dyDescent="0.25">
      <c r="A12" s="178" t="s">
        <v>1221</v>
      </c>
      <c r="B12" s="6" t="s">
        <v>280</v>
      </c>
      <c r="C12" s="6" t="s">
        <v>46</v>
      </c>
      <c r="D12" s="4" t="s">
        <v>47</v>
      </c>
      <c r="E12" s="5"/>
      <c r="F12" s="5"/>
    </row>
    <row r="13" spans="1:6" x14ac:dyDescent="0.25">
      <c r="A13" s="176" t="s">
        <v>1229</v>
      </c>
      <c r="B13" s="6" t="s">
        <v>280</v>
      </c>
      <c r="C13" s="6" t="s">
        <v>49</v>
      </c>
      <c r="D13" s="3"/>
      <c r="E13" s="6"/>
      <c r="F13" s="5"/>
    </row>
    <row r="14" spans="1:6" x14ac:dyDescent="0.25">
      <c r="A14" s="176" t="s">
        <v>48</v>
      </c>
      <c r="B14" s="6" t="s">
        <v>128</v>
      </c>
      <c r="C14" s="3"/>
      <c r="D14" s="3"/>
      <c r="E14" s="7"/>
      <c r="F14" s="3"/>
    </row>
    <row r="15" spans="1:6" x14ac:dyDescent="0.25">
      <c r="A15" s="178" t="s">
        <v>1239</v>
      </c>
      <c r="B15" s="6" t="s">
        <v>131</v>
      </c>
      <c r="C15" s="3"/>
      <c r="D15" s="3"/>
      <c r="E15" s="7"/>
      <c r="F15" s="3"/>
    </row>
    <row r="16" spans="1:6" x14ac:dyDescent="0.25">
      <c r="A16" s="178" t="s">
        <v>1236</v>
      </c>
      <c r="B16" s="6" t="s">
        <v>202</v>
      </c>
      <c r="C16" s="3"/>
      <c r="D16" s="3"/>
      <c r="E16" s="7"/>
      <c r="F16" s="3"/>
    </row>
    <row r="17" spans="1:6" x14ac:dyDescent="0.25">
      <c r="A17" s="176" t="s">
        <v>1231</v>
      </c>
      <c r="B17" s="6" t="s">
        <v>280</v>
      </c>
      <c r="C17" s="3"/>
      <c r="D17" s="3"/>
      <c r="E17" s="7"/>
      <c r="F17" s="3"/>
    </row>
    <row r="18" spans="1:6" x14ac:dyDescent="0.25">
      <c r="A18" s="177" t="s">
        <v>1223</v>
      </c>
      <c r="B18" s="7" t="s">
        <v>630</v>
      </c>
      <c r="C18" s="3"/>
      <c r="D18" s="3"/>
      <c r="E18" s="7"/>
      <c r="F18" s="3"/>
    </row>
    <row r="19" spans="1:6" x14ac:dyDescent="0.25">
      <c r="A19" s="178" t="s">
        <v>50</v>
      </c>
      <c r="B19" s="8" t="s">
        <v>280</v>
      </c>
      <c r="C19" s="3"/>
      <c r="D19" s="3"/>
      <c r="E19" s="7"/>
      <c r="F19" s="3"/>
    </row>
    <row r="20" spans="1:6" x14ac:dyDescent="0.25">
      <c r="A20" s="176" t="s">
        <v>1226</v>
      </c>
      <c r="B20" s="6" t="s">
        <v>131</v>
      </c>
      <c r="C20" s="3"/>
      <c r="D20" s="3"/>
      <c r="E20" s="3"/>
      <c r="F20" s="3"/>
    </row>
    <row r="21" spans="1:6" x14ac:dyDescent="0.25">
      <c r="A21" s="177" t="s">
        <v>146</v>
      </c>
      <c r="B21" s="6" t="s">
        <v>98</v>
      </c>
      <c r="C21" s="3"/>
      <c r="D21" s="3"/>
      <c r="E21" s="3"/>
      <c r="F21" s="3"/>
    </row>
    <row r="22" spans="1:6" x14ac:dyDescent="0.25">
      <c r="A22" s="176" t="s">
        <v>1219</v>
      </c>
      <c r="B22" s="6" t="s">
        <v>135</v>
      </c>
      <c r="C22" s="2" t="s">
        <v>52</v>
      </c>
      <c r="D22" s="3"/>
      <c r="E22" s="9"/>
      <c r="F22" s="4" t="s">
        <v>53</v>
      </c>
    </row>
    <row r="23" spans="1:6" x14ac:dyDescent="0.25">
      <c r="A23" s="176" t="s">
        <v>1233</v>
      </c>
      <c r="B23" s="6"/>
      <c r="C23" s="10">
        <v>0.05</v>
      </c>
      <c r="D23" s="3"/>
      <c r="E23" s="11"/>
      <c r="F23" s="4" t="s">
        <v>54</v>
      </c>
    </row>
    <row r="24" spans="1:6" x14ac:dyDescent="0.25">
      <c r="A24" s="176" t="s">
        <v>1216</v>
      </c>
      <c r="B24" s="6" t="s">
        <v>294</v>
      </c>
      <c r="C24" s="10">
        <v>0.1</v>
      </c>
      <c r="D24" s="3"/>
      <c r="E24" s="12"/>
      <c r="F24" s="4" t="s">
        <v>55</v>
      </c>
    </row>
    <row r="25" spans="1:6" x14ac:dyDescent="0.25">
      <c r="A25" s="177" t="s">
        <v>1234</v>
      </c>
      <c r="B25" s="7" t="s">
        <v>282</v>
      </c>
      <c r="C25" s="10">
        <v>0.15</v>
      </c>
      <c r="D25" s="3"/>
      <c r="E25" s="13"/>
      <c r="F25" s="14" t="s">
        <v>56</v>
      </c>
    </row>
    <row r="26" spans="1:6" x14ac:dyDescent="0.25">
      <c r="A26" s="176" t="s">
        <v>1214</v>
      </c>
      <c r="B26" s="8" t="s">
        <v>294</v>
      </c>
      <c r="C26" s="10">
        <v>0.2</v>
      </c>
      <c r="D26" s="3"/>
      <c r="E26" s="15"/>
      <c r="F26" s="4" t="s">
        <v>1228</v>
      </c>
    </row>
    <row r="27" spans="1:6" x14ac:dyDescent="0.25">
      <c r="A27" s="176" t="s">
        <v>1215</v>
      </c>
      <c r="B27" s="8" t="s">
        <v>294</v>
      </c>
      <c r="C27" s="10">
        <v>0.25</v>
      </c>
      <c r="D27" s="3"/>
      <c r="E27" s="16"/>
      <c r="F27" s="4" t="s">
        <v>58</v>
      </c>
    </row>
    <row r="28" spans="1:6" x14ac:dyDescent="0.25">
      <c r="A28" s="176" t="s">
        <v>1218</v>
      </c>
      <c r="B28" s="6" t="s">
        <v>131</v>
      </c>
      <c r="C28" s="10">
        <v>0.3</v>
      </c>
      <c r="D28" s="3"/>
      <c r="E28" s="17"/>
      <c r="F28" s="4" t="s">
        <v>59</v>
      </c>
    </row>
    <row r="29" spans="1:6" x14ac:dyDescent="0.25">
      <c r="A29" s="179" t="s">
        <v>102</v>
      </c>
      <c r="B29" s="7" t="s">
        <v>135</v>
      </c>
      <c r="C29" s="10">
        <v>0.35</v>
      </c>
      <c r="D29" s="3"/>
      <c r="E29" s="18"/>
      <c r="F29" s="4" t="s">
        <v>60</v>
      </c>
    </row>
    <row r="30" spans="1:6" x14ac:dyDescent="0.25">
      <c r="A30" s="178" t="s">
        <v>1235</v>
      </c>
      <c r="B30" s="6" t="s">
        <v>131</v>
      </c>
      <c r="C30" s="10"/>
      <c r="D30" s="3"/>
      <c r="E30" s="18"/>
      <c r="F30" s="4"/>
    </row>
    <row r="31" spans="1:6" x14ac:dyDescent="0.25">
      <c r="A31" s="176" t="s">
        <v>57</v>
      </c>
      <c r="B31" s="6" t="s">
        <v>515</v>
      </c>
      <c r="C31" s="10">
        <v>0.4</v>
      </c>
      <c r="D31" s="3"/>
      <c r="E31" s="19"/>
      <c r="F31" s="4" t="s">
        <v>61</v>
      </c>
    </row>
    <row r="32" spans="1:6" x14ac:dyDescent="0.25">
      <c r="A32" s="6" t="s">
        <v>132</v>
      </c>
      <c r="B32" s="8" t="s">
        <v>280</v>
      </c>
      <c r="C32" s="10">
        <v>0.45</v>
      </c>
      <c r="D32" s="3"/>
      <c r="E32" s="3"/>
      <c r="F32" s="3"/>
    </row>
    <row r="33" spans="1:6" x14ac:dyDescent="0.25">
      <c r="A33" s="3"/>
      <c r="B33" s="3"/>
      <c r="C33" s="10">
        <v>0.5</v>
      </c>
      <c r="D33" s="3"/>
      <c r="E33" s="3"/>
      <c r="F33" s="3"/>
    </row>
    <row r="34" spans="1:6" x14ac:dyDescent="0.25">
      <c r="A34" s="3"/>
      <c r="B34" s="3"/>
      <c r="C34" s="10">
        <v>0.55000000000000004</v>
      </c>
      <c r="D34" s="3"/>
      <c r="E34" s="3"/>
      <c r="F34" s="3"/>
    </row>
    <row r="35" spans="1:6" x14ac:dyDescent="0.25">
      <c r="A35" s="3"/>
      <c r="B35" s="3"/>
      <c r="C35" s="10">
        <v>0.6</v>
      </c>
      <c r="D35" s="20"/>
      <c r="E35" s="20"/>
      <c r="F35" s="20"/>
    </row>
    <row r="36" spans="1:6" x14ac:dyDescent="0.25">
      <c r="A36" s="20"/>
      <c r="B36" s="20"/>
      <c r="C36" s="10">
        <v>0.65</v>
      </c>
      <c r="D36" s="20"/>
      <c r="E36" s="20"/>
      <c r="F36" s="20"/>
    </row>
    <row r="37" spans="1:6" x14ac:dyDescent="0.25">
      <c r="A37" s="20"/>
      <c r="B37" s="20"/>
      <c r="C37" s="10">
        <v>0.7</v>
      </c>
      <c r="D37" s="20"/>
      <c r="E37" s="20"/>
      <c r="F37" s="20"/>
    </row>
    <row r="38" spans="1:6" x14ac:dyDescent="0.25">
      <c r="A38" s="20"/>
      <c r="B38" s="20"/>
      <c r="C38" s="10">
        <v>0.75</v>
      </c>
      <c r="D38" s="20"/>
      <c r="E38" s="20"/>
      <c r="F38" s="20"/>
    </row>
    <row r="39" spans="1:6" x14ac:dyDescent="0.25">
      <c r="A39" s="20"/>
      <c r="B39" s="20"/>
      <c r="C39" s="10">
        <v>0.8</v>
      </c>
      <c r="D39" s="20"/>
      <c r="E39" s="20"/>
      <c r="F39" s="20"/>
    </row>
    <row r="40" spans="1:6" x14ac:dyDescent="0.25">
      <c r="A40" s="20"/>
      <c r="B40" s="20"/>
      <c r="C40" s="10">
        <v>0.85</v>
      </c>
      <c r="D40" s="20"/>
      <c r="E40" s="20"/>
      <c r="F40" s="20"/>
    </row>
    <row r="41" spans="1:6" x14ac:dyDescent="0.25">
      <c r="A41" s="20"/>
      <c r="B41" s="20"/>
      <c r="C41" s="10">
        <v>0.9</v>
      </c>
      <c r="D41" s="20"/>
      <c r="E41" s="20"/>
      <c r="F41" s="20"/>
    </row>
    <row r="42" spans="1:6" x14ac:dyDescent="0.25">
      <c r="A42" s="20"/>
      <c r="B42" s="20"/>
      <c r="C42" s="10">
        <v>0.95</v>
      </c>
      <c r="D42" s="20"/>
      <c r="E42" s="20"/>
      <c r="F42" s="20"/>
    </row>
    <row r="43" spans="1:6" x14ac:dyDescent="0.25">
      <c r="A43" s="20"/>
      <c r="B43" s="20"/>
      <c r="C43" s="10">
        <v>1</v>
      </c>
      <c r="D43" s="20"/>
      <c r="E43" s="20"/>
      <c r="F43" s="20"/>
    </row>
    <row r="44" spans="1:6" x14ac:dyDescent="0.25">
      <c r="A44" s="1" t="s">
        <v>62</v>
      </c>
      <c r="B44" s="1" t="s">
        <v>63</v>
      </c>
      <c r="C44" s="20"/>
      <c r="D44" s="20"/>
      <c r="E44" s="20"/>
      <c r="F44" s="20"/>
    </row>
    <row r="45" spans="1:6" x14ac:dyDescent="0.25">
      <c r="A45" s="4" t="s">
        <v>64</v>
      </c>
      <c r="B45" s="6" t="s">
        <v>86</v>
      </c>
      <c r="C45" s="20"/>
      <c r="D45" s="20"/>
      <c r="E45" s="20"/>
      <c r="F45" s="20"/>
    </row>
    <row r="46" spans="1:6" x14ac:dyDescent="0.25">
      <c r="A46" s="179" t="s">
        <v>65</v>
      </c>
      <c r="B46" s="6" t="s">
        <v>280</v>
      </c>
      <c r="C46" s="20"/>
      <c r="D46" s="20"/>
      <c r="E46" s="20"/>
      <c r="F46" s="20"/>
    </row>
    <row r="47" spans="1:6" x14ac:dyDescent="0.25">
      <c r="A47" s="179" t="s">
        <v>1237</v>
      </c>
      <c r="B47" s="6" t="s">
        <v>280</v>
      </c>
      <c r="C47" s="20"/>
      <c r="D47" s="20"/>
      <c r="E47" s="20"/>
      <c r="F47" s="20"/>
    </row>
    <row r="48" spans="1:6" x14ac:dyDescent="0.25">
      <c r="A48" s="5" t="s">
        <v>121</v>
      </c>
      <c r="B48" s="22" t="s">
        <v>282</v>
      </c>
      <c r="C48" s="20"/>
      <c r="D48" s="20"/>
      <c r="E48" s="20"/>
      <c r="F48" s="20"/>
    </row>
    <row r="49" spans="1:6" x14ac:dyDescent="0.25">
      <c r="A49" s="178" t="s">
        <v>40</v>
      </c>
      <c r="B49" s="7" t="s">
        <v>130</v>
      </c>
      <c r="C49" s="20"/>
      <c r="D49" s="20"/>
      <c r="E49" s="20"/>
      <c r="F49" s="20"/>
    </row>
    <row r="50" spans="1:6" x14ac:dyDescent="0.25">
      <c r="A50" s="179" t="s">
        <v>1240</v>
      </c>
      <c r="B50" s="21" t="s">
        <v>133</v>
      </c>
      <c r="C50" s="20"/>
      <c r="D50" s="20"/>
      <c r="E50" s="20"/>
      <c r="F50" s="20"/>
    </row>
    <row r="51" spans="1:6" x14ac:dyDescent="0.25">
      <c r="A51" s="4" t="s">
        <v>96</v>
      </c>
      <c r="B51" s="6" t="s">
        <v>135</v>
      </c>
      <c r="C51" s="20"/>
      <c r="D51" s="20"/>
      <c r="E51" s="20"/>
      <c r="F51" s="20"/>
    </row>
    <row r="52" spans="1:6" x14ac:dyDescent="0.25">
      <c r="A52" s="5" t="s">
        <v>97</v>
      </c>
      <c r="B52" s="5" t="s">
        <v>282</v>
      </c>
      <c r="C52" s="20"/>
      <c r="D52" s="20"/>
      <c r="E52" s="20"/>
      <c r="F52" s="20"/>
    </row>
    <row r="53" spans="1:6" x14ac:dyDescent="0.25">
      <c r="A53" s="4" t="s">
        <v>1223</v>
      </c>
      <c r="B53" s="6" t="s">
        <v>282</v>
      </c>
      <c r="C53" s="20"/>
      <c r="D53" s="20"/>
      <c r="E53" s="20"/>
      <c r="F53" s="20"/>
    </row>
    <row r="54" spans="1:6" x14ac:dyDescent="0.25">
      <c r="A54" s="179" t="s">
        <v>1238</v>
      </c>
      <c r="B54" s="6" t="s">
        <v>280</v>
      </c>
      <c r="C54" s="20"/>
      <c r="D54" s="20"/>
      <c r="E54" s="20"/>
      <c r="F54" s="20"/>
    </row>
    <row r="55" spans="1:6" x14ac:dyDescent="0.25">
      <c r="A55" s="4" t="s">
        <v>100</v>
      </c>
      <c r="B55" s="6" t="s">
        <v>75</v>
      </c>
      <c r="C55" s="20"/>
      <c r="D55" s="20"/>
      <c r="E55" s="20"/>
      <c r="F55" s="20"/>
    </row>
    <row r="56" spans="1:6" x14ac:dyDescent="0.25">
      <c r="A56" s="5" t="s">
        <v>103</v>
      </c>
      <c r="B56" s="5" t="s">
        <v>131</v>
      </c>
      <c r="C56" s="20"/>
      <c r="D56" s="20"/>
      <c r="E56" s="20"/>
      <c r="F56" s="20"/>
    </row>
    <row r="57" spans="1:6" x14ac:dyDescent="0.25">
      <c r="A57" s="4" t="s">
        <v>104</v>
      </c>
      <c r="B57" s="4" t="s">
        <v>130</v>
      </c>
      <c r="C57" s="20"/>
      <c r="D57" s="20"/>
      <c r="E57" s="20"/>
      <c r="F57" s="20"/>
    </row>
    <row r="58" spans="1:6" x14ac:dyDescent="0.25">
      <c r="A58" s="4" t="s">
        <v>105</v>
      </c>
      <c r="B58" s="4" t="s">
        <v>133</v>
      </c>
      <c r="C58" s="20"/>
      <c r="D58" s="20"/>
      <c r="E58" s="20"/>
      <c r="F58" s="20"/>
    </row>
    <row r="59" spans="1:6" x14ac:dyDescent="0.25">
      <c r="A59" s="4" t="s">
        <v>106</v>
      </c>
      <c r="B59" s="4" t="s">
        <v>107</v>
      </c>
      <c r="C59" s="20"/>
      <c r="D59" s="20"/>
      <c r="E59" s="20"/>
      <c r="F59" s="20"/>
    </row>
    <row r="60" spans="1:6" x14ac:dyDescent="0.25">
      <c r="A60" s="4" t="s">
        <v>108</v>
      </c>
      <c r="B60" s="6" t="s">
        <v>217</v>
      </c>
      <c r="C60" s="20"/>
      <c r="D60" s="20"/>
      <c r="E60" s="20"/>
      <c r="F60" s="20"/>
    </row>
    <row r="61" spans="1:6" x14ac:dyDescent="0.25">
      <c r="A61" s="4" t="s">
        <v>109</v>
      </c>
      <c r="B61" s="6" t="s">
        <v>127</v>
      </c>
      <c r="C61" s="20"/>
      <c r="D61" s="20"/>
      <c r="E61" s="20"/>
      <c r="F61" s="20"/>
    </row>
    <row r="62" spans="1:6" x14ac:dyDescent="0.25">
      <c r="A62" s="179" t="s">
        <v>1225</v>
      </c>
      <c r="B62" s="6" t="s">
        <v>280</v>
      </c>
      <c r="C62" s="20"/>
      <c r="D62" s="20"/>
      <c r="E62" s="20"/>
      <c r="F62" s="20"/>
    </row>
    <row r="63" spans="1:6" x14ac:dyDescent="0.25">
      <c r="A63" s="21" t="s">
        <v>110</v>
      </c>
      <c r="B63" s="6" t="s">
        <v>280</v>
      </c>
      <c r="C63" s="20"/>
      <c r="D63" s="20"/>
      <c r="E63" s="20"/>
      <c r="F63" s="20"/>
    </row>
    <row r="64" spans="1:6" x14ac:dyDescent="0.25">
      <c r="A64" s="21" t="s">
        <v>111</v>
      </c>
      <c r="B64" s="6" t="s">
        <v>280</v>
      </c>
      <c r="C64" s="20"/>
      <c r="D64" s="20"/>
      <c r="E64" s="20"/>
      <c r="F64" s="20"/>
    </row>
    <row r="65" spans="1:6" x14ac:dyDescent="0.25">
      <c r="A65" s="21" t="s">
        <v>112</v>
      </c>
      <c r="B65" s="4" t="s">
        <v>515</v>
      </c>
      <c r="C65" s="20"/>
      <c r="D65" s="20"/>
      <c r="E65" s="20"/>
      <c r="F65" s="20"/>
    </row>
    <row r="66" spans="1:6" x14ac:dyDescent="0.25">
      <c r="A66" s="21" t="s">
        <v>113</v>
      </c>
      <c r="B66" s="6" t="s">
        <v>135</v>
      </c>
      <c r="C66" s="20"/>
      <c r="D66" s="20"/>
      <c r="E66" s="20"/>
      <c r="F66" s="20"/>
    </row>
    <row r="67" spans="1:6" x14ac:dyDescent="0.25">
      <c r="A67" s="4" t="s">
        <v>114</v>
      </c>
      <c r="B67" s="6" t="s">
        <v>282</v>
      </c>
      <c r="C67" s="20"/>
      <c r="D67" s="20"/>
      <c r="E67" s="20"/>
      <c r="F67" s="20"/>
    </row>
    <row r="68" spans="1:6" x14ac:dyDescent="0.25">
      <c r="A68" s="4" t="s">
        <v>115</v>
      </c>
      <c r="B68" s="4" t="s">
        <v>294</v>
      </c>
      <c r="C68" s="20"/>
      <c r="D68" s="20"/>
      <c r="E68" s="20"/>
      <c r="F68" s="20"/>
    </row>
    <row r="69" spans="1:6" x14ac:dyDescent="0.25">
      <c r="A69" s="4" t="s">
        <v>66</v>
      </c>
      <c r="B69" s="4" t="s">
        <v>67</v>
      </c>
      <c r="C69" s="20"/>
      <c r="D69" s="20"/>
      <c r="E69" s="20"/>
      <c r="F69" s="20"/>
    </row>
    <row r="70" spans="1:6" x14ac:dyDescent="0.25">
      <c r="A70" s="4" t="s">
        <v>68</v>
      </c>
      <c r="B70" s="4" t="s">
        <v>126</v>
      </c>
      <c r="C70" s="20"/>
      <c r="D70" s="20"/>
      <c r="E70" s="20"/>
      <c r="F70" s="20"/>
    </row>
    <row r="71" spans="1:6" x14ac:dyDescent="0.25">
      <c r="A71" s="4" t="s">
        <v>69</v>
      </c>
      <c r="B71" s="6" t="s">
        <v>283</v>
      </c>
      <c r="C71" s="20"/>
      <c r="D71" s="20"/>
      <c r="E71" s="20"/>
      <c r="F71" s="20"/>
    </row>
    <row r="72" spans="1:6" x14ac:dyDescent="0.25">
      <c r="A72" s="4" t="s">
        <v>70</v>
      </c>
      <c r="B72" s="6" t="s">
        <v>294</v>
      </c>
      <c r="C72" s="20"/>
      <c r="D72" s="20"/>
      <c r="E72" s="20"/>
      <c r="F72" s="20"/>
    </row>
    <row r="73" spans="1:6" x14ac:dyDescent="0.25">
      <c r="A73" s="4" t="s">
        <v>72</v>
      </c>
      <c r="B73" s="4" t="s">
        <v>284</v>
      </c>
      <c r="C73" s="20"/>
      <c r="D73" s="20"/>
      <c r="E73" s="20"/>
      <c r="F73" s="20"/>
    </row>
    <row r="74" spans="1:6" x14ac:dyDescent="0.25">
      <c r="A74" s="4" t="s">
        <v>73</v>
      </c>
      <c r="B74" s="4" t="s">
        <v>285</v>
      </c>
      <c r="C74" s="20"/>
      <c r="D74" s="20"/>
      <c r="E74" s="20"/>
      <c r="F74" s="20"/>
    </row>
    <row r="75" spans="1:6" x14ac:dyDescent="0.25">
      <c r="A75" s="4" t="s">
        <v>74</v>
      </c>
      <c r="B75" s="4" t="s">
        <v>290</v>
      </c>
      <c r="C75" s="20"/>
      <c r="D75" s="20"/>
      <c r="E75" s="20"/>
      <c r="F75" s="20"/>
    </row>
    <row r="76" spans="1:6" x14ac:dyDescent="0.25">
      <c r="A76" s="4" t="s">
        <v>76</v>
      </c>
      <c r="B76" s="4" t="s">
        <v>81</v>
      </c>
      <c r="C76" s="20"/>
      <c r="D76" s="20"/>
      <c r="E76" s="20"/>
      <c r="F76" s="20"/>
    </row>
    <row r="77" spans="1:6" x14ac:dyDescent="0.25">
      <c r="A77" s="4" t="s">
        <v>77</v>
      </c>
      <c r="B77" s="4" t="s">
        <v>286</v>
      </c>
      <c r="C77" s="20"/>
      <c r="D77" s="20"/>
      <c r="E77" s="20"/>
      <c r="F77" s="20"/>
    </row>
    <row r="78" spans="1:6" x14ac:dyDescent="0.25">
      <c r="A78" s="4" t="s">
        <v>78</v>
      </c>
      <c r="B78" s="4" t="s">
        <v>79</v>
      </c>
      <c r="C78" s="20"/>
      <c r="D78" s="20"/>
      <c r="E78" s="20"/>
      <c r="F78" s="20"/>
    </row>
    <row r="79" spans="1:6" x14ac:dyDescent="0.25">
      <c r="A79" s="4" t="s">
        <v>80</v>
      </c>
      <c r="B79" s="4" t="s">
        <v>71</v>
      </c>
      <c r="C79" s="20"/>
      <c r="D79" s="20"/>
      <c r="E79" s="20"/>
      <c r="F79" s="20"/>
    </row>
    <row r="80" spans="1:6" x14ac:dyDescent="0.25">
      <c r="A80" s="4" t="s">
        <v>82</v>
      </c>
      <c r="B80" s="4" t="s">
        <v>83</v>
      </c>
      <c r="C80" s="20"/>
      <c r="D80" s="20"/>
      <c r="E80" s="20"/>
      <c r="F80" s="20"/>
    </row>
    <row r="81" spans="1:6" x14ac:dyDescent="0.25">
      <c r="A81" s="4" t="s">
        <v>84</v>
      </c>
      <c r="B81" s="4" t="s">
        <v>86</v>
      </c>
      <c r="C81" s="20"/>
      <c r="D81" s="20"/>
      <c r="E81" s="20"/>
      <c r="F81" s="20"/>
    </row>
    <row r="82" spans="1:6" x14ac:dyDescent="0.25">
      <c r="A82" s="4" t="s">
        <v>85</v>
      </c>
      <c r="B82" s="4" t="s">
        <v>287</v>
      </c>
      <c r="C82" s="20"/>
      <c r="D82" s="20"/>
      <c r="E82" s="20"/>
      <c r="F82" s="20"/>
    </row>
    <row r="83" spans="1:6" x14ac:dyDescent="0.25">
      <c r="A83" s="4" t="s">
        <v>87</v>
      </c>
      <c r="B83" s="4" t="s">
        <v>288</v>
      </c>
      <c r="C83" s="20"/>
      <c r="D83" s="20"/>
      <c r="E83" s="20"/>
      <c r="F83" s="20"/>
    </row>
    <row r="84" spans="1:6" x14ac:dyDescent="0.25">
      <c r="A84" s="4" t="s">
        <v>88</v>
      </c>
      <c r="B84" s="6" t="s">
        <v>289</v>
      </c>
      <c r="C84" s="20"/>
      <c r="D84" s="20"/>
      <c r="E84" s="20"/>
      <c r="F84" s="20"/>
    </row>
    <row r="85" spans="1:6" x14ac:dyDescent="0.25">
      <c r="A85" s="4" t="s">
        <v>89</v>
      </c>
      <c r="B85" s="4" t="s">
        <v>291</v>
      </c>
      <c r="C85" s="20"/>
      <c r="D85" s="20"/>
      <c r="E85" s="20"/>
      <c r="F85" s="20"/>
    </row>
    <row r="86" spans="1:6" ht="26.25" x14ac:dyDescent="0.25">
      <c r="A86" s="4" t="s">
        <v>91</v>
      </c>
      <c r="B86" s="21" t="s">
        <v>292</v>
      </c>
      <c r="C86" s="20"/>
      <c r="D86" s="20"/>
      <c r="E86" s="20"/>
      <c r="F86" s="20"/>
    </row>
    <row r="87" spans="1:6" x14ac:dyDescent="0.25">
      <c r="A87" s="4" t="s">
        <v>92</v>
      </c>
      <c r="B87" s="21" t="s">
        <v>293</v>
      </c>
      <c r="C87" s="20"/>
      <c r="D87" s="20"/>
      <c r="E87" s="20"/>
      <c r="F87" s="20"/>
    </row>
    <row r="88" spans="1:6" x14ac:dyDescent="0.25">
      <c r="A88" s="4" t="s">
        <v>93</v>
      </c>
      <c r="B88" s="21" t="s">
        <v>294</v>
      </c>
      <c r="C88" s="20"/>
      <c r="D88" s="20"/>
      <c r="E88" s="20"/>
      <c r="F88" s="20"/>
    </row>
    <row r="89" spans="1:6" x14ac:dyDescent="0.25">
      <c r="A89" s="4" t="s">
        <v>94</v>
      </c>
      <c r="B89" s="21" t="s">
        <v>295</v>
      </c>
      <c r="C89" s="20"/>
      <c r="D89" s="20"/>
      <c r="E89" s="20"/>
      <c r="F89" s="20"/>
    </row>
    <row r="90" spans="1:6" x14ac:dyDescent="0.25">
      <c r="A90" s="4" t="s">
        <v>95</v>
      </c>
      <c r="B90" s="21" t="s">
        <v>296</v>
      </c>
      <c r="C90" s="20"/>
      <c r="D90" s="20"/>
      <c r="E90" s="20"/>
      <c r="F90" s="20"/>
    </row>
    <row r="91" spans="1:6" x14ac:dyDescent="0.25">
      <c r="A91" s="21"/>
      <c r="B91" s="6"/>
      <c r="C91" s="20"/>
      <c r="D91" s="20"/>
      <c r="E91" s="20"/>
      <c r="F91" s="20"/>
    </row>
    <row r="92" spans="1:6" x14ac:dyDescent="0.25">
      <c r="A92" s="4"/>
      <c r="B92" s="6"/>
      <c r="C92" s="20"/>
      <c r="D92" s="20"/>
      <c r="E92" s="20"/>
      <c r="F92" s="20"/>
    </row>
    <row r="93" spans="1:6" x14ac:dyDescent="0.25">
      <c r="A93" s="4"/>
      <c r="B93" s="4"/>
      <c r="C93" s="20"/>
      <c r="D93" s="20"/>
      <c r="E93" s="20"/>
      <c r="F93" s="20"/>
    </row>
    <row r="94" spans="1:6" x14ac:dyDescent="0.25">
      <c r="A94" s="4"/>
      <c r="B94" s="4"/>
      <c r="C94" s="20"/>
      <c r="D94" s="20"/>
      <c r="E94" s="20"/>
      <c r="F94"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dato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Cgarzon</dc:creator>
  <cp:lastModifiedBy>Camilo Andres Caicedo Estrada</cp:lastModifiedBy>
  <cp:lastPrinted>2018-08-30T19:32:25Z</cp:lastPrinted>
  <dcterms:created xsi:type="dcterms:W3CDTF">2013-10-03T17:21:56Z</dcterms:created>
  <dcterms:modified xsi:type="dcterms:W3CDTF">2019-08-21T15:06:25Z</dcterms:modified>
</cp:coreProperties>
</file>